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ThisWorkbook" defaultThemeVersion="166925"/>
  <xr:revisionPtr revIDLastSave="0" documentId="13_ncr:1_{AF010A63-0A23-42C8-BADD-4D1FA26A23E5}" xr6:coauthVersionLast="47" xr6:coauthVersionMax="47" xr10:uidLastSave="{00000000-0000-0000-0000-000000000000}"/>
  <bookViews>
    <workbookView xWindow="-60" yWindow="-60" windowWidth="28920" windowHeight="15720" xr2:uid="{293A0A1C-9FEC-4D4F-8883-599286B90DD8}"/>
  </bookViews>
  <sheets>
    <sheet name="capa" sheetId="4" r:id="rId1"/>
    <sheet name="PROPOSTA" sheetId="5" r:id="rId2"/>
    <sheet name="WW" sheetId="6" state="hidden" r:id="rId3"/>
    <sheet name="PLA" sheetId="9" r:id="rId4"/>
    <sheet name="CFF" sheetId="3" r:id="rId5"/>
    <sheet name="res" sheetId="7" state="hidden" r:id="rId6"/>
    <sheet name="ENCS" sheetId="8" r:id="rId7"/>
    <sheet name="BDI" sheetId="2" r:id="rId8"/>
    <sheet name="CPU" sheetId="1" r:id="rId9"/>
  </sheets>
  <externalReferences>
    <externalReference r:id="rId10"/>
  </externalReferences>
  <definedNames>
    <definedName name="_xlnm.Print_Area" localSheetId="7">BDI!$A$1:$K$83</definedName>
    <definedName name="_xlnm.Print_Area" localSheetId="0">capa!$A$1:$J$37</definedName>
    <definedName name="_xlnm.Print_Area" localSheetId="4">CFF!$A$1:$O$73</definedName>
    <definedName name="_xlnm.Print_Area" localSheetId="8">CPU!$A$1:$G$5987</definedName>
    <definedName name="_xlnm.Print_Area" localSheetId="6">ENCS!$A$1:$E$61</definedName>
    <definedName name="_xlnm.Print_Area" localSheetId="3">PLA!$A$1:$I$618</definedName>
    <definedName name="JR_PAGE_ANCHOR_0_1">CPU!$A$11</definedName>
    <definedName name="_xlnm.Print_Titles" localSheetId="7">BDI!$1:$7</definedName>
    <definedName name="_xlnm.Print_Titles" localSheetId="8">CPU!$1:$8</definedName>
    <definedName name="_xlnm.Print_Titles" localSheetId="3">PLA!$1:$17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5" l="1"/>
  <c r="B20" i="5"/>
  <c r="B19" i="5"/>
  <c r="B18" i="5"/>
  <c r="B15" i="5"/>
  <c r="G447" i="1"/>
  <c r="F2384" i="1"/>
  <c r="H574" i="1"/>
  <c r="H578" i="1"/>
  <c r="H579" i="1"/>
  <c r="H577" i="1"/>
  <c r="H565" i="1"/>
  <c r="F565" i="1"/>
  <c r="H568" i="1"/>
  <c r="J568" i="1" s="1"/>
  <c r="J569" i="1" s="1"/>
  <c r="H507" i="1"/>
  <c r="H508" i="1"/>
  <c r="H509" i="1"/>
  <c r="J509" i="1" s="1"/>
  <c r="H510" i="1"/>
  <c r="H511" i="1"/>
  <c r="H512" i="1"/>
  <c r="H513" i="1"/>
  <c r="J513" i="1" s="1"/>
  <c r="H514" i="1"/>
  <c r="J514" i="1" s="1"/>
  <c r="H515" i="1"/>
  <c r="H506" i="1"/>
  <c r="J506" i="1" s="1"/>
  <c r="F494" i="1"/>
  <c r="F495" i="1"/>
  <c r="F493" i="1"/>
  <c r="H494" i="1"/>
  <c r="H495" i="1"/>
  <c r="H493" i="1"/>
  <c r="H499" i="1"/>
  <c r="H498" i="1"/>
  <c r="J510" i="1"/>
  <c r="L583" i="1"/>
  <c r="J578" i="1"/>
  <c r="J579" i="1"/>
  <c r="J499" i="1"/>
  <c r="J498" i="1"/>
  <c r="J495" i="1"/>
  <c r="J494" i="1"/>
  <c r="J507" i="1"/>
  <c r="J508" i="1"/>
  <c r="J511" i="1"/>
  <c r="J512" i="1"/>
  <c r="J515" i="1"/>
  <c r="F2434" i="1"/>
  <c r="F4846" i="1"/>
  <c r="F4863" i="1"/>
  <c r="F4880" i="1"/>
  <c r="F4954" i="1"/>
  <c r="F4933" i="1"/>
  <c r="F4914" i="1"/>
  <c r="F4897" i="1"/>
  <c r="F5902" i="1"/>
  <c r="F5896" i="1"/>
  <c r="F5751" i="1"/>
  <c r="F4459" i="1"/>
  <c r="F1136" i="1"/>
  <c r="G1136" i="1" s="1"/>
  <c r="G1143" i="1" s="1"/>
  <c r="G1147" i="1"/>
  <c r="G1150" i="1"/>
  <c r="J460" i="1"/>
  <c r="J456" i="1"/>
  <c r="J455" i="1"/>
  <c r="J454" i="1"/>
  <c r="F454" i="1"/>
  <c r="H454" i="1"/>
  <c r="F1219" i="1"/>
  <c r="F800" i="1"/>
  <c r="F799" i="1"/>
  <c r="F855" i="1"/>
  <c r="F854" i="1"/>
  <c r="F1294" i="1"/>
  <c r="F1293" i="1"/>
  <c r="F2894" i="1"/>
  <c r="F2893" i="1"/>
  <c r="F2905" i="1"/>
  <c r="F2958" i="1"/>
  <c r="F2972" i="1"/>
  <c r="F2995" i="1"/>
  <c r="F3001" i="1"/>
  <c r="F3028" i="1"/>
  <c r="F3027" i="1"/>
  <c r="F3063" i="1"/>
  <c r="F3077" i="1"/>
  <c r="F3118" i="1"/>
  <c r="F3117" i="1"/>
  <c r="F3142" i="1"/>
  <c r="F3177" i="1"/>
  <c r="F3199" i="1"/>
  <c r="F3198" i="1"/>
  <c r="F3197" i="1"/>
  <c r="F3232" i="1"/>
  <c r="F3242" i="1"/>
  <c r="F3252" i="1"/>
  <c r="F3262" i="1"/>
  <c r="F3253" i="1"/>
  <c r="F3263" i="1"/>
  <c r="F3272" i="1"/>
  <c r="F3287" i="1"/>
  <c r="F3301" i="1"/>
  <c r="F3312" i="1"/>
  <c r="F3331" i="1"/>
  <c r="F3330" i="1"/>
  <c r="F3329" i="1"/>
  <c r="F3343" i="1"/>
  <c r="F3342" i="1"/>
  <c r="F3341" i="1"/>
  <c r="F3360" i="1"/>
  <c r="F3359" i="1"/>
  <c r="F3358" i="1"/>
  <c r="F3371" i="1"/>
  <c r="F3370" i="1"/>
  <c r="F3381" i="1"/>
  <c r="F3382" i="1"/>
  <c r="F3393" i="1"/>
  <c r="F3392" i="1"/>
  <c r="F3404" i="1"/>
  <c r="F3403" i="1"/>
  <c r="F3415" i="1"/>
  <c r="F3414" i="1"/>
  <c r="F3426" i="1"/>
  <c r="F3437" i="1"/>
  <c r="F3436" i="1"/>
  <c r="G3436" i="1" s="1"/>
  <c r="G3438" i="1" s="1"/>
  <c r="F3448" i="1"/>
  <c r="F3447" i="1"/>
  <c r="F3459" i="1"/>
  <c r="F3458" i="1"/>
  <c r="G3458" i="1" s="1"/>
  <c r="G3460" i="1" s="1"/>
  <c r="F3470" i="1"/>
  <c r="F3469" i="1"/>
  <c r="F3480" i="1"/>
  <c r="F3491" i="1"/>
  <c r="G3491" i="1" s="1"/>
  <c r="F3490" i="1"/>
  <c r="F3502" i="1"/>
  <c r="F3501" i="1"/>
  <c r="F3512" i="1"/>
  <c r="G3512" i="1" s="1"/>
  <c r="G3513" i="1" s="1"/>
  <c r="F3522" i="1"/>
  <c r="F3532" i="1"/>
  <c r="F3545" i="1"/>
  <c r="F3558" i="1"/>
  <c r="F3572" i="1"/>
  <c r="F3583" i="1"/>
  <c r="F3594" i="1"/>
  <c r="F3605" i="1"/>
  <c r="F3616" i="1"/>
  <c r="F3627" i="1"/>
  <c r="F3638" i="1"/>
  <c r="F3647" i="1"/>
  <c r="F3656" i="1"/>
  <c r="F3665" i="1"/>
  <c r="F3680" i="1"/>
  <c r="F3674" i="1"/>
  <c r="F3686" i="1"/>
  <c r="F3692" i="1"/>
  <c r="F3704" i="1"/>
  <c r="F3698" i="1"/>
  <c r="F3710" i="1"/>
  <c r="F3716" i="1"/>
  <c r="F3752" i="1"/>
  <c r="F3722" i="1"/>
  <c r="F3728" i="1"/>
  <c r="F3734" i="1"/>
  <c r="F3740" i="1"/>
  <c r="F3746" i="1"/>
  <c r="F3758" i="1"/>
  <c r="F3768" i="1"/>
  <c r="F3778" i="1"/>
  <c r="F3788" i="1"/>
  <c r="G3788" i="1" s="1"/>
  <c r="G3789" i="1" s="1"/>
  <c r="F3798" i="1"/>
  <c r="F3808" i="1"/>
  <c r="F3818" i="1"/>
  <c r="F3828" i="1"/>
  <c r="F3838" i="1"/>
  <c r="F3848" i="1"/>
  <c r="F3858" i="1"/>
  <c r="F3868" i="1"/>
  <c r="F3878" i="1"/>
  <c r="F3888" i="1"/>
  <c r="F3889" i="1"/>
  <c r="F3895" i="1"/>
  <c r="F3896" i="1"/>
  <c r="F3903" i="1"/>
  <c r="F3902" i="1"/>
  <c r="F3910" i="1"/>
  <c r="F3909" i="1"/>
  <c r="F3916" i="1"/>
  <c r="F3927" i="1"/>
  <c r="F3926" i="1"/>
  <c r="F3933" i="1"/>
  <c r="F3943" i="1"/>
  <c r="F3944" i="1"/>
  <c r="F3954" i="1"/>
  <c r="F3955" i="1"/>
  <c r="F3965" i="1"/>
  <c r="F3966" i="1"/>
  <c r="F3977" i="1"/>
  <c r="F3976" i="1"/>
  <c r="F3999" i="1"/>
  <c r="F3988" i="1"/>
  <c r="F3987" i="1"/>
  <c r="F3998" i="1"/>
  <c r="F4044" i="1"/>
  <c r="F4045" i="1"/>
  <c r="F4061" i="1"/>
  <c r="G4061" i="1" s="1"/>
  <c r="F4060" i="1"/>
  <c r="F4067" i="1"/>
  <c r="F4077" i="1"/>
  <c r="F4083" i="1"/>
  <c r="F4089" i="1"/>
  <c r="F4099" i="1"/>
  <c r="F4109" i="1"/>
  <c r="F4120" i="1"/>
  <c r="F4129" i="1"/>
  <c r="F4140" i="1"/>
  <c r="F4150" i="1"/>
  <c r="F4167" i="1"/>
  <c r="F4173" i="1"/>
  <c r="F4189" i="1"/>
  <c r="F4208" i="1"/>
  <c r="F4217" i="1"/>
  <c r="F4227" i="1"/>
  <c r="F4237" i="1"/>
  <c r="F4247" i="1"/>
  <c r="F4257" i="1"/>
  <c r="F4314" i="1"/>
  <c r="F4326" i="1"/>
  <c r="F4332" i="1"/>
  <c r="F4345" i="1"/>
  <c r="F4360" i="1"/>
  <c r="F4373" i="1"/>
  <c r="F4401" i="1"/>
  <c r="F4429" i="1"/>
  <c r="F4435" i="1"/>
  <c r="F4441" i="1"/>
  <c r="F4447" i="1"/>
  <c r="F4453" i="1"/>
  <c r="F4472" i="1"/>
  <c r="F4483" i="1"/>
  <c r="F4502" i="1"/>
  <c r="F4511" i="1"/>
  <c r="F4520" i="1"/>
  <c r="F4614" i="1"/>
  <c r="F4675" i="1"/>
  <c r="F4719" i="1"/>
  <c r="F4718" i="1"/>
  <c r="F4717" i="1"/>
  <c r="F4716" i="1"/>
  <c r="F4745" i="1"/>
  <c r="F4756" i="1"/>
  <c r="F4763" i="1"/>
  <c r="F4770" i="1"/>
  <c r="F4777" i="1"/>
  <c r="F4836" i="1"/>
  <c r="F4975" i="1"/>
  <c r="F5094" i="1"/>
  <c r="F5104" i="1"/>
  <c r="F5113" i="1"/>
  <c r="F5123" i="1"/>
  <c r="F5129" i="1"/>
  <c r="F5139" i="1"/>
  <c r="F5149" i="1"/>
  <c r="F5178" i="1"/>
  <c r="F5159" i="1"/>
  <c r="F5169" i="1"/>
  <c r="F5205" i="1"/>
  <c r="F5204" i="1"/>
  <c r="F5214" i="1"/>
  <c r="F5223" i="1"/>
  <c r="F5233" i="1"/>
  <c r="F5246" i="1"/>
  <c r="F5256" i="1"/>
  <c r="F5294" i="1"/>
  <c r="F5334" i="1"/>
  <c r="F5340" i="1"/>
  <c r="F5350" i="1"/>
  <c r="F5368" i="1"/>
  <c r="F5378" i="1"/>
  <c r="F5384" i="1"/>
  <c r="F5403" i="1"/>
  <c r="F5394" i="1"/>
  <c r="F5458" i="1"/>
  <c r="F5451" i="1"/>
  <c r="F5441" i="1"/>
  <c r="F5464" i="1"/>
  <c r="F5474" i="1"/>
  <c r="F5484" i="1"/>
  <c r="F5504" i="1"/>
  <c r="F5494" i="1"/>
  <c r="F5699" i="1"/>
  <c r="F5745" i="1"/>
  <c r="F5802" i="1"/>
  <c r="F5848" i="1"/>
  <c r="F5951" i="1"/>
  <c r="F5978" i="1"/>
  <c r="F5969" i="1"/>
  <c r="F5960" i="1"/>
  <c r="F5939" i="1"/>
  <c r="F5707" i="1"/>
  <c r="F5706" i="1"/>
  <c r="F5831" i="1"/>
  <c r="F5865" i="1"/>
  <c r="F5876" i="1"/>
  <c r="F5875" i="1"/>
  <c r="F5885" i="1"/>
  <c r="G559" i="1"/>
  <c r="G1950" i="1"/>
  <c r="G2958" i="1"/>
  <c r="G2959" i="1" s="1"/>
  <c r="G3301" i="1"/>
  <c r="G3331" i="1"/>
  <c r="G3330" i="1"/>
  <c r="G3329" i="1"/>
  <c r="G3360" i="1"/>
  <c r="G3359" i="1"/>
  <c r="G3371" i="1"/>
  <c r="G3370" i="1"/>
  <c r="G3382" i="1"/>
  <c r="G3381" i="1"/>
  <c r="G3393" i="1"/>
  <c r="G3392" i="1"/>
  <c r="G3404" i="1"/>
  <c r="G3403" i="1"/>
  <c r="G3415" i="1"/>
  <c r="G3414" i="1"/>
  <c r="G3426" i="1"/>
  <c r="G3437" i="1"/>
  <c r="G3449" i="1"/>
  <c r="G3448" i="1"/>
  <c r="G3447" i="1"/>
  <c r="G3459" i="1"/>
  <c r="G3470" i="1"/>
  <c r="G3469" i="1"/>
  <c r="G3471" i="1" s="1"/>
  <c r="G3480" i="1"/>
  <c r="G3481" i="1" s="1"/>
  <c r="G3490" i="1"/>
  <c r="G3502" i="1"/>
  <c r="G3532" i="1"/>
  <c r="G3533" i="1" s="1"/>
  <c r="G3572" i="1"/>
  <c r="G3583" i="1"/>
  <c r="G3594" i="1"/>
  <c r="G3605" i="1"/>
  <c r="G3999" i="1"/>
  <c r="G4000" i="1" s="1"/>
  <c r="G3998" i="1"/>
  <c r="G4045" i="1"/>
  <c r="G4044" i="1"/>
  <c r="G4060" i="1"/>
  <c r="G4099" i="1"/>
  <c r="G4100" i="1" s="1"/>
  <c r="G4109" i="1"/>
  <c r="G4502" i="1"/>
  <c r="G4503" i="1" s="1"/>
  <c r="G4511" i="1"/>
  <c r="G4512" i="1" s="1"/>
  <c r="G5458" i="1"/>
  <c r="G5459" i="1" s="1"/>
  <c r="G5451" i="1"/>
  <c r="G5452" i="1" s="1"/>
  <c r="F4551" i="1"/>
  <c r="G4551" i="1" s="1"/>
  <c r="F2844" i="1"/>
  <c r="F2687" i="1"/>
  <c r="G2687" i="1" s="1"/>
  <c r="F2401" i="1"/>
  <c r="G2401" i="1" s="1"/>
  <c r="F2012" i="1"/>
  <c r="G2012" i="1" s="1"/>
  <c r="F1914" i="1"/>
  <c r="F1776" i="1"/>
  <c r="G1776" i="1" s="1"/>
  <c r="G1777" i="1" s="1"/>
  <c r="F1693" i="1"/>
  <c r="G1693" i="1" s="1"/>
  <c r="F1648" i="1"/>
  <c r="G1648" i="1" s="1"/>
  <c r="F1615" i="1"/>
  <c r="F1535" i="1"/>
  <c r="F1496" i="1"/>
  <c r="F1459" i="1"/>
  <c r="F1429" i="1"/>
  <c r="F1338" i="1"/>
  <c r="F1305" i="1"/>
  <c r="G1305" i="1" s="1"/>
  <c r="F1268" i="1"/>
  <c r="G1268" i="1" s="1"/>
  <c r="F1184" i="1"/>
  <c r="G1184" i="1" s="1"/>
  <c r="F1141" i="1"/>
  <c r="F1109" i="1"/>
  <c r="F985" i="1"/>
  <c r="F923" i="1"/>
  <c r="F980" i="1"/>
  <c r="F1074" i="1"/>
  <c r="G1074" i="1" s="1"/>
  <c r="G1075" i="1" s="1"/>
  <c r="F874" i="1"/>
  <c r="G874" i="1" s="1"/>
  <c r="G875" i="1" s="1"/>
  <c r="F838" i="1"/>
  <c r="G838" i="1" s="1"/>
  <c r="F789" i="1"/>
  <c r="F757" i="1"/>
  <c r="G757" i="1" s="1"/>
  <c r="F591" i="1"/>
  <c r="F523" i="1"/>
  <c r="F438" i="1"/>
  <c r="F422" i="1"/>
  <c r="G422" i="1" s="1"/>
  <c r="F407" i="1"/>
  <c r="F381" i="1"/>
  <c r="F365" i="1"/>
  <c r="F349" i="1"/>
  <c r="G349" i="1" s="1"/>
  <c r="F333" i="1"/>
  <c r="F315" i="1"/>
  <c r="F294" i="1"/>
  <c r="F279" i="1"/>
  <c r="G279" i="1" s="1"/>
  <c r="F253" i="1"/>
  <c r="F237" i="1"/>
  <c r="F221" i="1"/>
  <c r="F205" i="1"/>
  <c r="G205" i="1" s="1"/>
  <c r="F187" i="1"/>
  <c r="K19" i="9"/>
  <c r="K25" i="9"/>
  <c r="K39" i="9"/>
  <c r="K41" i="9"/>
  <c r="K53" i="9"/>
  <c r="K68" i="9"/>
  <c r="K82" i="9"/>
  <c r="K105" i="9"/>
  <c r="K110" i="9"/>
  <c r="K112" i="9"/>
  <c r="K121" i="9"/>
  <c r="K136" i="9"/>
  <c r="K139" i="9"/>
  <c r="K151" i="9"/>
  <c r="K153" i="9"/>
  <c r="K166" i="9"/>
  <c r="K168" i="9"/>
  <c r="K185" i="9"/>
  <c r="K187" i="9"/>
  <c r="K194" i="9"/>
  <c r="K198" i="9"/>
  <c r="K201" i="9"/>
  <c r="K203" i="9"/>
  <c r="K204" i="9"/>
  <c r="K208" i="9"/>
  <c r="K224" i="9"/>
  <c r="K227" i="9"/>
  <c r="K229" i="9"/>
  <c r="K230" i="9"/>
  <c r="K234" i="9"/>
  <c r="K251" i="9"/>
  <c r="K269" i="9"/>
  <c r="K270" i="9"/>
  <c r="K281" i="9"/>
  <c r="K292" i="9"/>
  <c r="K313" i="9"/>
  <c r="K315" i="9"/>
  <c r="K334" i="9"/>
  <c r="K352" i="9"/>
  <c r="K366" i="9"/>
  <c r="K374" i="9"/>
  <c r="K381" i="9"/>
  <c r="K386" i="9"/>
  <c r="K433" i="9"/>
  <c r="K436" i="9"/>
  <c r="K444" i="9"/>
  <c r="K446" i="9"/>
  <c r="K466" i="9"/>
  <c r="K468" i="9"/>
  <c r="K475" i="9"/>
  <c r="K480" i="9"/>
  <c r="K488" i="9"/>
  <c r="K520" i="9"/>
  <c r="K537" i="9"/>
  <c r="K550" i="9"/>
  <c r="K571" i="9"/>
  <c r="K574" i="9"/>
  <c r="M19" i="9"/>
  <c r="M25" i="9"/>
  <c r="M39" i="9"/>
  <c r="M41" i="9"/>
  <c r="M53" i="9"/>
  <c r="M68" i="9"/>
  <c r="M82" i="9"/>
  <c r="M105" i="9"/>
  <c r="M110" i="9"/>
  <c r="M112" i="9"/>
  <c r="M121" i="9"/>
  <c r="M136" i="9"/>
  <c r="M139" i="9"/>
  <c r="M151" i="9"/>
  <c r="M153" i="9"/>
  <c r="M166" i="9"/>
  <c r="M168" i="9"/>
  <c r="M185" i="9"/>
  <c r="M187" i="9"/>
  <c r="M194" i="9"/>
  <c r="M198" i="9"/>
  <c r="M201" i="9"/>
  <c r="M203" i="9"/>
  <c r="M204" i="9"/>
  <c r="M208" i="9"/>
  <c r="M224" i="9"/>
  <c r="M227" i="9"/>
  <c r="M229" i="9"/>
  <c r="M230" i="9"/>
  <c r="M234" i="9"/>
  <c r="M251" i="9"/>
  <c r="M269" i="9"/>
  <c r="M270" i="9"/>
  <c r="M281" i="9"/>
  <c r="M292" i="9"/>
  <c r="M313" i="9"/>
  <c r="M315" i="9"/>
  <c r="M334" i="9"/>
  <c r="M352" i="9"/>
  <c r="M366" i="9"/>
  <c r="M374" i="9"/>
  <c r="M381" i="9"/>
  <c r="M386" i="9"/>
  <c r="M433" i="9"/>
  <c r="M436" i="9"/>
  <c r="M444" i="9"/>
  <c r="M446" i="9"/>
  <c r="M466" i="9"/>
  <c r="M468" i="9"/>
  <c r="M475" i="9"/>
  <c r="M480" i="9"/>
  <c r="M488" i="9"/>
  <c r="M520" i="9"/>
  <c r="M537" i="9"/>
  <c r="M550" i="9"/>
  <c r="M571" i="9"/>
  <c r="M574" i="9"/>
  <c r="M601" i="9"/>
  <c r="P48" i="3"/>
  <c r="P50" i="3"/>
  <c r="P52" i="3"/>
  <c r="P54" i="3"/>
  <c r="P56" i="3"/>
  <c r="P58" i="3"/>
  <c r="G38" i="9"/>
  <c r="H38" i="9" s="1"/>
  <c r="I38" i="9" s="1"/>
  <c r="G2844" i="1"/>
  <c r="G2845" i="1" s="1"/>
  <c r="G1949" i="1"/>
  <c r="G1948" i="1"/>
  <c r="G1947" i="1"/>
  <c r="G1914" i="1"/>
  <c r="G1615" i="1"/>
  <c r="G1535" i="1"/>
  <c r="G1496" i="1"/>
  <c r="G1459" i="1"/>
  <c r="G1429" i="1"/>
  <c r="G1338" i="1"/>
  <c r="G1339" i="1" s="1"/>
  <c r="G1320" i="1"/>
  <c r="G1219" i="1"/>
  <c r="G1220" i="1" s="1"/>
  <c r="G1141" i="1"/>
  <c r="G1109" i="1"/>
  <c r="G1110" i="1" s="1"/>
  <c r="G985" i="1"/>
  <c r="G980" i="1"/>
  <c r="G923" i="1"/>
  <c r="G789" i="1"/>
  <c r="G790" i="1" s="1"/>
  <c r="G591" i="1"/>
  <c r="G558" i="1"/>
  <c r="G523" i="1"/>
  <c r="G438" i="1"/>
  <c r="G407" i="1"/>
  <c r="G381" i="1"/>
  <c r="G365" i="1"/>
  <c r="G333" i="1"/>
  <c r="G315" i="1"/>
  <c r="G294" i="1"/>
  <c r="G253" i="1"/>
  <c r="G237" i="1"/>
  <c r="G221" i="1"/>
  <c r="G187" i="1"/>
  <c r="H449" i="9"/>
  <c r="I449" i="9" s="1"/>
  <c r="M449" i="9" s="1"/>
  <c r="H180" i="9"/>
  <c r="I180" i="9" s="1"/>
  <c r="I162" i="9"/>
  <c r="K162" i="9" s="1"/>
  <c r="H162" i="9"/>
  <c r="H136" i="9"/>
  <c r="I136" i="9" s="1"/>
  <c r="G5259" i="1"/>
  <c r="G5260" i="1" s="1"/>
  <c r="J577" i="1"/>
  <c r="J574" i="1"/>
  <c r="J575" i="1" s="1"/>
  <c r="L584" i="1"/>
  <c r="K180" i="9" l="1"/>
  <c r="M180" i="9"/>
  <c r="M162" i="9"/>
  <c r="K449" i="9"/>
  <c r="J516" i="1"/>
  <c r="J580" i="1"/>
  <c r="J565" i="1"/>
  <c r="J566" i="1" s="1"/>
  <c r="J570" i="1" s="1"/>
  <c r="J572" i="1" s="1"/>
  <c r="J493" i="1"/>
  <c r="J496" i="1" s="1"/>
  <c r="J500" i="1"/>
  <c r="G1151" i="1"/>
  <c r="J458" i="1"/>
  <c r="J459" i="1" s="1"/>
  <c r="G3492" i="1"/>
  <c r="G3416" i="1"/>
  <c r="G3405" i="1"/>
  <c r="G3394" i="1"/>
  <c r="G3383" i="1"/>
  <c r="G3372" i="1"/>
  <c r="G3332" i="1"/>
  <c r="M38" i="9"/>
  <c r="K38" i="9"/>
  <c r="F159" i="1"/>
  <c r="G159" i="1" s="1"/>
  <c r="F5943" i="1"/>
  <c r="G5943" i="1" s="1"/>
  <c r="F5921" i="1"/>
  <c r="G5921" i="1" s="1"/>
  <c r="F5912" i="1"/>
  <c r="G5912" i="1" s="1"/>
  <c r="G5876" i="1"/>
  <c r="G5877" i="1" s="1"/>
  <c r="G5865" i="1"/>
  <c r="G5866" i="1" s="1"/>
  <c r="F5854" i="1"/>
  <c r="G5854" i="1" s="1"/>
  <c r="F5845" i="1"/>
  <c r="G5845" i="1" s="1"/>
  <c r="F5841" i="1"/>
  <c r="G5841" i="1" s="1"/>
  <c r="F5830" i="1"/>
  <c r="G5830" i="1" s="1"/>
  <c r="F5826" i="1"/>
  <c r="G5826" i="1" s="1"/>
  <c r="F5789" i="1"/>
  <c r="G5789" i="1" s="1"/>
  <c r="F5773" i="1"/>
  <c r="G5773" i="1" s="1"/>
  <c r="G5774" i="1" s="1"/>
  <c r="F5708" i="1"/>
  <c r="G5708" i="1" s="1"/>
  <c r="G5699" i="1"/>
  <c r="F5654" i="1"/>
  <c r="G5654" i="1" s="1"/>
  <c r="G5655" i="1" s="1"/>
  <c r="F5644" i="1"/>
  <c r="G5644" i="1" s="1"/>
  <c r="F5603" i="1"/>
  <c r="G5603" i="1" s="1"/>
  <c r="G5604" i="1" s="1"/>
  <c r="F5563" i="1"/>
  <c r="G5563" i="1" s="1"/>
  <c r="G5564" i="1" s="1"/>
  <c r="F5534" i="1"/>
  <c r="G5534" i="1" s="1"/>
  <c r="G5535" i="1" s="1"/>
  <c r="G5494" i="1"/>
  <c r="G5495" i="1" s="1"/>
  <c r="G5441" i="1"/>
  <c r="G5442" i="1" s="1"/>
  <c r="F5412" i="1"/>
  <c r="G5412" i="1" s="1"/>
  <c r="G5413" i="1" s="1"/>
  <c r="G5394" i="1"/>
  <c r="G5395" i="1" s="1"/>
  <c r="G5378" i="1"/>
  <c r="G5379" i="1" s="1"/>
  <c r="G5380" i="1" s="1"/>
  <c r="F5358" i="1" s="1"/>
  <c r="G5358" i="1" s="1"/>
  <c r="G5350" i="1"/>
  <c r="G5351" i="1" s="1"/>
  <c r="G5352" i="1" s="1"/>
  <c r="G527" i="9" s="1"/>
  <c r="H527" i="9" s="1"/>
  <c r="I527" i="9" s="1"/>
  <c r="M527" i="9" s="1"/>
  <c r="G5334" i="1"/>
  <c r="G5335" i="1" s="1"/>
  <c r="G5336" i="1" s="1"/>
  <c r="G525" i="9" s="1"/>
  <c r="H525" i="9" s="1"/>
  <c r="I525" i="9" s="1"/>
  <c r="M525" i="9" s="1"/>
  <c r="G5294" i="1"/>
  <c r="G5295" i="1" s="1"/>
  <c r="F5285" i="1"/>
  <c r="G5285" i="1" s="1"/>
  <c r="F5273" i="1"/>
  <c r="G5273" i="1" s="1"/>
  <c r="F5269" i="1"/>
  <c r="G5269" i="1" s="1"/>
  <c r="F5197" i="1"/>
  <c r="G5197" i="1" s="1"/>
  <c r="G5178" i="1"/>
  <c r="G5179" i="1" s="1"/>
  <c r="G5149" i="1"/>
  <c r="G5150" i="1" s="1"/>
  <c r="G5104" i="1"/>
  <c r="G5105" i="1" s="1"/>
  <c r="F5071" i="1"/>
  <c r="G5071" i="1" s="1"/>
  <c r="F5031" i="1"/>
  <c r="G5031" i="1" s="1"/>
  <c r="G5032" i="1" s="1"/>
  <c r="F4965" i="1"/>
  <c r="G4965" i="1" s="1"/>
  <c r="F4961" i="1"/>
  <c r="G4961" i="1" s="1"/>
  <c r="G5969" i="1"/>
  <c r="G5970" i="1" s="1"/>
  <c r="G5951" i="1"/>
  <c r="G5952" i="1" s="1"/>
  <c r="F5942" i="1"/>
  <c r="G5942" i="1" s="1"/>
  <c r="F5929" i="1"/>
  <c r="G5929" i="1" s="1"/>
  <c r="F5920" i="1"/>
  <c r="G5920" i="1" s="1"/>
  <c r="F5911" i="1"/>
  <c r="G5911" i="1" s="1"/>
  <c r="G5902" i="1"/>
  <c r="G5903" i="1" s="1"/>
  <c r="G5904" i="1" s="1"/>
  <c r="G589" i="9" s="1"/>
  <c r="H589" i="9" s="1"/>
  <c r="I589" i="9" s="1"/>
  <c r="M589" i="9" s="1"/>
  <c r="F5886" i="1"/>
  <c r="G5886" i="1" s="1"/>
  <c r="G5875" i="1"/>
  <c r="G5848" i="1"/>
  <c r="F5844" i="1"/>
  <c r="G5844" i="1" s="1"/>
  <c r="F5829" i="1"/>
  <c r="G5829" i="1" s="1"/>
  <c r="F5825" i="1"/>
  <c r="G5825" i="1" s="1"/>
  <c r="F5788" i="1"/>
  <c r="G5788" i="1" s="1"/>
  <c r="F5757" i="1"/>
  <c r="G5757" i="1" s="1"/>
  <c r="G5758" i="1" s="1"/>
  <c r="F5736" i="1"/>
  <c r="G5736" i="1" s="1"/>
  <c r="G5737" i="1" s="1"/>
  <c r="G5707" i="1"/>
  <c r="F5698" i="1"/>
  <c r="G5698" i="1" s="1"/>
  <c r="F5690" i="1"/>
  <c r="G5690" i="1" s="1"/>
  <c r="G5691" i="1" s="1"/>
  <c r="F5664" i="1"/>
  <c r="G5664" i="1" s="1"/>
  <c r="G5665" i="1" s="1"/>
  <c r="F5613" i="1"/>
  <c r="G5613" i="1" s="1"/>
  <c r="G5614" i="1" s="1"/>
  <c r="F5573" i="1"/>
  <c r="G5573" i="1" s="1"/>
  <c r="G5574" i="1" s="1"/>
  <c r="G5484" i="1"/>
  <c r="G5485" i="1" s="1"/>
  <c r="G5464" i="1"/>
  <c r="G5465" i="1" s="1"/>
  <c r="G5368" i="1"/>
  <c r="G5369" i="1" s="1"/>
  <c r="F5304" i="1"/>
  <c r="G5304" i="1" s="1"/>
  <c r="G5305" i="1" s="1"/>
  <c r="F5288" i="1"/>
  <c r="G5288" i="1" s="1"/>
  <c r="F5284" i="1"/>
  <c r="G5284" i="1" s="1"/>
  <c r="F5272" i="1"/>
  <c r="G5272" i="1" s="1"/>
  <c r="F5266" i="1"/>
  <c r="G5266" i="1" s="1"/>
  <c r="G5223" i="1"/>
  <c r="G5224" i="1" s="1"/>
  <c r="G5205" i="1"/>
  <c r="F5196" i="1"/>
  <c r="G5196" i="1" s="1"/>
  <c r="F5188" i="1"/>
  <c r="G5188" i="1" s="1"/>
  <c r="G5189" i="1" s="1"/>
  <c r="G5159" i="1"/>
  <c r="G5160" i="1" s="1"/>
  <c r="F5041" i="1"/>
  <c r="G5041" i="1" s="1"/>
  <c r="G5042" i="1" s="1"/>
  <c r="G4975" i="1"/>
  <c r="G4976" i="1" s="1"/>
  <c r="F4964" i="1"/>
  <c r="G4964" i="1" s="1"/>
  <c r="F4958" i="1"/>
  <c r="G4958" i="1" s="1"/>
  <c r="F5945" i="1"/>
  <c r="G5945" i="1" s="1"/>
  <c r="G5939" i="1"/>
  <c r="G5940" i="1" s="1"/>
  <c r="F5928" i="1"/>
  <c r="G5928" i="1" s="1"/>
  <c r="G5930" i="1" s="1"/>
  <c r="F5919" i="1"/>
  <c r="G5919" i="1" s="1"/>
  <c r="F5910" i="1"/>
  <c r="G5910" i="1" s="1"/>
  <c r="G5896" i="1"/>
  <c r="G5897" i="1" s="1"/>
  <c r="G5898" i="1" s="1"/>
  <c r="G588" i="9" s="1"/>
  <c r="H588" i="9" s="1"/>
  <c r="I588" i="9" s="1"/>
  <c r="G5885" i="1"/>
  <c r="F5847" i="1"/>
  <c r="G5847" i="1" s="1"/>
  <c r="F5843" i="1"/>
  <c r="G5843" i="1" s="1"/>
  <c r="F5828" i="1"/>
  <c r="G5828" i="1" s="1"/>
  <c r="F5824" i="1"/>
  <c r="G5824" i="1" s="1"/>
  <c r="F5813" i="1"/>
  <c r="G5813" i="1" s="1"/>
  <c r="G5802" i="1"/>
  <c r="F5791" i="1"/>
  <c r="G5791" i="1" s="1"/>
  <c r="F5767" i="1"/>
  <c r="G5767" i="1" s="1"/>
  <c r="G5768" i="1" s="1"/>
  <c r="G5751" i="1"/>
  <c r="G5752" i="1" s="1"/>
  <c r="G5753" i="1" s="1"/>
  <c r="G573" i="9" s="1"/>
  <c r="H573" i="9" s="1"/>
  <c r="I573" i="9" s="1"/>
  <c r="M573" i="9" s="1"/>
  <c r="F5717" i="1"/>
  <c r="G5717" i="1" s="1"/>
  <c r="G5718" i="1" s="1"/>
  <c r="G5706" i="1"/>
  <c r="F5697" i="1"/>
  <c r="G5697" i="1" s="1"/>
  <c r="F5684" i="1"/>
  <c r="G5684" i="1" s="1"/>
  <c r="G5685" i="1" s="1"/>
  <c r="F5671" i="1"/>
  <c r="G5671" i="1" s="1"/>
  <c r="G5672" i="1" s="1"/>
  <c r="F5623" i="1"/>
  <c r="G5623" i="1" s="1"/>
  <c r="G5624" i="1" s="1"/>
  <c r="F5583" i="1"/>
  <c r="G5583" i="1" s="1"/>
  <c r="G5584" i="1" s="1"/>
  <c r="F5543" i="1"/>
  <c r="G5543" i="1" s="1"/>
  <c r="G5544" i="1" s="1"/>
  <c r="F5514" i="1"/>
  <c r="G5514" i="1" s="1"/>
  <c r="G5515" i="1" s="1"/>
  <c r="G5474" i="1"/>
  <c r="G5475" i="1" s="1"/>
  <c r="F5421" i="1"/>
  <c r="G5421" i="1" s="1"/>
  <c r="G5422" i="1" s="1"/>
  <c r="G5403" i="1"/>
  <c r="G5404" i="1" s="1"/>
  <c r="F5357" i="1"/>
  <c r="G5357" i="1" s="1"/>
  <c r="F5314" i="1"/>
  <c r="G5314" i="1" s="1"/>
  <c r="G5315" i="1" s="1"/>
  <c r="F5287" i="1"/>
  <c r="G5287" i="1" s="1"/>
  <c r="F5283" i="1"/>
  <c r="G5283" i="1" s="1"/>
  <c r="F5275" i="1"/>
  <c r="G5275" i="1" s="1"/>
  <c r="F5271" i="1"/>
  <c r="G5271" i="1" s="1"/>
  <c r="F5265" i="1"/>
  <c r="G5265" i="1" s="1"/>
  <c r="G5267" i="1" s="1"/>
  <c r="G5246" i="1"/>
  <c r="G5247" i="1" s="1"/>
  <c r="G5233" i="1"/>
  <c r="G5234" i="1" s="1"/>
  <c r="G5204" i="1"/>
  <c r="F5195" i="1"/>
  <c r="G5195" i="1" s="1"/>
  <c r="G5169" i="1"/>
  <c r="G5170" i="1" s="1"/>
  <c r="G5129" i="1"/>
  <c r="G5130" i="1" s="1"/>
  <c r="G5113" i="1"/>
  <c r="G5114" i="1" s="1"/>
  <c r="F5084" i="1"/>
  <c r="G5084" i="1" s="1"/>
  <c r="F5073" i="1"/>
  <c r="G5073" i="1" s="1"/>
  <c r="F5051" i="1"/>
  <c r="G5051" i="1" s="1"/>
  <c r="G5052" i="1" s="1"/>
  <c r="F5011" i="1"/>
  <c r="G5011" i="1" s="1"/>
  <c r="G5012" i="1" s="1"/>
  <c r="F4998" i="1"/>
  <c r="G4998" i="1" s="1"/>
  <c r="G4999" i="1" s="1"/>
  <c r="F4985" i="1"/>
  <c r="G4985" i="1" s="1"/>
  <c r="G4986" i="1" s="1"/>
  <c r="F4963" i="1"/>
  <c r="G4963" i="1" s="1"/>
  <c r="F4957" i="1"/>
  <c r="G4957" i="1" s="1"/>
  <c r="F4944" i="1"/>
  <c r="G4944" i="1" s="1"/>
  <c r="F5922" i="1"/>
  <c r="G5922" i="1" s="1"/>
  <c r="F5842" i="1"/>
  <c r="G5842" i="1" s="1"/>
  <c r="F5812" i="1"/>
  <c r="G5812" i="1" s="1"/>
  <c r="F5700" i="1"/>
  <c r="G5700" i="1" s="1"/>
  <c r="F5550" i="1"/>
  <c r="G5550" i="1" s="1"/>
  <c r="G5551" i="1" s="1"/>
  <c r="G5384" i="1"/>
  <c r="G5385" i="1" s="1"/>
  <c r="F5324" i="1"/>
  <c r="G5324" i="1" s="1"/>
  <c r="G5325" i="1" s="1"/>
  <c r="F5282" i="1"/>
  <c r="G5282" i="1" s="1"/>
  <c r="F5240" i="1"/>
  <c r="G5240" i="1" s="1"/>
  <c r="G5241" i="1" s="1"/>
  <c r="G5139" i="1"/>
  <c r="G5140" i="1" s="1"/>
  <c r="F5083" i="1"/>
  <c r="G5083" i="1" s="1"/>
  <c r="F4943" i="1"/>
  <c r="G4943" i="1" s="1"/>
  <c r="F4937" i="1"/>
  <c r="G4937" i="1" s="1"/>
  <c r="F4920" i="1"/>
  <c r="G4920" i="1" s="1"/>
  <c r="G4914" i="1"/>
  <c r="G4915" i="1" s="1"/>
  <c r="F4903" i="1"/>
  <c r="G4903" i="1" s="1"/>
  <c r="G4897" i="1"/>
  <c r="G4898" i="1" s="1"/>
  <c r="F4886" i="1"/>
  <c r="G4886" i="1" s="1"/>
  <c r="G4880" i="1"/>
  <c r="G4881" i="1" s="1"/>
  <c r="F4869" i="1"/>
  <c r="G4869" i="1" s="1"/>
  <c r="G4863" i="1"/>
  <c r="G4864" i="1" s="1"/>
  <c r="F4852" i="1"/>
  <c r="G4852" i="1" s="1"/>
  <c r="G4846" i="1"/>
  <c r="G4847" i="1" s="1"/>
  <c r="F4824" i="1"/>
  <c r="G4824" i="1" s="1"/>
  <c r="F4813" i="1"/>
  <c r="G4813" i="1" s="1"/>
  <c r="F4800" i="1"/>
  <c r="G4800" i="1" s="1"/>
  <c r="F4787" i="1"/>
  <c r="G4787" i="1" s="1"/>
  <c r="F4783" i="1"/>
  <c r="G4783" i="1" s="1"/>
  <c r="F4769" i="1"/>
  <c r="G4769" i="1" s="1"/>
  <c r="G4771" i="1" s="1"/>
  <c r="G4772" i="1" s="1"/>
  <c r="G472" i="9" s="1"/>
  <c r="H472" i="9" s="1"/>
  <c r="I472" i="9" s="1"/>
  <c r="F4755" i="1"/>
  <c r="G4755" i="1" s="1"/>
  <c r="F4744" i="1"/>
  <c r="G4744" i="1" s="1"/>
  <c r="F4733" i="1"/>
  <c r="G4733" i="1" s="1"/>
  <c r="G4716" i="1"/>
  <c r="G4720" i="1" s="1"/>
  <c r="F4665" i="1"/>
  <c r="G4665" i="1" s="1"/>
  <c r="F4661" i="1"/>
  <c r="G4661" i="1" s="1"/>
  <c r="F4650" i="1"/>
  <c r="G4650" i="1" s="1"/>
  <c r="F4624" i="1"/>
  <c r="G4624" i="1" s="1"/>
  <c r="F4602" i="1"/>
  <c r="G4602" i="1" s="1"/>
  <c r="F4591" i="1"/>
  <c r="G4591" i="1" s="1"/>
  <c r="F4580" i="1"/>
  <c r="G4580" i="1" s="1"/>
  <c r="F4565" i="1"/>
  <c r="G4565" i="1" s="1"/>
  <c r="G4483" i="1"/>
  <c r="G4472" i="1"/>
  <c r="G4473" i="1" s="1"/>
  <c r="G4459" i="1"/>
  <c r="G4460" i="1" s="1"/>
  <c r="G4461" i="1" s="1"/>
  <c r="G434" i="9" s="1"/>
  <c r="H434" i="9" s="1"/>
  <c r="I434" i="9" s="1"/>
  <c r="G4435" i="1"/>
  <c r="G4436" i="1" s="1"/>
  <c r="G4437" i="1" s="1"/>
  <c r="G429" i="9" s="1"/>
  <c r="H429" i="9" s="1"/>
  <c r="I429" i="9" s="1"/>
  <c r="M429" i="9" s="1"/>
  <c r="F4395" i="1"/>
  <c r="G4395" i="1" s="1"/>
  <c r="G4396" i="1" s="1"/>
  <c r="G4397" i="1" s="1"/>
  <c r="G423" i="9" s="1"/>
  <c r="H423" i="9" s="1"/>
  <c r="I423" i="9" s="1"/>
  <c r="G4345" i="1"/>
  <c r="G4346" i="1" s="1"/>
  <c r="G4332" i="1"/>
  <c r="G4333" i="1" s="1"/>
  <c r="F4268" i="1"/>
  <c r="G4268" i="1" s="1"/>
  <c r="G4257" i="1"/>
  <c r="G4258" i="1" s="1"/>
  <c r="G4217" i="1"/>
  <c r="G4218" i="1" s="1"/>
  <c r="F4199" i="1"/>
  <c r="G4199" i="1" s="1"/>
  <c r="G4200" i="1" s="1"/>
  <c r="F4183" i="1"/>
  <c r="G4183" i="1" s="1"/>
  <c r="G4184" i="1" s="1"/>
  <c r="G4185" i="1" s="1"/>
  <c r="G399" i="9" s="1"/>
  <c r="H399" i="9" s="1"/>
  <c r="I399" i="9" s="1"/>
  <c r="G4167" i="1"/>
  <c r="G4168" i="1" s="1"/>
  <c r="F4130" i="1"/>
  <c r="G4130" i="1" s="1"/>
  <c r="F4043" i="1"/>
  <c r="G4043" i="1" s="1"/>
  <c r="F4019" i="1"/>
  <c r="G4019" i="1" s="1"/>
  <c r="G4020" i="1" s="1"/>
  <c r="F4006" i="1"/>
  <c r="G4006" i="1" s="1"/>
  <c r="G4007" i="1" s="1"/>
  <c r="G3987" i="1"/>
  <c r="G3976" i="1"/>
  <c r="G3978" i="1" s="1"/>
  <c r="G3965" i="1"/>
  <c r="G3943" i="1"/>
  <c r="G3927" i="1"/>
  <c r="G3916" i="1"/>
  <c r="G3917" i="1" s="1"/>
  <c r="G3902" i="1"/>
  <c r="G3888" i="1"/>
  <c r="G3848" i="1"/>
  <c r="G3849" i="1" s="1"/>
  <c r="G3798" i="1"/>
  <c r="G3799" i="1" s="1"/>
  <c r="G3758" i="1"/>
  <c r="G3759" i="1" s="1"/>
  <c r="G3710" i="1"/>
  <c r="G3711" i="1" s="1"/>
  <c r="F3628" i="1"/>
  <c r="G3628" i="1" s="1"/>
  <c r="G3629" i="1" s="1"/>
  <c r="F3617" i="1"/>
  <c r="G3617" i="1" s="1"/>
  <c r="F3606" i="1"/>
  <c r="G3606" i="1" s="1"/>
  <c r="G3607" i="1" s="1"/>
  <c r="F3595" i="1"/>
  <c r="G3595" i="1" s="1"/>
  <c r="G3596" i="1" s="1"/>
  <c r="F3584" i="1"/>
  <c r="G3584" i="1" s="1"/>
  <c r="G3585" i="1" s="1"/>
  <c r="F3573" i="1"/>
  <c r="G3573" i="1" s="1"/>
  <c r="G3574" i="1" s="1"/>
  <c r="G3501" i="1"/>
  <c r="G3503" i="1" s="1"/>
  <c r="G3358" i="1"/>
  <c r="G3361" i="1" s="1"/>
  <c r="G3341" i="1"/>
  <c r="F3315" i="1"/>
  <c r="G3315" i="1" s="1"/>
  <c r="F3294" i="1"/>
  <c r="G3294" i="1" s="1"/>
  <c r="G3295" i="1" s="1"/>
  <c r="G5960" i="1"/>
  <c r="G5961" i="1" s="1"/>
  <c r="G5831" i="1"/>
  <c r="F5801" i="1"/>
  <c r="G5801" i="1" s="1"/>
  <c r="G5745" i="1"/>
  <c r="G5746" i="1" s="1"/>
  <c r="G5747" i="1" s="1"/>
  <c r="G570" i="9" s="1"/>
  <c r="H570" i="9" s="1"/>
  <c r="I570" i="9" s="1"/>
  <c r="F5643" i="1"/>
  <c r="G5643" i="1" s="1"/>
  <c r="F5593" i="1"/>
  <c r="G5593" i="1" s="1"/>
  <c r="G5594" i="1" s="1"/>
  <c r="F5431" i="1"/>
  <c r="G5431" i="1" s="1"/>
  <c r="G5432" i="1" s="1"/>
  <c r="F5274" i="1"/>
  <c r="G5274" i="1" s="1"/>
  <c r="G5123" i="1"/>
  <c r="G5124" i="1" s="1"/>
  <c r="G5125" i="1" s="1"/>
  <c r="F5072" i="1"/>
  <c r="G5072" i="1" s="1"/>
  <c r="F5021" i="1"/>
  <c r="G5021" i="1" s="1"/>
  <c r="G5022" i="1" s="1"/>
  <c r="F4942" i="1"/>
  <c r="G4942" i="1" s="1"/>
  <c r="F4936" i="1"/>
  <c r="G4936" i="1" s="1"/>
  <c r="F4923" i="1"/>
  <c r="G4923" i="1" s="1"/>
  <c r="F4919" i="1"/>
  <c r="G4919" i="1" s="1"/>
  <c r="F4902" i="1"/>
  <c r="G4902" i="1" s="1"/>
  <c r="F4885" i="1"/>
  <c r="G4885" i="1" s="1"/>
  <c r="F4868" i="1"/>
  <c r="G4868" i="1" s="1"/>
  <c r="F4851" i="1"/>
  <c r="G4851" i="1" s="1"/>
  <c r="F4823" i="1"/>
  <c r="G4823" i="1" s="1"/>
  <c r="F4812" i="1"/>
  <c r="G4812" i="1" s="1"/>
  <c r="F4799" i="1"/>
  <c r="G4799" i="1" s="1"/>
  <c r="F4786" i="1"/>
  <c r="G4786" i="1" s="1"/>
  <c r="G4777" i="1"/>
  <c r="G4763" i="1"/>
  <c r="F4732" i="1"/>
  <c r="G4732" i="1" s="1"/>
  <c r="G4719" i="1"/>
  <c r="F4710" i="1"/>
  <c r="G4710" i="1" s="1"/>
  <c r="F4702" i="1"/>
  <c r="G4702" i="1" s="1"/>
  <c r="G4703" i="1" s="1"/>
  <c r="G4675" i="1"/>
  <c r="G4676" i="1" s="1"/>
  <c r="F4664" i="1"/>
  <c r="G4664" i="1" s="1"/>
  <c r="F4660" i="1"/>
  <c r="G4660" i="1" s="1"/>
  <c r="F4649" i="1"/>
  <c r="G4649" i="1" s="1"/>
  <c r="F4638" i="1"/>
  <c r="G4638" i="1" s="1"/>
  <c r="F4590" i="1"/>
  <c r="G4590" i="1" s="1"/>
  <c r="F4579" i="1"/>
  <c r="G4579" i="1" s="1"/>
  <c r="F4568" i="1"/>
  <c r="G4568" i="1" s="1"/>
  <c r="F4564" i="1"/>
  <c r="G4564" i="1" s="1"/>
  <c r="F4553" i="1"/>
  <c r="G4553" i="1" s="1"/>
  <c r="G4520" i="1"/>
  <c r="G4521" i="1" s="1"/>
  <c r="F4493" i="1"/>
  <c r="G4493" i="1" s="1"/>
  <c r="G4494" i="1" s="1"/>
  <c r="F4482" i="1"/>
  <c r="G4482" i="1" s="1"/>
  <c r="G4453" i="1"/>
  <c r="G4454" i="1" s="1"/>
  <c r="G4455" i="1" s="1"/>
  <c r="G432" i="9" s="1"/>
  <c r="H432" i="9" s="1"/>
  <c r="I432" i="9" s="1"/>
  <c r="M432" i="9" s="1"/>
  <c r="G4429" i="1"/>
  <c r="G4430" i="1" s="1"/>
  <c r="G4431" i="1" s="1"/>
  <c r="G428" i="9" s="1"/>
  <c r="H428" i="9" s="1"/>
  <c r="I428" i="9" s="1"/>
  <c r="F4409" i="1"/>
  <c r="G4409" i="1" s="1"/>
  <c r="G4410" i="1" s="1"/>
  <c r="F4389" i="1"/>
  <c r="G4389" i="1" s="1"/>
  <c r="G4390" i="1" s="1"/>
  <c r="G4391" i="1" s="1"/>
  <c r="G422" i="9" s="1"/>
  <c r="H422" i="9" s="1"/>
  <c r="I422" i="9" s="1"/>
  <c r="K422" i="9" s="1"/>
  <c r="G4373" i="1"/>
  <c r="G4374" i="1" s="1"/>
  <c r="G4360" i="1"/>
  <c r="G4361" i="1" s="1"/>
  <c r="G4326" i="1"/>
  <c r="G4327" i="1" s="1"/>
  <c r="G4328" i="1" s="1"/>
  <c r="G415" i="9" s="1"/>
  <c r="H415" i="9" s="1"/>
  <c r="I415" i="9" s="1"/>
  <c r="M415" i="9" s="1"/>
  <c r="F4278" i="1"/>
  <c r="G4278" i="1" s="1"/>
  <c r="G4279" i="1" s="1"/>
  <c r="F4267" i="1"/>
  <c r="G4267" i="1" s="1"/>
  <c r="G4227" i="1"/>
  <c r="G4228" i="1" s="1"/>
  <c r="G4173" i="1"/>
  <c r="G4174" i="1" s="1"/>
  <c r="G4140" i="1"/>
  <c r="G4141" i="1" s="1"/>
  <c r="G4129" i="1"/>
  <c r="G4089" i="1"/>
  <c r="G4090" i="1" s="1"/>
  <c r="F4059" i="1"/>
  <c r="G4059" i="1" s="1"/>
  <c r="F4051" i="1"/>
  <c r="G4051" i="1" s="1"/>
  <c r="F4042" i="1"/>
  <c r="G4042" i="1" s="1"/>
  <c r="G4046" i="1" s="1"/>
  <c r="G4047" i="1" s="1"/>
  <c r="G384" i="9" s="1"/>
  <c r="H384" i="9" s="1"/>
  <c r="I384" i="9" s="1"/>
  <c r="M384" i="9" s="1"/>
  <c r="G3955" i="1"/>
  <c r="G3956" i="1" s="1"/>
  <c r="G3933" i="1"/>
  <c r="G3934" i="1" s="1"/>
  <c r="G3926" i="1"/>
  <c r="G3910" i="1"/>
  <c r="G3896" i="1"/>
  <c r="G3897" i="1" s="1"/>
  <c r="G3898" i="1" s="1"/>
  <c r="G368" i="9" s="1"/>
  <c r="H368" i="9" s="1"/>
  <c r="I368" i="9" s="1"/>
  <c r="G3858" i="1"/>
  <c r="G3859" i="1" s="1"/>
  <c r="G3828" i="1"/>
  <c r="G3829" i="1" s="1"/>
  <c r="G3768" i="1"/>
  <c r="G3769" i="1" s="1"/>
  <c r="G3722" i="1"/>
  <c r="G3723" i="1" s="1"/>
  <c r="G3674" i="1"/>
  <c r="G3675" i="1" s="1"/>
  <c r="G3656" i="1"/>
  <c r="G3657" i="1" s="1"/>
  <c r="G3638" i="1"/>
  <c r="G3639" i="1" s="1"/>
  <c r="G3627" i="1"/>
  <c r="G3616" i="1"/>
  <c r="G3522" i="1"/>
  <c r="G3523" i="1" s="1"/>
  <c r="F3352" i="1"/>
  <c r="G3352" i="1" s="1"/>
  <c r="G3312" i="1"/>
  <c r="G3313" i="1" s="1"/>
  <c r="F3302" i="1"/>
  <c r="G3302" i="1" s="1"/>
  <c r="F5944" i="1"/>
  <c r="G5944" i="1" s="1"/>
  <c r="F5909" i="1"/>
  <c r="G5909" i="1" s="1"/>
  <c r="F5855" i="1"/>
  <c r="G5855" i="1" s="1"/>
  <c r="F5827" i="1"/>
  <c r="G5827" i="1" s="1"/>
  <c r="F5790" i="1"/>
  <c r="G5790" i="1" s="1"/>
  <c r="F5727" i="1"/>
  <c r="G5727" i="1" s="1"/>
  <c r="G5728" i="1" s="1"/>
  <c r="F5677" i="1"/>
  <c r="G5677" i="1" s="1"/>
  <c r="G5678" i="1" s="1"/>
  <c r="F5633" i="1"/>
  <c r="G5633" i="1" s="1"/>
  <c r="G5634" i="1" s="1"/>
  <c r="F5524" i="1"/>
  <c r="G5524" i="1" s="1"/>
  <c r="G5525" i="1" s="1"/>
  <c r="F5356" i="1"/>
  <c r="G5356" i="1" s="1"/>
  <c r="F5270" i="1"/>
  <c r="G5270" i="1" s="1"/>
  <c r="G5214" i="1"/>
  <c r="G5215" i="1" s="1"/>
  <c r="F5061" i="1"/>
  <c r="G5061" i="1" s="1"/>
  <c r="G5062" i="1" s="1"/>
  <c r="F5005" i="1"/>
  <c r="G5005" i="1" s="1"/>
  <c r="G5006" i="1" s="1"/>
  <c r="F4962" i="1"/>
  <c r="G4962" i="1" s="1"/>
  <c r="F4941" i="1"/>
  <c r="G4941" i="1" s="1"/>
  <c r="G4933" i="1"/>
  <c r="G4934" i="1" s="1"/>
  <c r="F4922" i="1"/>
  <c r="G4922" i="1" s="1"/>
  <c r="F4918" i="1"/>
  <c r="G4918" i="1" s="1"/>
  <c r="F4901" i="1"/>
  <c r="G4901" i="1" s="1"/>
  <c r="F4884" i="1"/>
  <c r="G4884" i="1" s="1"/>
  <c r="F4867" i="1"/>
  <c r="G4867" i="1" s="1"/>
  <c r="F4850" i="1"/>
  <c r="G4850" i="1" s="1"/>
  <c r="F4826" i="1"/>
  <c r="G4826" i="1" s="1"/>
  <c r="F4811" i="1"/>
  <c r="G4811" i="1" s="1"/>
  <c r="F4798" i="1"/>
  <c r="G4798" i="1" s="1"/>
  <c r="F4785" i="1"/>
  <c r="G4785" i="1" s="1"/>
  <c r="F4776" i="1"/>
  <c r="G4776" i="1" s="1"/>
  <c r="G4778" i="1" s="1"/>
  <c r="G4779" i="1" s="1"/>
  <c r="G473" i="9" s="1"/>
  <c r="H473" i="9" s="1"/>
  <c r="I473" i="9" s="1"/>
  <c r="M473" i="9" s="1"/>
  <c r="F4762" i="1"/>
  <c r="G4762" i="1" s="1"/>
  <c r="F4726" i="1"/>
  <c r="G4726" i="1" s="1"/>
  <c r="G4727" i="1" s="1"/>
  <c r="G4718" i="1"/>
  <c r="F4709" i="1"/>
  <c r="G4709" i="1" s="1"/>
  <c r="F4699" i="1"/>
  <c r="G4699" i="1" s="1"/>
  <c r="F4663" i="1"/>
  <c r="G4663" i="1" s="1"/>
  <c r="F4648" i="1"/>
  <c r="G4648" i="1" s="1"/>
  <c r="F4637" i="1"/>
  <c r="G4637" i="1" s="1"/>
  <c r="F4626" i="1"/>
  <c r="G4626" i="1" s="1"/>
  <c r="F4604" i="1"/>
  <c r="G4604" i="1" s="1"/>
  <c r="F4578" i="1"/>
  <c r="G4578" i="1" s="1"/>
  <c r="F4567" i="1"/>
  <c r="G4567" i="1" s="1"/>
  <c r="F4563" i="1"/>
  <c r="G4563" i="1" s="1"/>
  <c r="F4552" i="1"/>
  <c r="G4552" i="1" s="1"/>
  <c r="G4554" i="1" s="1"/>
  <c r="F4541" i="1"/>
  <c r="G4541" i="1" s="1"/>
  <c r="F4530" i="1"/>
  <c r="G4530" i="1" s="1"/>
  <c r="G4447" i="1"/>
  <c r="G4448" i="1" s="1"/>
  <c r="G4449" i="1" s="1"/>
  <c r="G431" i="9" s="1"/>
  <c r="H431" i="9" s="1"/>
  <c r="I431" i="9" s="1"/>
  <c r="F4423" i="1"/>
  <c r="G4423" i="1" s="1"/>
  <c r="G4424" i="1" s="1"/>
  <c r="G4425" i="1" s="1"/>
  <c r="G427" i="9" s="1"/>
  <c r="H427" i="9" s="1"/>
  <c r="I427" i="9" s="1"/>
  <c r="F4383" i="1"/>
  <c r="G4383" i="1" s="1"/>
  <c r="G4384" i="1" s="1"/>
  <c r="G4385" i="1" s="1"/>
  <c r="G421" i="9" s="1"/>
  <c r="H421" i="9" s="1"/>
  <c r="I421" i="9" s="1"/>
  <c r="M421" i="9" s="1"/>
  <c r="F4370" i="1"/>
  <c r="G4370" i="1" s="1"/>
  <c r="G4371" i="1" s="1"/>
  <c r="F4354" i="1"/>
  <c r="G4354" i="1" s="1"/>
  <c r="G4355" i="1" s="1"/>
  <c r="G4356" i="1" s="1"/>
  <c r="G418" i="9" s="1"/>
  <c r="H418" i="9" s="1"/>
  <c r="I418" i="9" s="1"/>
  <c r="M418" i="9" s="1"/>
  <c r="F4320" i="1"/>
  <c r="G4320" i="1" s="1"/>
  <c r="G4321" i="1" s="1"/>
  <c r="G4322" i="1" s="1"/>
  <c r="G414" i="9" s="1"/>
  <c r="H414" i="9" s="1"/>
  <c r="I414" i="9" s="1"/>
  <c r="M414" i="9" s="1"/>
  <c r="F4304" i="1"/>
  <c r="G4304" i="1" s="1"/>
  <c r="G4305" i="1" s="1"/>
  <c r="F4288" i="1"/>
  <c r="G4288" i="1" s="1"/>
  <c r="G4289" i="1" s="1"/>
  <c r="G4237" i="1"/>
  <c r="G4238" i="1" s="1"/>
  <c r="G4208" i="1"/>
  <c r="G4209" i="1" s="1"/>
  <c r="G4150" i="1"/>
  <c r="G4151" i="1" s="1"/>
  <c r="F4110" i="1"/>
  <c r="G4110" i="1" s="1"/>
  <c r="G4111" i="1" s="1"/>
  <c r="G4083" i="1"/>
  <c r="G4084" i="1" s="1"/>
  <c r="G4085" i="1" s="1"/>
  <c r="G389" i="9" s="1"/>
  <c r="H389" i="9" s="1"/>
  <c r="I389" i="9" s="1"/>
  <c r="G4067" i="1"/>
  <c r="G4068" i="1" s="1"/>
  <c r="F4058" i="1"/>
  <c r="G4058" i="1" s="1"/>
  <c r="F4035" i="1"/>
  <c r="G4035" i="1" s="1"/>
  <c r="G3954" i="1"/>
  <c r="G3909" i="1"/>
  <c r="G3895" i="1"/>
  <c r="G3868" i="1"/>
  <c r="G3869" i="1" s="1"/>
  <c r="G3818" i="1"/>
  <c r="G3819" i="1" s="1"/>
  <c r="G3778" i="1"/>
  <c r="G3779" i="1" s="1"/>
  <c r="G3734" i="1"/>
  <c r="G3735" i="1" s="1"/>
  <c r="G3686" i="1"/>
  <c r="G3687" i="1" s="1"/>
  <c r="F3566" i="1"/>
  <c r="G3566" i="1" s="1"/>
  <c r="G3567" i="1" s="1"/>
  <c r="G3558" i="1"/>
  <c r="G3559" i="1" s="1"/>
  <c r="G3545" i="1"/>
  <c r="G3546" i="1" s="1"/>
  <c r="F3351" i="1"/>
  <c r="G3351" i="1" s="1"/>
  <c r="G3343" i="1"/>
  <c r="F3317" i="1"/>
  <c r="G3317" i="1" s="1"/>
  <c r="G3287" i="1"/>
  <c r="G3288" i="1" s="1"/>
  <c r="F5779" i="1"/>
  <c r="G5779" i="1" s="1"/>
  <c r="G5780" i="1" s="1"/>
  <c r="G5781" i="1" s="1"/>
  <c r="G578" i="9" s="1"/>
  <c r="H578" i="9" s="1"/>
  <c r="I578" i="9" s="1"/>
  <c r="M578" i="9" s="1"/>
  <c r="G5340" i="1"/>
  <c r="G5341" i="1" s="1"/>
  <c r="G4954" i="1"/>
  <c r="G4955" i="1" s="1"/>
  <c r="F4917" i="1"/>
  <c r="G4917" i="1" s="1"/>
  <c r="F4883" i="1"/>
  <c r="G4883" i="1" s="1"/>
  <c r="F4849" i="1"/>
  <c r="G4849" i="1" s="1"/>
  <c r="F4810" i="1"/>
  <c r="G4810" i="1" s="1"/>
  <c r="G4770" i="1"/>
  <c r="G4614" i="1"/>
  <c r="G4615" i="1" s="1"/>
  <c r="F4540" i="1"/>
  <c r="G4540" i="1" s="1"/>
  <c r="G4441" i="1"/>
  <c r="G4442" i="1" s="1"/>
  <c r="G4443" i="1" s="1"/>
  <c r="G430" i="9" s="1"/>
  <c r="H430" i="9" s="1"/>
  <c r="I430" i="9" s="1"/>
  <c r="M430" i="9" s="1"/>
  <c r="F4298" i="1"/>
  <c r="G4298" i="1" s="1"/>
  <c r="G4299" i="1" s="1"/>
  <c r="G4300" i="1" s="1"/>
  <c r="G411" i="9" s="1"/>
  <c r="H411" i="9" s="1"/>
  <c r="I411" i="9" s="1"/>
  <c r="G4247" i="1"/>
  <c r="G4248" i="1" s="1"/>
  <c r="G4189" i="1"/>
  <c r="G4190" i="1" s="1"/>
  <c r="G4077" i="1"/>
  <c r="G4078" i="1" s="1"/>
  <c r="G4079" i="1" s="1"/>
  <c r="G388" i="9" s="1"/>
  <c r="H388" i="9" s="1"/>
  <c r="I388" i="9" s="1"/>
  <c r="G3988" i="1"/>
  <c r="G3944" i="1"/>
  <c r="G3889" i="1"/>
  <c r="G3838" i="1"/>
  <c r="G3839" i="1" s="1"/>
  <c r="G3647" i="1"/>
  <c r="G3648" i="1" s="1"/>
  <c r="F3552" i="1"/>
  <c r="G3552" i="1" s="1"/>
  <c r="G3553" i="1" s="1"/>
  <c r="F3300" i="1"/>
  <c r="G3300" i="1" s="1"/>
  <c r="F3273" i="1"/>
  <c r="G3273" i="1" s="1"/>
  <c r="G3262" i="1"/>
  <c r="G3197" i="1"/>
  <c r="F3184" i="1"/>
  <c r="G3184" i="1" s="1"/>
  <c r="F3166" i="1"/>
  <c r="G3166" i="1" s="1"/>
  <c r="F3162" i="1"/>
  <c r="G3162" i="1" s="1"/>
  <c r="F3158" i="1"/>
  <c r="G3158" i="1" s="1"/>
  <c r="F3154" i="1"/>
  <c r="G3154" i="1" s="1"/>
  <c r="F3150" i="1"/>
  <c r="G3150" i="1" s="1"/>
  <c r="F3135" i="1"/>
  <c r="G3135" i="1" s="1"/>
  <c r="G3136" i="1" s="1"/>
  <c r="F3107" i="1"/>
  <c r="G3107" i="1" s="1"/>
  <c r="F3090" i="1"/>
  <c r="G3090" i="1" s="1"/>
  <c r="F3084" i="1"/>
  <c r="G3084" i="1" s="1"/>
  <c r="F3056" i="1"/>
  <c r="G3056" i="1" s="1"/>
  <c r="F3047" i="1"/>
  <c r="G3047" i="1" s="1"/>
  <c r="F3043" i="1"/>
  <c r="G3043" i="1" s="1"/>
  <c r="F3039" i="1"/>
  <c r="G3039" i="1" s="1"/>
  <c r="G3028" i="1"/>
  <c r="F3017" i="1"/>
  <c r="G3017" i="1" s="1"/>
  <c r="F3011" i="1"/>
  <c r="G3011" i="1" s="1"/>
  <c r="G3001" i="1"/>
  <c r="G3002" i="1" s="1"/>
  <c r="F2950" i="1"/>
  <c r="G2950" i="1" s="1"/>
  <c r="F2939" i="1"/>
  <c r="G2939" i="1" s="1"/>
  <c r="F2935" i="1"/>
  <c r="G2935" i="1" s="1"/>
  <c r="F2922" i="1"/>
  <c r="G2922" i="1" s="1"/>
  <c r="F2881" i="1"/>
  <c r="G2881" i="1" s="1"/>
  <c r="F2832" i="1"/>
  <c r="G2832" i="1" s="1"/>
  <c r="F2821" i="1"/>
  <c r="G2821" i="1" s="1"/>
  <c r="F2810" i="1"/>
  <c r="G2810" i="1" s="1"/>
  <c r="G2811" i="1" s="1"/>
  <c r="F2799" i="1"/>
  <c r="G2799" i="1" s="1"/>
  <c r="F2788" i="1"/>
  <c r="G2788" i="1" s="1"/>
  <c r="G2789" i="1" s="1"/>
  <c r="F2777" i="1"/>
  <c r="G2777" i="1" s="1"/>
  <c r="F2768" i="1"/>
  <c r="G2768" i="1" s="1"/>
  <c r="F2754" i="1"/>
  <c r="G2754" i="1" s="1"/>
  <c r="G2755" i="1" s="1"/>
  <c r="F2732" i="1"/>
  <c r="G2732" i="1" s="1"/>
  <c r="F2723" i="1"/>
  <c r="G2723" i="1" s="1"/>
  <c r="F2664" i="1"/>
  <c r="G2664" i="1" s="1"/>
  <c r="F2653" i="1"/>
  <c r="G2653" i="1" s="1"/>
  <c r="F2638" i="1"/>
  <c r="G2638" i="1" s="1"/>
  <c r="F2627" i="1"/>
  <c r="G2627" i="1" s="1"/>
  <c r="F2616" i="1"/>
  <c r="G2616" i="1" s="1"/>
  <c r="F2605" i="1"/>
  <c r="G2605" i="1" s="1"/>
  <c r="F2592" i="1"/>
  <c r="G2592" i="1" s="1"/>
  <c r="F2579" i="1"/>
  <c r="G2579" i="1" s="1"/>
  <c r="F2567" i="1"/>
  <c r="G2567" i="1" s="1"/>
  <c r="F2552" i="1"/>
  <c r="G2552" i="1" s="1"/>
  <c r="F2541" i="1"/>
  <c r="G2541" i="1" s="1"/>
  <c r="F2526" i="1"/>
  <c r="G2526" i="1" s="1"/>
  <c r="F2515" i="1"/>
  <c r="G2515" i="1" s="1"/>
  <c r="F2500" i="1"/>
  <c r="G2500" i="1" s="1"/>
  <c r="F2489" i="1"/>
  <c r="G2489" i="1" s="1"/>
  <c r="F2474" i="1"/>
  <c r="G2474" i="1" s="1"/>
  <c r="F2463" i="1"/>
  <c r="G2463" i="1" s="1"/>
  <c r="F2441" i="1"/>
  <c r="G2441" i="1" s="1"/>
  <c r="F2421" i="1"/>
  <c r="G2421" i="1" s="1"/>
  <c r="F2412" i="1"/>
  <c r="G2412" i="1" s="1"/>
  <c r="F2404" i="1"/>
  <c r="G2404" i="1" s="1"/>
  <c r="F2400" i="1"/>
  <c r="G2400" i="1" s="1"/>
  <c r="F2383" i="1"/>
  <c r="G2383" i="1" s="1"/>
  <c r="F2358" i="1"/>
  <c r="G2358" i="1" s="1"/>
  <c r="F2347" i="1"/>
  <c r="G2347" i="1" s="1"/>
  <c r="F2332" i="1"/>
  <c r="G2332" i="1" s="1"/>
  <c r="F2321" i="1"/>
  <c r="G2321" i="1" s="1"/>
  <c r="F2306" i="1"/>
  <c r="G2306" i="1" s="1"/>
  <c r="F2295" i="1"/>
  <c r="G2295" i="1" s="1"/>
  <c r="F2284" i="1"/>
  <c r="G2284" i="1" s="1"/>
  <c r="F2269" i="1"/>
  <c r="G2269" i="1" s="1"/>
  <c r="F2258" i="1"/>
  <c r="G2258" i="1" s="1"/>
  <c r="F2247" i="1"/>
  <c r="G2247" i="1" s="1"/>
  <c r="F2232" i="1"/>
  <c r="G2232" i="1" s="1"/>
  <c r="F2221" i="1"/>
  <c r="G2221" i="1" s="1"/>
  <c r="G5504" i="1"/>
  <c r="G5505" i="1" s="1"/>
  <c r="F5286" i="1"/>
  <c r="G5286" i="1" s="1"/>
  <c r="G5094" i="1"/>
  <c r="G5095" i="1" s="1"/>
  <c r="F4940" i="1"/>
  <c r="G4940" i="1" s="1"/>
  <c r="F4904" i="1"/>
  <c r="G4904" i="1" s="1"/>
  <c r="F4870" i="1"/>
  <c r="G4870" i="1" s="1"/>
  <c r="G4836" i="1"/>
  <c r="G4837" i="1" s="1"/>
  <c r="G4756" i="1"/>
  <c r="G4717" i="1"/>
  <c r="F4603" i="1"/>
  <c r="G4603" i="1" s="1"/>
  <c r="F4566" i="1"/>
  <c r="G4566" i="1" s="1"/>
  <c r="F4529" i="1"/>
  <c r="G4529" i="1" s="1"/>
  <c r="G4531" i="1" s="1"/>
  <c r="F4417" i="1"/>
  <c r="G4417" i="1" s="1"/>
  <c r="G4418" i="1" s="1"/>
  <c r="G4419" i="1" s="1"/>
  <c r="G426" i="9" s="1"/>
  <c r="H426" i="9" s="1"/>
  <c r="I426" i="9" s="1"/>
  <c r="M426" i="9" s="1"/>
  <c r="G4120" i="1"/>
  <c r="G4121" i="1" s="1"/>
  <c r="F4025" i="1"/>
  <c r="G4025" i="1" s="1"/>
  <c r="G4026" i="1" s="1"/>
  <c r="G3977" i="1"/>
  <c r="G3878" i="1"/>
  <c r="G3879" i="1" s="1"/>
  <c r="G3808" i="1"/>
  <c r="G3809" i="1" s="1"/>
  <c r="G3698" i="1"/>
  <c r="G3699" i="1" s="1"/>
  <c r="F3539" i="1"/>
  <c r="G3539" i="1" s="1"/>
  <c r="G3540" i="1" s="1"/>
  <c r="F3276" i="1"/>
  <c r="G3276" i="1" s="1"/>
  <c r="G3272" i="1"/>
  <c r="G3232" i="1"/>
  <c r="G3233" i="1" s="1"/>
  <c r="F3226" i="1"/>
  <c r="G3226" i="1" s="1"/>
  <c r="G3227" i="1" s="1"/>
  <c r="F3191" i="1"/>
  <c r="G3191" i="1" s="1"/>
  <c r="G3192" i="1" s="1"/>
  <c r="F3183" i="1"/>
  <c r="G3183" i="1" s="1"/>
  <c r="F3165" i="1"/>
  <c r="G3165" i="1" s="1"/>
  <c r="F3161" i="1"/>
  <c r="G3161" i="1" s="1"/>
  <c r="F3157" i="1"/>
  <c r="G3157" i="1" s="1"/>
  <c r="F3153" i="1"/>
  <c r="G3153" i="1" s="1"/>
  <c r="F3149" i="1"/>
  <c r="G3149" i="1" s="1"/>
  <c r="G3142" i="1"/>
  <c r="G3143" i="1" s="1"/>
  <c r="F3132" i="1"/>
  <c r="G3132" i="1" s="1"/>
  <c r="G3118" i="1"/>
  <c r="F3110" i="1"/>
  <c r="G3110" i="1" s="1"/>
  <c r="F3106" i="1"/>
  <c r="G3106" i="1" s="1"/>
  <c r="F3089" i="1"/>
  <c r="G3089" i="1" s="1"/>
  <c r="F3083" i="1"/>
  <c r="G3083" i="1" s="1"/>
  <c r="G3085" i="1" s="1"/>
  <c r="F3070" i="1"/>
  <c r="G3070" i="1" s="1"/>
  <c r="G3063" i="1"/>
  <c r="G3064" i="1" s="1"/>
  <c r="F3055" i="1"/>
  <c r="G3055" i="1" s="1"/>
  <c r="F3046" i="1"/>
  <c r="G3046" i="1" s="1"/>
  <c r="G3027" i="1"/>
  <c r="G3029" i="1" s="1"/>
  <c r="F3016" i="1"/>
  <c r="G3016" i="1" s="1"/>
  <c r="F2938" i="1"/>
  <c r="G2938" i="1" s="1"/>
  <c r="F2932" i="1"/>
  <c r="G2932" i="1" s="1"/>
  <c r="F2925" i="1"/>
  <c r="G2925" i="1" s="1"/>
  <c r="F2921" i="1"/>
  <c r="G2921" i="1" s="1"/>
  <c r="F2878" i="1"/>
  <c r="G2878" i="1" s="1"/>
  <c r="F2831" i="1"/>
  <c r="G2831" i="1" s="1"/>
  <c r="F2820" i="1"/>
  <c r="G2820" i="1" s="1"/>
  <c r="F2800" i="1"/>
  <c r="G2800" i="1" s="1"/>
  <c r="F2771" i="1"/>
  <c r="G2771" i="1" s="1"/>
  <c r="F2762" i="1"/>
  <c r="G2762" i="1" s="1"/>
  <c r="F2751" i="1"/>
  <c r="G2751" i="1" s="1"/>
  <c r="G2752" i="1" s="1"/>
  <c r="F2731" i="1"/>
  <c r="G2731" i="1" s="1"/>
  <c r="F2722" i="1"/>
  <c r="G2722" i="1" s="1"/>
  <c r="F2678" i="1"/>
  <c r="G2678" i="1" s="1"/>
  <c r="F2667" i="1"/>
  <c r="G2667" i="1" s="1"/>
  <c r="F2652" i="1"/>
  <c r="G2652" i="1" s="1"/>
  <c r="F2641" i="1"/>
  <c r="G2641" i="1" s="1"/>
  <c r="F2604" i="1"/>
  <c r="G2604" i="1" s="1"/>
  <c r="F2591" i="1"/>
  <c r="G2591" i="1" s="1"/>
  <c r="F2578" i="1"/>
  <c r="G2578" i="1" s="1"/>
  <c r="F2566" i="1"/>
  <c r="G2566" i="1" s="1"/>
  <c r="F2551" i="1"/>
  <c r="G2551" i="1" s="1"/>
  <c r="F2540" i="1"/>
  <c r="G2540" i="1" s="1"/>
  <c r="F2525" i="1"/>
  <c r="G2525" i="1" s="1"/>
  <c r="F2514" i="1"/>
  <c r="G2514" i="1" s="1"/>
  <c r="F2499" i="1"/>
  <c r="G2499" i="1" s="1"/>
  <c r="F2488" i="1"/>
  <c r="G2488" i="1" s="1"/>
  <c r="F2473" i="1"/>
  <c r="G2473" i="1" s="1"/>
  <c r="F2462" i="1"/>
  <c r="G2462" i="1" s="1"/>
  <c r="F2440" i="1"/>
  <c r="G2440" i="1" s="1"/>
  <c r="F2424" i="1"/>
  <c r="G2424" i="1" s="1"/>
  <c r="F2415" i="1"/>
  <c r="G2415" i="1" s="1"/>
  <c r="F2411" i="1"/>
  <c r="G2411" i="1" s="1"/>
  <c r="F2403" i="1"/>
  <c r="G2403" i="1" s="1"/>
  <c r="F2399" i="1"/>
  <c r="G2399" i="1" s="1"/>
  <c r="F2382" i="1"/>
  <c r="G2382" i="1" s="1"/>
  <c r="F2357" i="1"/>
  <c r="G2357" i="1" s="1"/>
  <c r="F2346" i="1"/>
  <c r="G2346" i="1" s="1"/>
  <c r="F2331" i="1"/>
  <c r="G2331" i="1" s="1"/>
  <c r="F2320" i="1"/>
  <c r="G2320" i="1" s="1"/>
  <c r="F2294" i="1"/>
  <c r="G2294" i="1" s="1"/>
  <c r="F2283" i="1"/>
  <c r="G2283" i="1" s="1"/>
  <c r="F2257" i="1"/>
  <c r="G2257" i="1" s="1"/>
  <c r="F2246" i="1"/>
  <c r="G2246" i="1" s="1"/>
  <c r="F2220" i="1"/>
  <c r="G2220" i="1" s="1"/>
  <c r="F2208" i="1"/>
  <c r="G2208" i="1" s="1"/>
  <c r="F2198" i="1"/>
  <c r="G2198" i="1" s="1"/>
  <c r="F2187" i="1"/>
  <c r="G2187" i="1" s="1"/>
  <c r="F2176" i="1"/>
  <c r="G2176" i="1" s="1"/>
  <c r="F5846" i="1"/>
  <c r="G5846" i="1" s="1"/>
  <c r="G5256" i="1"/>
  <c r="G5257" i="1" s="1"/>
  <c r="F4900" i="1"/>
  <c r="G4900" i="1" s="1"/>
  <c r="F4866" i="1"/>
  <c r="G4866" i="1" s="1"/>
  <c r="F4825" i="1"/>
  <c r="G4825" i="1" s="1"/>
  <c r="F4797" i="1"/>
  <c r="G4797" i="1" s="1"/>
  <c r="G4745" i="1"/>
  <c r="F4636" i="1"/>
  <c r="G4636" i="1" s="1"/>
  <c r="G4639" i="1" s="1"/>
  <c r="F4592" i="1"/>
  <c r="G4592" i="1" s="1"/>
  <c r="G4401" i="1"/>
  <c r="G4402" i="1" s="1"/>
  <c r="F4335" i="1"/>
  <c r="G4335" i="1" s="1"/>
  <c r="G4336" i="1" s="1"/>
  <c r="F4160" i="1"/>
  <c r="G4160" i="1" s="1"/>
  <c r="G4161" i="1" s="1"/>
  <c r="F4012" i="1"/>
  <c r="G4012" i="1" s="1"/>
  <c r="G4013" i="1" s="1"/>
  <c r="G3966" i="1"/>
  <c r="G3967" i="1" s="1"/>
  <c r="G3746" i="1"/>
  <c r="G3747" i="1" s="1"/>
  <c r="F3350" i="1"/>
  <c r="G3350" i="1" s="1"/>
  <c r="F3316" i="1"/>
  <c r="G3316" i="1" s="1"/>
  <c r="F3275" i="1"/>
  <c r="G3275" i="1" s="1"/>
  <c r="G3253" i="1"/>
  <c r="G3242" i="1"/>
  <c r="G3243" i="1" s="1"/>
  <c r="F3216" i="1"/>
  <c r="G3216" i="1" s="1"/>
  <c r="G3217" i="1" s="1"/>
  <c r="G3199" i="1"/>
  <c r="G3177" i="1"/>
  <c r="G3178" i="1" s="1"/>
  <c r="F3164" i="1"/>
  <c r="G3164" i="1" s="1"/>
  <c r="F3160" i="1"/>
  <c r="G3160" i="1" s="1"/>
  <c r="F3156" i="1"/>
  <c r="G3156" i="1" s="1"/>
  <c r="F3152" i="1"/>
  <c r="G3152" i="1" s="1"/>
  <c r="F3148" i="1"/>
  <c r="G3148" i="1" s="1"/>
  <c r="F3131" i="1"/>
  <c r="G3131" i="1" s="1"/>
  <c r="G3117" i="1"/>
  <c r="G3119" i="1" s="1"/>
  <c r="F3109" i="1"/>
  <c r="G3109" i="1" s="1"/>
  <c r="F3103" i="1"/>
  <c r="G3103" i="1" s="1"/>
  <c r="F3092" i="1"/>
  <c r="G3092" i="1" s="1"/>
  <c r="F3088" i="1"/>
  <c r="G3088" i="1" s="1"/>
  <c r="G3077" i="1"/>
  <c r="G3078" i="1" s="1"/>
  <c r="F3069" i="1"/>
  <c r="G3069" i="1" s="1"/>
  <c r="F3049" i="1"/>
  <c r="G3049" i="1" s="1"/>
  <c r="F3045" i="1"/>
  <c r="G3045" i="1" s="1"/>
  <c r="F3015" i="1"/>
  <c r="G3015" i="1" s="1"/>
  <c r="G3018" i="1" s="1"/>
  <c r="G2995" i="1"/>
  <c r="G2996" i="1" s="1"/>
  <c r="F2965" i="1"/>
  <c r="G2965" i="1" s="1"/>
  <c r="F2937" i="1"/>
  <c r="G2937" i="1" s="1"/>
  <c r="F2931" i="1"/>
  <c r="G2931" i="1" s="1"/>
  <c r="F2924" i="1"/>
  <c r="G2924" i="1" s="1"/>
  <c r="F2920" i="1"/>
  <c r="G2920" i="1" s="1"/>
  <c r="G2905" i="1"/>
  <c r="G2906" i="1" s="1"/>
  <c r="G2894" i="1"/>
  <c r="F2883" i="1"/>
  <c r="G2883" i="1" s="1"/>
  <c r="F2877" i="1"/>
  <c r="G2877" i="1" s="1"/>
  <c r="F2838" i="1"/>
  <c r="G2838" i="1" s="1"/>
  <c r="F2834" i="1"/>
  <c r="G2834" i="1" s="1"/>
  <c r="F2770" i="1"/>
  <c r="G2770" i="1" s="1"/>
  <c r="F2761" i="1"/>
  <c r="G2761" i="1" s="1"/>
  <c r="F2745" i="1"/>
  <c r="G2745" i="1" s="1"/>
  <c r="F2730" i="1"/>
  <c r="G2730" i="1" s="1"/>
  <c r="F2721" i="1"/>
  <c r="G2721" i="1" s="1"/>
  <c r="F2710" i="1"/>
  <c r="G2710" i="1" s="1"/>
  <c r="F2699" i="1"/>
  <c r="G2699" i="1" s="1"/>
  <c r="F2688" i="1"/>
  <c r="G2688" i="1" s="1"/>
  <c r="G2689" i="1" s="1"/>
  <c r="F2677" i="1"/>
  <c r="G2677" i="1" s="1"/>
  <c r="F2666" i="1"/>
  <c r="G2666" i="1" s="1"/>
  <c r="F2651" i="1"/>
  <c r="G2651" i="1" s="1"/>
  <c r="F2640" i="1"/>
  <c r="G2640" i="1" s="1"/>
  <c r="F2603" i="1"/>
  <c r="G2603" i="1" s="1"/>
  <c r="F2590" i="1"/>
  <c r="G2590" i="1" s="1"/>
  <c r="F2577" i="1"/>
  <c r="G2577" i="1" s="1"/>
  <c r="F2565" i="1"/>
  <c r="G2565" i="1" s="1"/>
  <c r="F2554" i="1"/>
  <c r="G2554" i="1" s="1"/>
  <c r="F2539" i="1"/>
  <c r="G2539" i="1" s="1"/>
  <c r="F2528" i="1"/>
  <c r="G2528" i="1" s="1"/>
  <c r="F2513" i="1"/>
  <c r="G2513" i="1" s="1"/>
  <c r="F2502" i="1"/>
  <c r="G2502" i="1" s="1"/>
  <c r="F2487" i="1"/>
  <c r="G2487" i="1" s="1"/>
  <c r="F2476" i="1"/>
  <c r="G2476" i="1" s="1"/>
  <c r="F2452" i="1"/>
  <c r="G2452" i="1" s="1"/>
  <c r="G2434" i="1"/>
  <c r="G2435" i="1" s="1"/>
  <c r="G2436" i="1" s="1"/>
  <c r="G228" i="9" s="1"/>
  <c r="H228" i="9" s="1"/>
  <c r="I228" i="9" s="1"/>
  <c r="M228" i="9" s="1"/>
  <c r="F2423" i="1"/>
  <c r="G2423" i="1" s="1"/>
  <c r="F2414" i="1"/>
  <c r="G2414" i="1" s="1"/>
  <c r="F2402" i="1"/>
  <c r="G2402" i="1" s="1"/>
  <c r="F2396" i="1"/>
  <c r="G2396" i="1" s="1"/>
  <c r="F2385" i="1"/>
  <c r="G2385" i="1" s="1"/>
  <c r="F2345" i="1"/>
  <c r="G2345" i="1" s="1"/>
  <c r="F2334" i="1"/>
  <c r="G2334" i="1" s="1"/>
  <c r="F2319" i="1"/>
  <c r="G2319" i="1" s="1"/>
  <c r="F2308" i="1"/>
  <c r="G2308" i="1" s="1"/>
  <c r="F2282" i="1"/>
  <c r="G2282" i="1" s="1"/>
  <c r="F2271" i="1"/>
  <c r="G2271" i="1" s="1"/>
  <c r="F2245" i="1"/>
  <c r="G2245" i="1" s="1"/>
  <c r="F2234" i="1"/>
  <c r="G2234" i="1" s="1"/>
  <c r="F2219" i="1"/>
  <c r="G2219" i="1" s="1"/>
  <c r="F2209" i="1"/>
  <c r="G2209" i="1" s="1"/>
  <c r="F2197" i="1"/>
  <c r="G2197" i="1" s="1"/>
  <c r="F2186" i="1"/>
  <c r="G2186" i="1" s="1"/>
  <c r="G2188" i="1" s="1"/>
  <c r="F2146" i="1"/>
  <c r="G2146" i="1" s="1"/>
  <c r="G2147" i="1" s="1"/>
  <c r="F5823" i="1"/>
  <c r="G5823" i="1" s="1"/>
  <c r="F4992" i="1"/>
  <c r="G4992" i="1" s="1"/>
  <c r="G4993" i="1" s="1"/>
  <c r="F4662" i="1"/>
  <c r="G4662" i="1" s="1"/>
  <c r="G3342" i="1"/>
  <c r="G3263" i="1"/>
  <c r="F3206" i="1"/>
  <c r="G3206" i="1" s="1"/>
  <c r="G3207" i="1" s="1"/>
  <c r="F3167" i="1"/>
  <c r="G3167" i="1" s="1"/>
  <c r="F3151" i="1"/>
  <c r="G3151" i="1" s="1"/>
  <c r="F3087" i="1"/>
  <c r="G3087" i="1" s="1"/>
  <c r="F3048" i="1"/>
  <c r="G3048" i="1" s="1"/>
  <c r="F2940" i="1"/>
  <c r="G2940" i="1" s="1"/>
  <c r="F2919" i="1"/>
  <c r="G2919" i="1" s="1"/>
  <c r="F2882" i="1"/>
  <c r="G2882" i="1" s="1"/>
  <c r="F2837" i="1"/>
  <c r="G2837" i="1" s="1"/>
  <c r="F2798" i="1"/>
  <c r="G2798" i="1" s="1"/>
  <c r="F2760" i="1"/>
  <c r="G2760" i="1" s="1"/>
  <c r="F2720" i="1"/>
  <c r="G2720" i="1" s="1"/>
  <c r="F2639" i="1"/>
  <c r="G2639" i="1" s="1"/>
  <c r="F2538" i="1"/>
  <c r="G2538" i="1" s="1"/>
  <c r="F2501" i="1"/>
  <c r="G2501" i="1" s="1"/>
  <c r="F2422" i="1"/>
  <c r="G2422" i="1" s="1"/>
  <c r="F2395" i="1"/>
  <c r="G2395" i="1" s="1"/>
  <c r="G2397" i="1" s="1"/>
  <c r="F2318" i="1"/>
  <c r="G2318" i="1" s="1"/>
  <c r="F2281" i="1"/>
  <c r="G2281" i="1" s="1"/>
  <c r="F2244" i="1"/>
  <c r="G2244" i="1" s="1"/>
  <c r="F2156" i="1"/>
  <c r="G2156" i="1" s="1"/>
  <c r="G2157" i="1" s="1"/>
  <c r="F2136" i="1"/>
  <c r="G2136" i="1" s="1"/>
  <c r="G2137" i="1" s="1"/>
  <c r="F2106" i="1"/>
  <c r="G2106" i="1" s="1"/>
  <c r="F2095" i="1"/>
  <c r="G2095" i="1" s="1"/>
  <c r="F2084" i="1"/>
  <c r="G2084" i="1" s="1"/>
  <c r="G2085" i="1" s="1"/>
  <c r="F2062" i="1"/>
  <c r="G2062" i="1" s="1"/>
  <c r="F2049" i="1"/>
  <c r="G2049" i="1" s="1"/>
  <c r="F2038" i="1"/>
  <c r="G2038" i="1" s="1"/>
  <c r="F2032" i="1"/>
  <c r="G2032" i="1" s="1"/>
  <c r="F2015" i="1"/>
  <c r="G2015" i="1" s="1"/>
  <c r="F1944" i="1"/>
  <c r="G1944" i="1" s="1"/>
  <c r="F1935" i="1"/>
  <c r="G1935" i="1" s="1"/>
  <c r="G1936" i="1" s="1"/>
  <c r="G1937" i="1" s="1"/>
  <c r="G173" i="9" s="1"/>
  <c r="H173" i="9" s="1"/>
  <c r="I173" i="9" s="1"/>
  <c r="M173" i="9" s="1"/>
  <c r="F1924" i="1"/>
  <c r="G1924" i="1" s="1"/>
  <c r="F1913" i="1"/>
  <c r="G1913" i="1" s="1"/>
  <c r="F1889" i="1"/>
  <c r="G1889" i="1" s="1"/>
  <c r="F1878" i="1"/>
  <c r="G1878" i="1" s="1"/>
  <c r="F1832" i="1"/>
  <c r="G1832" i="1" s="1"/>
  <c r="F1813" i="1"/>
  <c r="G1813" i="1" s="1"/>
  <c r="G1814" i="1" s="1"/>
  <c r="F1786" i="1"/>
  <c r="G1786" i="1" s="1"/>
  <c r="G1787" i="1" s="1"/>
  <c r="F1740" i="1"/>
  <c r="G1740" i="1" s="1"/>
  <c r="F1729" i="1"/>
  <c r="G1729" i="1" s="1"/>
  <c r="F1718" i="1"/>
  <c r="G1718" i="1" s="1"/>
  <c r="G1719" i="1" s="1"/>
  <c r="G1720" i="1" s="1"/>
  <c r="G147" i="9" s="1"/>
  <c r="H147" i="9" s="1"/>
  <c r="I147" i="9" s="1"/>
  <c r="M147" i="9" s="1"/>
  <c r="F1707" i="1"/>
  <c r="G1707" i="1" s="1"/>
  <c r="F1692" i="1"/>
  <c r="G1692" i="1" s="1"/>
  <c r="F1662" i="1"/>
  <c r="G1662" i="1" s="1"/>
  <c r="F1647" i="1"/>
  <c r="G1647" i="1" s="1"/>
  <c r="G1649" i="1" s="1"/>
  <c r="F1640" i="1"/>
  <c r="G1640" i="1" s="1"/>
  <c r="F1634" i="1"/>
  <c r="G1634" i="1" s="1"/>
  <c r="F1625" i="1"/>
  <c r="G1625" i="1" s="1"/>
  <c r="G1626" i="1" s="1"/>
  <c r="G1627" i="1" s="1"/>
  <c r="G138" i="9" s="1"/>
  <c r="H138" i="9" s="1"/>
  <c r="I138" i="9" s="1"/>
  <c r="F1614" i="1"/>
  <c r="G1614" i="1" s="1"/>
  <c r="G1616" i="1" s="1"/>
  <c r="F1581" i="1"/>
  <c r="G1581" i="1" s="1"/>
  <c r="F1538" i="1"/>
  <c r="G1538" i="1" s="1"/>
  <c r="F1529" i="1"/>
  <c r="G1529" i="1" s="1"/>
  <c r="G1530" i="1" s="1"/>
  <c r="F1510" i="1"/>
  <c r="G1510" i="1" s="1"/>
  <c r="F1499" i="1"/>
  <c r="G1499" i="1" s="1"/>
  <c r="F1495" i="1"/>
  <c r="G1495" i="1" s="1"/>
  <c r="F1484" i="1"/>
  <c r="G1484" i="1" s="1"/>
  <c r="F1458" i="1"/>
  <c r="G1458" i="1" s="1"/>
  <c r="F1447" i="1"/>
  <c r="G1447" i="1" s="1"/>
  <c r="F1432" i="1"/>
  <c r="G1432" i="1" s="1"/>
  <c r="F1428" i="1"/>
  <c r="G1428" i="1" s="1"/>
  <c r="F1419" i="1"/>
  <c r="G1419" i="1" s="1"/>
  <c r="F1413" i="1"/>
  <c r="G1413" i="1" s="1"/>
  <c r="F1402" i="1"/>
  <c r="G1402" i="1" s="1"/>
  <c r="F1359" i="1"/>
  <c r="G1359" i="1" s="1"/>
  <c r="G1360" i="1" s="1"/>
  <c r="F1348" i="1"/>
  <c r="G1348" i="1" s="1"/>
  <c r="F1326" i="1"/>
  <c r="G1326" i="1" s="1"/>
  <c r="F1322" i="1"/>
  <c r="G1322" i="1" s="1"/>
  <c r="G1293" i="1"/>
  <c r="G1295" i="1" s="1"/>
  <c r="F1284" i="1"/>
  <c r="G1284" i="1" s="1"/>
  <c r="F1276" i="1"/>
  <c r="G1276" i="1" s="1"/>
  <c r="F1267" i="1"/>
  <c r="G1267" i="1" s="1"/>
  <c r="F1259" i="1"/>
  <c r="G1259" i="1" s="1"/>
  <c r="F1250" i="1"/>
  <c r="G1250" i="1" s="1"/>
  <c r="F1242" i="1"/>
  <c r="G1242" i="1" s="1"/>
  <c r="F1229" i="1"/>
  <c r="G1229" i="1" s="1"/>
  <c r="F1191" i="1"/>
  <c r="G1191" i="1" s="1"/>
  <c r="G1192" i="1" s="1"/>
  <c r="F1183" i="1"/>
  <c r="G1183" i="1" s="1"/>
  <c r="G1185" i="1" s="1"/>
  <c r="F1170" i="1"/>
  <c r="G1170" i="1" s="1"/>
  <c r="F1140" i="1"/>
  <c r="G1140" i="1" s="1"/>
  <c r="F1117" i="1"/>
  <c r="G1117" i="1" s="1"/>
  <c r="F1100" i="1"/>
  <c r="G1100" i="1" s="1"/>
  <c r="F1094" i="1"/>
  <c r="G1094" i="1" s="1"/>
  <c r="F1081" i="1"/>
  <c r="G1081" i="1" s="1"/>
  <c r="F984" i="1"/>
  <c r="G984" i="1" s="1"/>
  <c r="F947" i="1"/>
  <c r="G947" i="1" s="1"/>
  <c r="F941" i="1"/>
  <c r="G941" i="1" s="1"/>
  <c r="F922" i="1"/>
  <c r="G922" i="1" s="1"/>
  <c r="G924" i="1" s="1"/>
  <c r="F909" i="1"/>
  <c r="G909" i="1" s="1"/>
  <c r="F959" i="1"/>
  <c r="G959" i="1" s="1"/>
  <c r="F973" i="1"/>
  <c r="G973" i="1" s="1"/>
  <c r="F1025" i="1"/>
  <c r="G1025" i="1" s="1"/>
  <c r="F1066" i="1"/>
  <c r="G1066" i="1" s="1"/>
  <c r="F895" i="1"/>
  <c r="G895" i="1" s="1"/>
  <c r="G854" i="1"/>
  <c r="F843" i="1"/>
  <c r="G843" i="1" s="1"/>
  <c r="F832" i="1"/>
  <c r="G832" i="1" s="1"/>
  <c r="G833" i="1" s="1"/>
  <c r="G799" i="1"/>
  <c r="F777" i="1"/>
  <c r="G777" i="1" s="1"/>
  <c r="F771" i="1"/>
  <c r="G771" i="1" s="1"/>
  <c r="F760" i="1"/>
  <c r="G760" i="1" s="1"/>
  <c r="F756" i="1"/>
  <c r="G756" i="1" s="1"/>
  <c r="F745" i="1"/>
  <c r="G745" i="1" s="1"/>
  <c r="G746" i="1" s="1"/>
  <c r="F737" i="1"/>
  <c r="G737" i="1" s="1"/>
  <c r="F724" i="1"/>
  <c r="G724" i="1" s="1"/>
  <c r="F689" i="1"/>
  <c r="G689" i="1" s="1"/>
  <c r="G690" i="1" s="1"/>
  <c r="F681" i="1"/>
  <c r="G681" i="1" s="1"/>
  <c r="F661" i="1"/>
  <c r="G661" i="1" s="1"/>
  <c r="G662" i="1" s="1"/>
  <c r="F653" i="1"/>
  <c r="G653" i="1" s="1"/>
  <c r="F638" i="1"/>
  <c r="G638" i="1" s="1"/>
  <c r="F603" i="1"/>
  <c r="G603" i="1" s="1"/>
  <c r="G604" i="1" s="1"/>
  <c r="F594" i="1"/>
  <c r="G594" i="1" s="1"/>
  <c r="F590" i="1"/>
  <c r="G590" i="1" s="1"/>
  <c r="F552" i="1"/>
  <c r="G552" i="1" s="1"/>
  <c r="F541" i="1"/>
  <c r="G541" i="1" s="1"/>
  <c r="F532" i="1"/>
  <c r="G532" i="1" s="1"/>
  <c r="F524" i="1"/>
  <c r="G524" i="1" s="1"/>
  <c r="F441" i="1"/>
  <c r="G441" i="1" s="1"/>
  <c r="F437" i="1"/>
  <c r="G437" i="1" s="1"/>
  <c r="F433" i="1"/>
  <c r="G433" i="1" s="1"/>
  <c r="F429" i="1"/>
  <c r="G429" i="1" s="1"/>
  <c r="F425" i="1"/>
  <c r="G425" i="1" s="1"/>
  <c r="F421" i="1"/>
  <c r="G421" i="1" s="1"/>
  <c r="F417" i="1"/>
  <c r="G417" i="1" s="1"/>
  <c r="F414" i="1"/>
  <c r="G414" i="1" s="1"/>
  <c r="F410" i="1"/>
  <c r="G410" i="1" s="1"/>
  <c r="F401" i="1"/>
  <c r="G401" i="1" s="1"/>
  <c r="F397" i="1"/>
  <c r="G397" i="1" s="1"/>
  <c r="F388" i="1"/>
  <c r="G388" i="1" s="1"/>
  <c r="F384" i="1"/>
  <c r="G384" i="1" s="1"/>
  <c r="F380" i="1"/>
  <c r="G380" i="1" s="1"/>
  <c r="F376" i="1"/>
  <c r="G376" i="1" s="1"/>
  <c r="F372" i="1"/>
  <c r="G372" i="1" s="1"/>
  <c r="F368" i="1"/>
  <c r="G368" i="1" s="1"/>
  <c r="F364" i="1"/>
  <c r="G364" i="1" s="1"/>
  <c r="F360" i="1"/>
  <c r="G360" i="1" s="1"/>
  <c r="F356" i="1"/>
  <c r="G356" i="1" s="1"/>
  <c r="F352" i="1"/>
  <c r="G352" i="1" s="1"/>
  <c r="F348" i="1"/>
  <c r="G348" i="1" s="1"/>
  <c r="F344" i="1"/>
  <c r="G344" i="1" s="1"/>
  <c r="F340" i="1"/>
  <c r="G340" i="1" s="1"/>
  <c r="F336" i="1"/>
  <c r="G336" i="1" s="1"/>
  <c r="F332" i="1"/>
  <c r="G332" i="1" s="1"/>
  <c r="F328" i="1"/>
  <c r="G328" i="1" s="1"/>
  <c r="F324" i="1"/>
  <c r="G324" i="1" s="1"/>
  <c r="F318" i="1"/>
  <c r="G318" i="1" s="1"/>
  <c r="F309" i="1"/>
  <c r="G309" i="1" s="1"/>
  <c r="F305" i="1"/>
  <c r="G305" i="1" s="1"/>
  <c r="F301" i="1"/>
  <c r="G301" i="1" s="1"/>
  <c r="F297" i="1"/>
  <c r="G297" i="1" s="1"/>
  <c r="F293" i="1"/>
  <c r="G293" i="1" s="1"/>
  <c r="F289" i="1"/>
  <c r="G289" i="1" s="1"/>
  <c r="F285" i="1"/>
  <c r="G285" i="1" s="1"/>
  <c r="F281" i="1"/>
  <c r="G281" i="1" s="1"/>
  <c r="F278" i="1"/>
  <c r="G278" i="1" s="1"/>
  <c r="F274" i="1"/>
  <c r="G274" i="1" s="1"/>
  <c r="F265" i="1"/>
  <c r="G265" i="1" s="1"/>
  <c r="F256" i="1"/>
  <c r="G256" i="1" s="1"/>
  <c r="F252" i="1"/>
  <c r="G252" i="1" s="1"/>
  <c r="F248" i="1"/>
  <c r="G248" i="1" s="1"/>
  <c r="F244" i="1"/>
  <c r="G244" i="1" s="1"/>
  <c r="F240" i="1"/>
  <c r="G240" i="1" s="1"/>
  <c r="F236" i="1"/>
  <c r="G236" i="1" s="1"/>
  <c r="F232" i="1"/>
  <c r="G232" i="1" s="1"/>
  <c r="F228" i="1"/>
  <c r="G228" i="1" s="1"/>
  <c r="F224" i="1"/>
  <c r="G224" i="1" s="1"/>
  <c r="F220" i="1"/>
  <c r="G220" i="1" s="1"/>
  <c r="F216" i="1"/>
  <c r="G216" i="1" s="1"/>
  <c r="F212" i="1"/>
  <c r="G212" i="1" s="1"/>
  <c r="F208" i="1"/>
  <c r="G208" i="1" s="1"/>
  <c r="F204" i="1"/>
  <c r="G204" i="1" s="1"/>
  <c r="F200" i="1"/>
  <c r="G200" i="1" s="1"/>
  <c r="F196" i="1"/>
  <c r="G196" i="1" s="1"/>
  <c r="F192" i="1"/>
  <c r="G192" i="1" s="1"/>
  <c r="F186" i="1"/>
  <c r="G186" i="1" s="1"/>
  <c r="F182" i="1"/>
  <c r="G182" i="1" s="1"/>
  <c r="F169" i="1"/>
  <c r="G169" i="1" s="1"/>
  <c r="F4921" i="1"/>
  <c r="G4921" i="1" s="1"/>
  <c r="F4784" i="1"/>
  <c r="G4784" i="1" s="1"/>
  <c r="F4625" i="1"/>
  <c r="G4625" i="1" s="1"/>
  <c r="G3665" i="1"/>
  <c r="G3666" i="1" s="1"/>
  <c r="G3252" i="1"/>
  <c r="G3254" i="1" s="1"/>
  <c r="G3198" i="1"/>
  <c r="F3163" i="1"/>
  <c r="G3163" i="1" s="1"/>
  <c r="F3108" i="1"/>
  <c r="G3108" i="1" s="1"/>
  <c r="F3044" i="1"/>
  <c r="G3044" i="1" s="1"/>
  <c r="F3012" i="1"/>
  <c r="G3012" i="1" s="1"/>
  <c r="G2972" i="1"/>
  <c r="G2973" i="1" s="1"/>
  <c r="F2936" i="1"/>
  <c r="G2936" i="1" s="1"/>
  <c r="F2915" i="1"/>
  <c r="G2915" i="1" s="1"/>
  <c r="F2871" i="1"/>
  <c r="G2871" i="1" s="1"/>
  <c r="G2872" i="1" s="1"/>
  <c r="F2833" i="1"/>
  <c r="G2833" i="1" s="1"/>
  <c r="F2744" i="1"/>
  <c r="G2744" i="1" s="1"/>
  <c r="F2709" i="1"/>
  <c r="G2709" i="1" s="1"/>
  <c r="F2665" i="1"/>
  <c r="G2665" i="1" s="1"/>
  <c r="F2628" i="1"/>
  <c r="G2628" i="1" s="1"/>
  <c r="F2593" i="1"/>
  <c r="G2593" i="1" s="1"/>
  <c r="F2564" i="1"/>
  <c r="G2564" i="1" s="1"/>
  <c r="F2527" i="1"/>
  <c r="G2527" i="1" s="1"/>
  <c r="F2451" i="1"/>
  <c r="G2451" i="1" s="1"/>
  <c r="F2413" i="1"/>
  <c r="G2413" i="1" s="1"/>
  <c r="G2384" i="1"/>
  <c r="F2344" i="1"/>
  <c r="G2344" i="1" s="1"/>
  <c r="F2307" i="1"/>
  <c r="G2307" i="1" s="1"/>
  <c r="F2270" i="1"/>
  <c r="G2270" i="1" s="1"/>
  <c r="G2272" i="1" s="1"/>
  <c r="F2233" i="1"/>
  <c r="G2233" i="1" s="1"/>
  <c r="F2177" i="1"/>
  <c r="G2177" i="1" s="1"/>
  <c r="F2116" i="1"/>
  <c r="G2116" i="1" s="1"/>
  <c r="G2117" i="1" s="1"/>
  <c r="F2105" i="1"/>
  <c r="G2105" i="1" s="1"/>
  <c r="F2094" i="1"/>
  <c r="G2094" i="1" s="1"/>
  <c r="F2056" i="1"/>
  <c r="G2056" i="1" s="1"/>
  <c r="G2057" i="1" s="1"/>
  <c r="F2048" i="1"/>
  <c r="G2048" i="1" s="1"/>
  <c r="F2037" i="1"/>
  <c r="G2037" i="1" s="1"/>
  <c r="F2031" i="1"/>
  <c r="G2031" i="1" s="1"/>
  <c r="F2020" i="1"/>
  <c r="G2020" i="1" s="1"/>
  <c r="F2014" i="1"/>
  <c r="G2014" i="1" s="1"/>
  <c r="F1970" i="1"/>
  <c r="G1970" i="1" s="1"/>
  <c r="F1959" i="1"/>
  <c r="G1959" i="1" s="1"/>
  <c r="F1943" i="1"/>
  <c r="G1943" i="1" s="1"/>
  <c r="F1912" i="1"/>
  <c r="G1912" i="1" s="1"/>
  <c r="F1896" i="1"/>
  <c r="G1896" i="1" s="1"/>
  <c r="G1897" i="1" s="1"/>
  <c r="F1888" i="1"/>
  <c r="G1888" i="1" s="1"/>
  <c r="G1890" i="1" s="1"/>
  <c r="F1877" i="1"/>
  <c r="G1877" i="1" s="1"/>
  <c r="G1879" i="1" s="1"/>
  <c r="F1864" i="1"/>
  <c r="G1864" i="1" s="1"/>
  <c r="G1865" i="1" s="1"/>
  <c r="F1831" i="1"/>
  <c r="G1831" i="1" s="1"/>
  <c r="F1820" i="1"/>
  <c r="G1820" i="1" s="1"/>
  <c r="G1821" i="1" s="1"/>
  <c r="F1812" i="1"/>
  <c r="G1812" i="1" s="1"/>
  <c r="F1796" i="1"/>
  <c r="G1796" i="1" s="1"/>
  <c r="G1797" i="1" s="1"/>
  <c r="F1756" i="1"/>
  <c r="G1756" i="1" s="1"/>
  <c r="G1757" i="1" s="1"/>
  <c r="F1743" i="1"/>
  <c r="G1743" i="1" s="1"/>
  <c r="F1739" i="1"/>
  <c r="G1739" i="1" s="1"/>
  <c r="F1728" i="1"/>
  <c r="G1728" i="1" s="1"/>
  <c r="G1730" i="1" s="1"/>
  <c r="F1706" i="1"/>
  <c r="G1706" i="1" s="1"/>
  <c r="F1695" i="1"/>
  <c r="G1695" i="1" s="1"/>
  <c r="F1691" i="1"/>
  <c r="G1691" i="1" s="1"/>
  <c r="F1667" i="1"/>
  <c r="G1667" i="1" s="1"/>
  <c r="F1652" i="1"/>
  <c r="G1652" i="1" s="1"/>
  <c r="F1633" i="1"/>
  <c r="G1633" i="1" s="1"/>
  <c r="F1613" i="1"/>
  <c r="G1613" i="1" s="1"/>
  <c r="F1600" i="1"/>
  <c r="G1600" i="1" s="1"/>
  <c r="G1601" i="1" s="1"/>
  <c r="F1580" i="1"/>
  <c r="G1580" i="1" s="1"/>
  <c r="F1570" i="1"/>
  <c r="G1570" i="1" s="1"/>
  <c r="G1571" i="1" s="1"/>
  <c r="F1557" i="1"/>
  <c r="G1557" i="1" s="1"/>
  <c r="F1537" i="1"/>
  <c r="G1537" i="1" s="1"/>
  <c r="F1498" i="1"/>
  <c r="G1498" i="1" s="1"/>
  <c r="F1483" i="1"/>
  <c r="G1483" i="1" s="1"/>
  <c r="F1472" i="1"/>
  <c r="G1472" i="1" s="1"/>
  <c r="F1446" i="1"/>
  <c r="G1446" i="1" s="1"/>
  <c r="F1435" i="1"/>
  <c r="G1435" i="1" s="1"/>
  <c r="F1431" i="1"/>
  <c r="G1431" i="1" s="1"/>
  <c r="F1427" i="1"/>
  <c r="G1427" i="1" s="1"/>
  <c r="F1401" i="1"/>
  <c r="G1401" i="1" s="1"/>
  <c r="F1390" i="1"/>
  <c r="G1390" i="1" s="1"/>
  <c r="F1369" i="1"/>
  <c r="G1369" i="1" s="1"/>
  <c r="G1370" i="1" s="1"/>
  <c r="F1325" i="1"/>
  <c r="G1325" i="1" s="1"/>
  <c r="F1321" i="1"/>
  <c r="G1321" i="1" s="1"/>
  <c r="F1307" i="1"/>
  <c r="G1307" i="1" s="1"/>
  <c r="F1287" i="1"/>
  <c r="G1287" i="1" s="1"/>
  <c r="F1270" i="1"/>
  <c r="G1270" i="1" s="1"/>
  <c r="F1253" i="1"/>
  <c r="G1253" i="1" s="1"/>
  <c r="F1236" i="1"/>
  <c r="G1236" i="1" s="1"/>
  <c r="G1237" i="1" s="1"/>
  <c r="F1228" i="1"/>
  <c r="G1228" i="1" s="1"/>
  <c r="F1212" i="1"/>
  <c r="G1212" i="1" s="1"/>
  <c r="F1177" i="1"/>
  <c r="G1177" i="1" s="1"/>
  <c r="G1178" i="1" s="1"/>
  <c r="F1169" i="1"/>
  <c r="G1169" i="1" s="1"/>
  <c r="F1156" i="1"/>
  <c r="G1156" i="1" s="1"/>
  <c r="F1139" i="1"/>
  <c r="G1139" i="1" s="1"/>
  <c r="F1135" i="1"/>
  <c r="G1135" i="1" s="1"/>
  <c r="F1116" i="1"/>
  <c r="G1116" i="1" s="1"/>
  <c r="F1097" i="1"/>
  <c r="G1097" i="1" s="1"/>
  <c r="F1088" i="1"/>
  <c r="G1088" i="1" s="1"/>
  <c r="G1089" i="1" s="1"/>
  <c r="F1080" i="1"/>
  <c r="G1080" i="1" s="1"/>
  <c r="G1082" i="1" s="1"/>
  <c r="F946" i="1"/>
  <c r="G946" i="1" s="1"/>
  <c r="F938" i="1"/>
  <c r="G938" i="1" s="1"/>
  <c r="F916" i="1"/>
  <c r="G916" i="1" s="1"/>
  <c r="G917" i="1" s="1"/>
  <c r="F908" i="1"/>
  <c r="G908" i="1" s="1"/>
  <c r="F958" i="1"/>
  <c r="G958" i="1" s="1"/>
  <c r="F970" i="1"/>
  <c r="G970" i="1" s="1"/>
  <c r="G971" i="1" s="1"/>
  <c r="F1011" i="1"/>
  <c r="G1011" i="1" s="1"/>
  <c r="F1024" i="1"/>
  <c r="G1024" i="1" s="1"/>
  <c r="F1046" i="1"/>
  <c r="G1046" i="1" s="1"/>
  <c r="G1047" i="1" s="1"/>
  <c r="F902" i="1"/>
  <c r="G902" i="1" s="1"/>
  <c r="G903" i="1" s="1"/>
  <c r="F894" i="1"/>
  <c r="G894" i="1" s="1"/>
  <c r="F881" i="1"/>
  <c r="G881" i="1" s="1"/>
  <c r="F842" i="1"/>
  <c r="G842" i="1" s="1"/>
  <c r="F776" i="1"/>
  <c r="G776" i="1" s="1"/>
  <c r="F770" i="1"/>
  <c r="G770" i="1" s="1"/>
  <c r="F759" i="1"/>
  <c r="G759" i="1" s="1"/>
  <c r="F755" i="1"/>
  <c r="G755" i="1" s="1"/>
  <c r="F731" i="1"/>
  <c r="G731" i="1" s="1"/>
  <c r="G732" i="1" s="1"/>
  <c r="F723" i="1"/>
  <c r="G723" i="1" s="1"/>
  <c r="F710" i="1"/>
  <c r="G710" i="1" s="1"/>
  <c r="F675" i="1"/>
  <c r="G675" i="1" s="1"/>
  <c r="G676" i="1" s="1"/>
  <c r="F668" i="1"/>
  <c r="G668" i="1" s="1"/>
  <c r="F643" i="1"/>
  <c r="G643" i="1" s="1"/>
  <c r="F637" i="1"/>
  <c r="G637" i="1" s="1"/>
  <c r="F624" i="1"/>
  <c r="G624" i="1" s="1"/>
  <c r="F597" i="1"/>
  <c r="G597" i="1" s="1"/>
  <c r="F593" i="1"/>
  <c r="G593" i="1" s="1"/>
  <c r="F555" i="1"/>
  <c r="G555" i="1" s="1"/>
  <c r="F551" i="1"/>
  <c r="G551" i="1" s="1"/>
  <c r="F540" i="1"/>
  <c r="G540" i="1" s="1"/>
  <c r="F531" i="1"/>
  <c r="G531" i="1" s="1"/>
  <c r="F525" i="1"/>
  <c r="G525" i="1" s="1"/>
  <c r="F440" i="1"/>
  <c r="G440" i="1" s="1"/>
  <c r="F436" i="1"/>
  <c r="G436" i="1" s="1"/>
  <c r="F432" i="1"/>
  <c r="G432" i="1" s="1"/>
  <c r="F428" i="1"/>
  <c r="G428" i="1" s="1"/>
  <c r="F424" i="1"/>
  <c r="G424" i="1" s="1"/>
  <c r="F420" i="1"/>
  <c r="G420" i="1" s="1"/>
  <c r="F416" i="1"/>
  <c r="G416" i="1" s="1"/>
  <c r="F413" i="1"/>
  <c r="G413" i="1" s="1"/>
  <c r="F409" i="1"/>
  <c r="G409" i="1" s="1"/>
  <c r="F400" i="1"/>
  <c r="G400" i="1" s="1"/>
  <c r="F396" i="1"/>
  <c r="G396" i="1" s="1"/>
  <c r="F387" i="1"/>
  <c r="G387" i="1" s="1"/>
  <c r="F383" i="1"/>
  <c r="G383" i="1" s="1"/>
  <c r="F379" i="1"/>
  <c r="G379" i="1" s="1"/>
  <c r="F375" i="1"/>
  <c r="G375" i="1" s="1"/>
  <c r="F371" i="1"/>
  <c r="G371" i="1" s="1"/>
  <c r="F367" i="1"/>
  <c r="G367" i="1" s="1"/>
  <c r="F363" i="1"/>
  <c r="G363" i="1" s="1"/>
  <c r="F359" i="1"/>
  <c r="G359" i="1" s="1"/>
  <c r="F355" i="1"/>
  <c r="G355" i="1" s="1"/>
  <c r="F351" i="1"/>
  <c r="G351" i="1" s="1"/>
  <c r="F347" i="1"/>
  <c r="G347" i="1" s="1"/>
  <c r="F343" i="1"/>
  <c r="G343" i="1" s="1"/>
  <c r="F339" i="1"/>
  <c r="G339" i="1" s="1"/>
  <c r="F335" i="1"/>
  <c r="G335" i="1" s="1"/>
  <c r="F331" i="1"/>
  <c r="G331" i="1" s="1"/>
  <c r="F327" i="1"/>
  <c r="G327" i="1" s="1"/>
  <c r="F323" i="1"/>
  <c r="G323" i="1" s="1"/>
  <c r="F317" i="1"/>
  <c r="G317" i="1" s="1"/>
  <c r="F308" i="1"/>
  <c r="G308" i="1" s="1"/>
  <c r="F304" i="1"/>
  <c r="G304" i="1" s="1"/>
  <c r="F300" i="1"/>
  <c r="G300" i="1" s="1"/>
  <c r="F296" i="1"/>
  <c r="G296" i="1" s="1"/>
  <c r="F292" i="1"/>
  <c r="G292" i="1" s="1"/>
  <c r="F288" i="1"/>
  <c r="G288" i="1" s="1"/>
  <c r="F284" i="1"/>
  <c r="G284" i="1" s="1"/>
  <c r="F277" i="1"/>
  <c r="G277" i="1" s="1"/>
  <c r="F273" i="1"/>
  <c r="G273" i="1" s="1"/>
  <c r="F264" i="1"/>
  <c r="G264" i="1" s="1"/>
  <c r="F255" i="1"/>
  <c r="G255" i="1" s="1"/>
  <c r="F251" i="1"/>
  <c r="G251" i="1" s="1"/>
  <c r="F247" i="1"/>
  <c r="G247" i="1" s="1"/>
  <c r="F243" i="1"/>
  <c r="G243" i="1" s="1"/>
  <c r="F239" i="1"/>
  <c r="G239" i="1" s="1"/>
  <c r="F235" i="1"/>
  <c r="G235" i="1" s="1"/>
  <c r="F231" i="1"/>
  <c r="G231" i="1" s="1"/>
  <c r="F227" i="1"/>
  <c r="G227" i="1" s="1"/>
  <c r="F223" i="1"/>
  <c r="G223" i="1" s="1"/>
  <c r="F219" i="1"/>
  <c r="G219" i="1" s="1"/>
  <c r="F215" i="1"/>
  <c r="G215" i="1" s="1"/>
  <c r="F211" i="1"/>
  <c r="G211" i="1" s="1"/>
  <c r="F207" i="1"/>
  <c r="G207" i="1" s="1"/>
  <c r="F203" i="1"/>
  <c r="G203" i="1" s="1"/>
  <c r="F199" i="1"/>
  <c r="G199" i="1" s="1"/>
  <c r="F195" i="1"/>
  <c r="G195" i="1" s="1"/>
  <c r="F191" i="1"/>
  <c r="G191" i="1" s="1"/>
  <c r="F185" i="1"/>
  <c r="G185" i="1" s="1"/>
  <c r="F181" i="1"/>
  <c r="G181" i="1" s="1"/>
  <c r="F4887" i="1"/>
  <c r="G4887" i="1" s="1"/>
  <c r="F4734" i="1"/>
  <c r="G4734" i="1" s="1"/>
  <c r="F3425" i="1"/>
  <c r="G3425" i="1" s="1"/>
  <c r="G3427" i="1" s="1"/>
  <c r="F3159" i="1"/>
  <c r="G3159" i="1" s="1"/>
  <c r="F3102" i="1"/>
  <c r="G3102" i="1" s="1"/>
  <c r="F2964" i="1"/>
  <c r="G2964" i="1" s="1"/>
  <c r="F2778" i="1"/>
  <c r="G2778" i="1" s="1"/>
  <c r="F2733" i="1"/>
  <c r="G2733" i="1" s="1"/>
  <c r="G2734" i="1" s="1"/>
  <c r="F2698" i="1"/>
  <c r="G2698" i="1" s="1"/>
  <c r="F2654" i="1"/>
  <c r="G2654" i="1" s="1"/>
  <c r="F2617" i="1"/>
  <c r="G2617" i="1" s="1"/>
  <c r="F2580" i="1"/>
  <c r="G2580" i="1" s="1"/>
  <c r="F2553" i="1"/>
  <c r="G2553" i="1" s="1"/>
  <c r="F2486" i="1"/>
  <c r="G2486" i="1" s="1"/>
  <c r="F2333" i="1"/>
  <c r="G2333" i="1" s="1"/>
  <c r="F2296" i="1"/>
  <c r="G2296" i="1" s="1"/>
  <c r="F2259" i="1"/>
  <c r="G2259" i="1" s="1"/>
  <c r="F2222" i="1"/>
  <c r="G2222" i="1" s="1"/>
  <c r="F2167" i="1"/>
  <c r="G2167" i="1" s="1"/>
  <c r="F2126" i="1"/>
  <c r="G2126" i="1" s="1"/>
  <c r="G2127" i="1" s="1"/>
  <c r="F2064" i="1"/>
  <c r="G2064" i="1" s="1"/>
  <c r="F2036" i="1"/>
  <c r="G2036" i="1" s="1"/>
  <c r="F2030" i="1"/>
  <c r="G2030" i="1" s="1"/>
  <c r="F2019" i="1"/>
  <c r="G2019" i="1" s="1"/>
  <c r="F2013" i="1"/>
  <c r="G2013" i="1" s="1"/>
  <c r="F2002" i="1"/>
  <c r="G2002" i="1" s="1"/>
  <c r="F1991" i="1"/>
  <c r="G1991" i="1" s="1"/>
  <c r="G1992" i="1" s="1"/>
  <c r="F1980" i="1"/>
  <c r="G1980" i="1" s="1"/>
  <c r="G1981" i="1" s="1"/>
  <c r="F1969" i="1"/>
  <c r="G1969" i="1" s="1"/>
  <c r="F1958" i="1"/>
  <c r="G1958" i="1" s="1"/>
  <c r="F1942" i="1"/>
  <c r="G1942" i="1" s="1"/>
  <c r="F1906" i="1"/>
  <c r="G1906" i="1" s="1"/>
  <c r="G1907" i="1" s="1"/>
  <c r="F1871" i="1"/>
  <c r="G1871" i="1" s="1"/>
  <c r="G1872" i="1" s="1"/>
  <c r="F1858" i="1"/>
  <c r="G1858" i="1" s="1"/>
  <c r="G1859" i="1" s="1"/>
  <c r="F1806" i="1"/>
  <c r="G1806" i="1" s="1"/>
  <c r="G1807" i="1" s="1"/>
  <c r="F1766" i="1"/>
  <c r="G1766" i="1" s="1"/>
  <c r="G1767" i="1" s="1"/>
  <c r="F1749" i="1"/>
  <c r="G1749" i="1" s="1"/>
  <c r="G1750" i="1" s="1"/>
  <c r="F1742" i="1"/>
  <c r="G1742" i="1" s="1"/>
  <c r="F1725" i="1"/>
  <c r="G1725" i="1" s="1"/>
  <c r="F1705" i="1"/>
  <c r="G1705" i="1" s="1"/>
  <c r="F1694" i="1"/>
  <c r="G1694" i="1" s="1"/>
  <c r="F1688" i="1"/>
  <c r="G1688" i="1" s="1"/>
  <c r="F1677" i="1"/>
  <c r="G1677" i="1" s="1"/>
  <c r="G1678" i="1" s="1"/>
  <c r="F1666" i="1"/>
  <c r="G1666" i="1" s="1"/>
  <c r="F1651" i="1"/>
  <c r="G1651" i="1" s="1"/>
  <c r="F1632" i="1"/>
  <c r="G1632" i="1" s="1"/>
  <c r="F1607" i="1"/>
  <c r="G1607" i="1" s="1"/>
  <c r="G1608" i="1" s="1"/>
  <c r="F1594" i="1"/>
  <c r="G1594" i="1" s="1"/>
  <c r="G1595" i="1" s="1"/>
  <c r="G1596" i="1" s="1"/>
  <c r="G134" i="9" s="1"/>
  <c r="H134" i="9" s="1"/>
  <c r="I134" i="9" s="1"/>
  <c r="M134" i="9" s="1"/>
  <c r="F1583" i="1"/>
  <c r="G1583" i="1" s="1"/>
  <c r="F1579" i="1"/>
  <c r="F1564" i="1"/>
  <c r="G1564" i="1" s="1"/>
  <c r="G1565" i="1" s="1"/>
  <c r="F1556" i="1"/>
  <c r="G1556" i="1" s="1"/>
  <c r="F1536" i="1"/>
  <c r="G1536" i="1" s="1"/>
  <c r="F1512" i="1"/>
  <c r="G1512" i="1" s="1"/>
  <c r="F1497" i="1"/>
  <c r="G1497" i="1" s="1"/>
  <c r="G1500" i="1" s="1"/>
  <c r="F1482" i="1"/>
  <c r="G1482" i="1" s="1"/>
  <c r="F1471" i="1"/>
  <c r="G1471" i="1" s="1"/>
  <c r="F1460" i="1"/>
  <c r="G1460" i="1" s="1"/>
  <c r="F1434" i="1"/>
  <c r="G1434" i="1" s="1"/>
  <c r="F1430" i="1"/>
  <c r="G1430" i="1" s="1"/>
  <c r="F1426" i="1"/>
  <c r="G1426" i="1" s="1"/>
  <c r="F1415" i="1"/>
  <c r="G1415" i="1" s="1"/>
  <c r="F1400" i="1"/>
  <c r="G1400" i="1" s="1"/>
  <c r="F1389" i="1"/>
  <c r="G1389" i="1" s="1"/>
  <c r="F1379" i="1"/>
  <c r="G1379" i="1" s="1"/>
  <c r="G1380" i="1" s="1"/>
  <c r="F1328" i="1"/>
  <c r="G1328" i="1" s="1"/>
  <c r="F1324" i="1"/>
  <c r="G1324" i="1" s="1"/>
  <c r="F1314" i="1"/>
  <c r="G1314" i="1" s="1"/>
  <c r="G1315" i="1" s="1"/>
  <c r="F1306" i="1"/>
  <c r="G1306" i="1" s="1"/>
  <c r="F1286" i="1"/>
  <c r="G1286" i="1" s="1"/>
  <c r="F1269" i="1"/>
  <c r="G1269" i="1" s="1"/>
  <c r="F1252" i="1"/>
  <c r="G1252" i="1" s="1"/>
  <c r="F1225" i="1"/>
  <c r="G1225" i="1" s="1"/>
  <c r="G1226" i="1" s="1"/>
  <c r="F1211" i="1"/>
  <c r="G1211" i="1" s="1"/>
  <c r="F1198" i="1"/>
  <c r="G1198" i="1" s="1"/>
  <c r="F1163" i="1"/>
  <c r="G1163" i="1" s="1"/>
  <c r="G1164" i="1" s="1"/>
  <c r="F1155" i="1"/>
  <c r="G1155" i="1" s="1"/>
  <c r="F1142" i="1"/>
  <c r="G1142" i="1" s="1"/>
  <c r="F1138" i="1"/>
  <c r="G1138" i="1" s="1"/>
  <c r="F1134" i="1"/>
  <c r="G1134" i="1" s="1"/>
  <c r="F1121" i="1"/>
  <c r="G1121" i="1" s="1"/>
  <c r="F1115" i="1"/>
  <c r="G1115" i="1" s="1"/>
  <c r="F1102" i="1"/>
  <c r="G1102" i="1" s="1"/>
  <c r="F1096" i="1"/>
  <c r="G1096" i="1" s="1"/>
  <c r="F986" i="1"/>
  <c r="G986" i="1" s="1"/>
  <c r="F945" i="1"/>
  <c r="G945" i="1" s="1"/>
  <c r="F937" i="1"/>
  <c r="G937" i="1" s="1"/>
  <c r="F930" i="1"/>
  <c r="G930" i="1" s="1"/>
  <c r="G931" i="1" s="1"/>
  <c r="F961" i="1"/>
  <c r="G961" i="1" s="1"/>
  <c r="F981" i="1"/>
  <c r="G981" i="1" s="1"/>
  <c r="G982" i="1" s="1"/>
  <c r="F997" i="1"/>
  <c r="G997" i="1" s="1"/>
  <c r="F1004" i="1"/>
  <c r="G1004" i="1" s="1"/>
  <c r="G1005" i="1" s="1"/>
  <c r="F1010" i="1"/>
  <c r="G1010" i="1" s="1"/>
  <c r="G1012" i="1" s="1"/>
  <c r="F1032" i="1"/>
  <c r="G1032" i="1" s="1"/>
  <c r="G1033" i="1" s="1"/>
  <c r="F1039" i="1"/>
  <c r="G1039" i="1" s="1"/>
  <c r="F1053" i="1"/>
  <c r="G1053" i="1" s="1"/>
  <c r="F1060" i="1"/>
  <c r="G1060" i="1" s="1"/>
  <c r="G1061" i="1" s="1"/>
  <c r="F888" i="1"/>
  <c r="G888" i="1" s="1"/>
  <c r="G889" i="1" s="1"/>
  <c r="F880" i="1"/>
  <c r="G880" i="1" s="1"/>
  <c r="F867" i="1"/>
  <c r="G867" i="1" s="1"/>
  <c r="F839" i="1"/>
  <c r="G839" i="1" s="1"/>
  <c r="G840" i="1" s="1"/>
  <c r="F779" i="1"/>
  <c r="G779" i="1" s="1"/>
  <c r="F775" i="1"/>
  <c r="G775" i="1" s="1"/>
  <c r="F758" i="1"/>
  <c r="G758" i="1" s="1"/>
  <c r="F752" i="1"/>
  <c r="G752" i="1" s="1"/>
  <c r="F717" i="1"/>
  <c r="G717" i="1" s="1"/>
  <c r="G718" i="1" s="1"/>
  <c r="F709" i="1"/>
  <c r="G709" i="1" s="1"/>
  <c r="F696" i="1"/>
  <c r="G696" i="1" s="1"/>
  <c r="F667" i="1"/>
  <c r="G667" i="1" s="1"/>
  <c r="F642" i="1"/>
  <c r="G642" i="1" s="1"/>
  <c r="F631" i="1"/>
  <c r="G631" i="1" s="1"/>
  <c r="G632" i="1" s="1"/>
  <c r="F623" i="1"/>
  <c r="G623" i="1" s="1"/>
  <c r="F616" i="1"/>
  <c r="G616" i="1" s="1"/>
  <c r="G617" i="1" s="1"/>
  <c r="F596" i="1"/>
  <c r="G596" i="1" s="1"/>
  <c r="F592" i="1"/>
  <c r="G592" i="1" s="1"/>
  <c r="F554" i="1"/>
  <c r="G554" i="1" s="1"/>
  <c r="F550" i="1"/>
  <c r="G550" i="1" s="1"/>
  <c r="F539" i="1"/>
  <c r="G539" i="1" s="1"/>
  <c r="F522" i="1"/>
  <c r="G522" i="1" s="1"/>
  <c r="F439" i="1"/>
  <c r="G439" i="1" s="1"/>
  <c r="F435" i="1"/>
  <c r="G435" i="1" s="1"/>
  <c r="F431" i="1"/>
  <c r="G431" i="1" s="1"/>
  <c r="F427" i="1"/>
  <c r="G427" i="1" s="1"/>
  <c r="F423" i="1"/>
  <c r="G423" i="1" s="1"/>
  <c r="F419" i="1"/>
  <c r="G419" i="1" s="1"/>
  <c r="F412" i="1"/>
  <c r="G412" i="1" s="1"/>
  <c r="F408" i="1"/>
  <c r="G408" i="1" s="1"/>
  <c r="F399" i="1"/>
  <c r="G399" i="1" s="1"/>
  <c r="F390" i="1"/>
  <c r="G390" i="1" s="1"/>
  <c r="F386" i="1"/>
  <c r="G386" i="1" s="1"/>
  <c r="F382" i="1"/>
  <c r="G382" i="1" s="1"/>
  <c r="F378" i="1"/>
  <c r="G378" i="1" s="1"/>
  <c r="F374" i="1"/>
  <c r="G374" i="1" s="1"/>
  <c r="F370" i="1"/>
  <c r="G370" i="1" s="1"/>
  <c r="F366" i="1"/>
  <c r="G366" i="1" s="1"/>
  <c r="F362" i="1"/>
  <c r="G362" i="1" s="1"/>
  <c r="F358" i="1"/>
  <c r="G358" i="1" s="1"/>
  <c r="F354" i="1"/>
  <c r="G354" i="1" s="1"/>
  <c r="F350" i="1"/>
  <c r="G350" i="1" s="1"/>
  <c r="F346" i="1"/>
  <c r="G346" i="1" s="1"/>
  <c r="F342" i="1"/>
  <c r="G342" i="1" s="1"/>
  <c r="F338" i="1"/>
  <c r="G338" i="1" s="1"/>
  <c r="F334" i="1"/>
  <c r="G334" i="1" s="1"/>
  <c r="F330" i="1"/>
  <c r="G330" i="1" s="1"/>
  <c r="F326" i="1"/>
  <c r="G326" i="1" s="1"/>
  <c r="F322" i="1"/>
  <c r="G322" i="1" s="1"/>
  <c r="F316" i="1"/>
  <c r="G316" i="1" s="1"/>
  <c r="F307" i="1"/>
  <c r="G307" i="1" s="1"/>
  <c r="F303" i="1"/>
  <c r="G303" i="1" s="1"/>
  <c r="F299" i="1"/>
  <c r="G299" i="1" s="1"/>
  <c r="F295" i="1"/>
  <c r="G295" i="1" s="1"/>
  <c r="F291" i="1"/>
  <c r="G291" i="1" s="1"/>
  <c r="F287" i="1"/>
  <c r="G287" i="1" s="1"/>
  <c r="F283" i="1"/>
  <c r="G283" i="1" s="1"/>
  <c r="F280" i="1"/>
  <c r="G280" i="1" s="1"/>
  <c r="F276" i="1"/>
  <c r="G276" i="1" s="1"/>
  <c r="F267" i="1"/>
  <c r="G267" i="1" s="1"/>
  <c r="F263" i="1"/>
  <c r="G263" i="1" s="1"/>
  <c r="F254" i="1"/>
  <c r="G254" i="1" s="1"/>
  <c r="F250" i="1"/>
  <c r="G250" i="1" s="1"/>
  <c r="F246" i="1"/>
  <c r="G246" i="1" s="1"/>
  <c r="F242" i="1"/>
  <c r="G242" i="1" s="1"/>
  <c r="F238" i="1"/>
  <c r="G238" i="1" s="1"/>
  <c r="F234" i="1"/>
  <c r="G234" i="1" s="1"/>
  <c r="F230" i="1"/>
  <c r="G230" i="1" s="1"/>
  <c r="F226" i="1"/>
  <c r="G226" i="1" s="1"/>
  <c r="F222" i="1"/>
  <c r="G222" i="1" s="1"/>
  <c r="F218" i="1"/>
  <c r="G218" i="1" s="1"/>
  <c r="F214" i="1"/>
  <c r="G214" i="1" s="1"/>
  <c r="F210" i="1"/>
  <c r="G210" i="1" s="1"/>
  <c r="F206" i="1"/>
  <c r="G206" i="1" s="1"/>
  <c r="F202" i="1"/>
  <c r="G202" i="1" s="1"/>
  <c r="F198" i="1"/>
  <c r="G198" i="1" s="1"/>
  <c r="F194" i="1"/>
  <c r="G194" i="1" s="1"/>
  <c r="F190" i="1"/>
  <c r="G190" i="1" s="1"/>
  <c r="F184" i="1"/>
  <c r="G184" i="1" s="1"/>
  <c r="F180" i="1"/>
  <c r="G180" i="1" s="1"/>
  <c r="F193" i="1"/>
  <c r="G193" i="1" s="1"/>
  <c r="F209" i="1"/>
  <c r="G209" i="1" s="1"/>
  <c r="F225" i="1"/>
  <c r="G225" i="1" s="1"/>
  <c r="F241" i="1"/>
  <c r="G241" i="1" s="1"/>
  <c r="F257" i="1"/>
  <c r="G257" i="1" s="1"/>
  <c r="F282" i="1"/>
  <c r="G282" i="1" s="1"/>
  <c r="F298" i="1"/>
  <c r="G298" i="1" s="1"/>
  <c r="F319" i="1"/>
  <c r="G319" i="1" s="1"/>
  <c r="F337" i="1"/>
  <c r="G337" i="1" s="1"/>
  <c r="F353" i="1"/>
  <c r="G353" i="1" s="1"/>
  <c r="F369" i="1"/>
  <c r="G369" i="1" s="1"/>
  <c r="F385" i="1"/>
  <c r="G385" i="1" s="1"/>
  <c r="F411" i="1"/>
  <c r="G411" i="1" s="1"/>
  <c r="F426" i="1"/>
  <c r="G426" i="1" s="1"/>
  <c r="G448" i="1"/>
  <c r="G449" i="1" s="1"/>
  <c r="G37" i="9" s="1"/>
  <c r="H37" i="9" s="1"/>
  <c r="I37" i="9" s="1"/>
  <c r="K37" i="9" s="1"/>
  <c r="F538" i="1"/>
  <c r="G538" i="1" s="1"/>
  <c r="F595" i="1"/>
  <c r="G595" i="1" s="1"/>
  <c r="F641" i="1"/>
  <c r="G641" i="1" s="1"/>
  <c r="F682" i="1"/>
  <c r="G682" i="1" s="1"/>
  <c r="G683" i="1" s="1"/>
  <c r="G800" i="1"/>
  <c r="F844" i="1"/>
  <c r="G844" i="1" s="1"/>
  <c r="F1067" i="1"/>
  <c r="G1067" i="1" s="1"/>
  <c r="G1068" i="1" s="1"/>
  <c r="F1018" i="1"/>
  <c r="G1018" i="1" s="1"/>
  <c r="G1019" i="1" s="1"/>
  <c r="F974" i="1"/>
  <c r="G974" i="1" s="1"/>
  <c r="F936" i="1"/>
  <c r="G936" i="1" s="1"/>
  <c r="F1120" i="1"/>
  <c r="G1120" i="1" s="1"/>
  <c r="F1149" i="1"/>
  <c r="G1149" i="1" s="1"/>
  <c r="F1197" i="1"/>
  <c r="G1197" i="1" s="1"/>
  <c r="F1243" i="1"/>
  <c r="G1243" i="1" s="1"/>
  <c r="F1277" i="1"/>
  <c r="G1277" i="1" s="1"/>
  <c r="F1349" i="1"/>
  <c r="G1349" i="1" s="1"/>
  <c r="F1433" i="1"/>
  <c r="G1433" i="1" s="1"/>
  <c r="F1470" i="1"/>
  <c r="G1470" i="1" s="1"/>
  <c r="F1539" i="1"/>
  <c r="G1539" i="1" s="1"/>
  <c r="F1582" i="1"/>
  <c r="G1582" i="1" s="1"/>
  <c r="F1631" i="1"/>
  <c r="G1631" i="1" s="1"/>
  <c r="F1663" i="1"/>
  <c r="G1663" i="1" s="1"/>
  <c r="F1741" i="1"/>
  <c r="G1741" i="1" s="1"/>
  <c r="F1833" i="1"/>
  <c r="G1833" i="1" s="1"/>
  <c r="F1925" i="1"/>
  <c r="G1925" i="1" s="1"/>
  <c r="F2018" i="1"/>
  <c r="G2018" i="1" s="1"/>
  <c r="F2166" i="1"/>
  <c r="G2166" i="1" s="1"/>
  <c r="G2168" i="1" s="1"/>
  <c r="F2724" i="1"/>
  <c r="G2724" i="1" s="1"/>
  <c r="G2893" i="1"/>
  <c r="G2895" i="1" s="1"/>
  <c r="F3155" i="1"/>
  <c r="G3155" i="1" s="1"/>
  <c r="F3274" i="1"/>
  <c r="G3274" i="1" s="1"/>
  <c r="G3903" i="1"/>
  <c r="G3904" i="1" s="1"/>
  <c r="G3905" i="1" s="1"/>
  <c r="G369" i="9" s="1"/>
  <c r="H369" i="9" s="1"/>
  <c r="I369" i="9" s="1"/>
  <c r="K369" i="9" s="1"/>
  <c r="F4698" i="1"/>
  <c r="G4698" i="1" s="1"/>
  <c r="F170" i="1"/>
  <c r="G170" i="1" s="1"/>
  <c r="F197" i="1"/>
  <c r="G197" i="1" s="1"/>
  <c r="F213" i="1"/>
  <c r="G213" i="1" s="1"/>
  <c r="F229" i="1"/>
  <c r="G229" i="1" s="1"/>
  <c r="F245" i="1"/>
  <c r="G245" i="1" s="1"/>
  <c r="F266" i="1"/>
  <c r="G266" i="1" s="1"/>
  <c r="F286" i="1"/>
  <c r="G286" i="1" s="1"/>
  <c r="F302" i="1"/>
  <c r="G302" i="1" s="1"/>
  <c r="F325" i="1"/>
  <c r="G325" i="1" s="1"/>
  <c r="F341" i="1"/>
  <c r="G341" i="1" s="1"/>
  <c r="F357" i="1"/>
  <c r="G357" i="1" s="1"/>
  <c r="F373" i="1"/>
  <c r="G373" i="1" s="1"/>
  <c r="F389" i="1"/>
  <c r="G389" i="1" s="1"/>
  <c r="F415" i="1"/>
  <c r="G415" i="1" s="1"/>
  <c r="F430" i="1"/>
  <c r="G430" i="1" s="1"/>
  <c r="F695" i="1"/>
  <c r="G695" i="1" s="1"/>
  <c r="F738" i="1"/>
  <c r="G738" i="1" s="1"/>
  <c r="F774" i="1"/>
  <c r="G774" i="1" s="1"/>
  <c r="G855" i="1"/>
  <c r="F1052" i="1"/>
  <c r="G1052" i="1" s="1"/>
  <c r="F960" i="1"/>
  <c r="G960" i="1" s="1"/>
  <c r="F942" i="1"/>
  <c r="G942" i="1" s="1"/>
  <c r="F1095" i="1"/>
  <c r="G1095" i="1" s="1"/>
  <c r="F1128" i="1"/>
  <c r="G1128" i="1" s="1"/>
  <c r="G1129" i="1" s="1"/>
  <c r="F1205" i="1"/>
  <c r="G1205" i="1" s="1"/>
  <c r="G1206" i="1" s="1"/>
  <c r="F1251" i="1"/>
  <c r="G1251" i="1" s="1"/>
  <c r="F1285" i="1"/>
  <c r="G1285" i="1" s="1"/>
  <c r="F1323" i="1"/>
  <c r="G1323" i="1" s="1"/>
  <c r="F1414" i="1"/>
  <c r="G1414" i="1" s="1"/>
  <c r="F1511" i="1"/>
  <c r="G1511" i="1" s="1"/>
  <c r="F1550" i="1"/>
  <c r="G1550" i="1" s="1"/>
  <c r="G1551" i="1" s="1"/>
  <c r="G1552" i="1" s="1"/>
  <c r="G130" i="9" s="1"/>
  <c r="H130" i="9" s="1"/>
  <c r="I130" i="9" s="1"/>
  <c r="F1635" i="1"/>
  <c r="G1635" i="1" s="1"/>
  <c r="F1708" i="1"/>
  <c r="G1708" i="1" s="1"/>
  <c r="F1844" i="1"/>
  <c r="G1844" i="1" s="1"/>
  <c r="G1845" i="1" s="1"/>
  <c r="F1941" i="1"/>
  <c r="G1941" i="1" s="1"/>
  <c r="F1990" i="1"/>
  <c r="G1990" i="1" s="1"/>
  <c r="F2063" i="1"/>
  <c r="G2063" i="1" s="1"/>
  <c r="F2475" i="1"/>
  <c r="G2475" i="1" s="1"/>
  <c r="F2606" i="1"/>
  <c r="G2606" i="1" s="1"/>
  <c r="F2769" i="1"/>
  <c r="G2769" i="1" s="1"/>
  <c r="F2923" i="1"/>
  <c r="G2923" i="1" s="1"/>
  <c r="F4853" i="1"/>
  <c r="G4853" i="1" s="1"/>
  <c r="F183" i="1"/>
  <c r="G183" i="1" s="1"/>
  <c r="F201" i="1"/>
  <c r="G201" i="1" s="1"/>
  <c r="F217" i="1"/>
  <c r="G217" i="1" s="1"/>
  <c r="F233" i="1"/>
  <c r="G233" i="1" s="1"/>
  <c r="F249" i="1"/>
  <c r="G249" i="1" s="1"/>
  <c r="F275" i="1"/>
  <c r="G275" i="1" s="1"/>
  <c r="F290" i="1"/>
  <c r="G290" i="1" s="1"/>
  <c r="F306" i="1"/>
  <c r="G306" i="1" s="1"/>
  <c r="F329" i="1"/>
  <c r="G329" i="1" s="1"/>
  <c r="F345" i="1"/>
  <c r="G345" i="1" s="1"/>
  <c r="F361" i="1"/>
  <c r="G361" i="1" s="1"/>
  <c r="F377" i="1"/>
  <c r="G377" i="1" s="1"/>
  <c r="F398" i="1"/>
  <c r="G398" i="1" s="1"/>
  <c r="F418" i="1"/>
  <c r="G418" i="1" s="1"/>
  <c r="F434" i="1"/>
  <c r="G434" i="1" s="1"/>
  <c r="F553" i="1"/>
  <c r="G553" i="1" s="1"/>
  <c r="F622" i="1"/>
  <c r="G622" i="1" s="1"/>
  <c r="F654" i="1"/>
  <c r="G654" i="1" s="1"/>
  <c r="F703" i="1"/>
  <c r="G703" i="1" s="1"/>
  <c r="G704" i="1" s="1"/>
  <c r="F751" i="1"/>
  <c r="G751" i="1" s="1"/>
  <c r="G753" i="1" s="1"/>
  <c r="F778" i="1"/>
  <c r="G778" i="1" s="1"/>
  <c r="F866" i="1"/>
  <c r="G866" i="1" s="1"/>
  <c r="F1038" i="1"/>
  <c r="G1038" i="1" s="1"/>
  <c r="F996" i="1"/>
  <c r="G996" i="1" s="1"/>
  <c r="F948" i="1"/>
  <c r="G948" i="1" s="1"/>
  <c r="F1101" i="1"/>
  <c r="G1101" i="1" s="1"/>
  <c r="F1137" i="1"/>
  <c r="G1137" i="1" s="1"/>
  <c r="F1260" i="1"/>
  <c r="G1260" i="1" s="1"/>
  <c r="G1294" i="1"/>
  <c r="F1327" i="1"/>
  <c r="G1327" i="1" s="1"/>
  <c r="F1448" i="1"/>
  <c r="G1448" i="1" s="1"/>
  <c r="F1485" i="1"/>
  <c r="G1485" i="1" s="1"/>
  <c r="F1522" i="1"/>
  <c r="G1522" i="1" s="1"/>
  <c r="G1523" i="1" s="1"/>
  <c r="F1687" i="1"/>
  <c r="G1687" i="1" s="1"/>
  <c r="F1724" i="1"/>
  <c r="G1724" i="1" s="1"/>
  <c r="F1952" i="1"/>
  <c r="G1952" i="1" s="1"/>
  <c r="G1953" i="1" s="1"/>
  <c r="F2001" i="1"/>
  <c r="G2001" i="1" s="1"/>
  <c r="F2033" i="1"/>
  <c r="G2033" i="1" s="1"/>
  <c r="F2074" i="1"/>
  <c r="G2074" i="1" s="1"/>
  <c r="G2075" i="1" s="1"/>
  <c r="F2359" i="1"/>
  <c r="G2359" i="1" s="1"/>
  <c r="F2512" i="1"/>
  <c r="G2512" i="1" s="1"/>
  <c r="F2951" i="1"/>
  <c r="G2951" i="1" s="1"/>
  <c r="F3091" i="1"/>
  <c r="G3091" i="1" s="1"/>
  <c r="G4314" i="1"/>
  <c r="G4315" i="1" s="1"/>
  <c r="G4316" i="1" s="1"/>
  <c r="G413" i="9" s="1"/>
  <c r="H413" i="9" s="1"/>
  <c r="I413" i="9" s="1"/>
  <c r="M413" i="9" s="1"/>
  <c r="F5198" i="1"/>
  <c r="G5198" i="1" s="1"/>
  <c r="G5887" i="1"/>
  <c r="K589" i="9"/>
  <c r="G5803" i="1"/>
  <c r="K573" i="9"/>
  <c r="K527" i="9"/>
  <c r="G5261" i="1"/>
  <c r="G517" i="9" s="1"/>
  <c r="H517" i="9" s="1"/>
  <c r="I517" i="9" s="1"/>
  <c r="M422" i="9"/>
  <c r="M434" i="9"/>
  <c r="K434" i="9"/>
  <c r="M428" i="9"/>
  <c r="K428" i="9"/>
  <c r="K414" i="9"/>
  <c r="K421" i="9"/>
  <c r="M388" i="9"/>
  <c r="K388" i="9"/>
  <c r="G3890" i="1"/>
  <c r="G3891" i="1" s="1"/>
  <c r="G367" i="9" s="1"/>
  <c r="H367" i="9" s="1"/>
  <c r="I367" i="9" s="1"/>
  <c r="M367" i="9" s="1"/>
  <c r="G3264" i="1"/>
  <c r="F15" i="1"/>
  <c r="G15" i="1" s="1"/>
  <c r="G19" i="1" s="1"/>
  <c r="F21" i="1"/>
  <c r="G21" i="1" s="1"/>
  <c r="G22" i="1" s="1"/>
  <c r="F32" i="1"/>
  <c r="G32" i="1" s="1"/>
  <c r="F45" i="1"/>
  <c r="G45" i="1" s="1"/>
  <c r="F51" i="1"/>
  <c r="G51" i="1" s="1"/>
  <c r="G52" i="1" s="1"/>
  <c r="F80" i="1"/>
  <c r="G80" i="1" s="1"/>
  <c r="F94" i="1"/>
  <c r="G94" i="1" s="1"/>
  <c r="F98" i="1"/>
  <c r="G98" i="1" s="1"/>
  <c r="F113" i="1"/>
  <c r="G113" i="1" s="1"/>
  <c r="F128" i="1"/>
  <c r="G128" i="1" s="1"/>
  <c r="F134" i="1"/>
  <c r="G134" i="1" s="1"/>
  <c r="F144" i="1"/>
  <c r="G144" i="1" s="1"/>
  <c r="F17" i="1"/>
  <c r="G17" i="1" s="1"/>
  <c r="F24" i="1"/>
  <c r="G24" i="1" s="1"/>
  <c r="G25" i="1" s="1"/>
  <c r="F33" i="1"/>
  <c r="G33" i="1" s="1"/>
  <c r="F46" i="1"/>
  <c r="G46" i="1" s="1"/>
  <c r="F54" i="1"/>
  <c r="G54" i="1" s="1"/>
  <c r="G55" i="1" s="1"/>
  <c r="F81" i="1"/>
  <c r="G81" i="1" s="1"/>
  <c r="F95" i="1"/>
  <c r="G95" i="1" s="1"/>
  <c r="F108" i="1"/>
  <c r="G108" i="1" s="1"/>
  <c r="F114" i="1"/>
  <c r="G114" i="1" s="1"/>
  <c r="F129" i="1"/>
  <c r="G129" i="1" s="1"/>
  <c r="F135" i="1"/>
  <c r="G135" i="1" s="1"/>
  <c r="F150" i="1"/>
  <c r="G150" i="1" s="1"/>
  <c r="F16" i="1"/>
  <c r="G16" i="1" s="1"/>
  <c r="F30" i="1"/>
  <c r="G30" i="1" s="1"/>
  <c r="F36" i="1"/>
  <c r="G36" i="1" s="1"/>
  <c r="G37" i="1" s="1"/>
  <c r="F47" i="1"/>
  <c r="G47" i="1" s="1"/>
  <c r="F77" i="1"/>
  <c r="G77" i="1" s="1"/>
  <c r="F82" i="1"/>
  <c r="G82" i="1" s="1"/>
  <c r="F96" i="1"/>
  <c r="G96" i="1" s="1"/>
  <c r="F109" i="1"/>
  <c r="G109" i="1" s="1"/>
  <c r="F115" i="1"/>
  <c r="G115" i="1" s="1"/>
  <c r="F132" i="1"/>
  <c r="G132" i="1" s="1"/>
  <c r="F136" i="1"/>
  <c r="G136" i="1" s="1"/>
  <c r="F158" i="1"/>
  <c r="G158" i="1" s="1"/>
  <c r="F18" i="1"/>
  <c r="G18" i="1" s="1"/>
  <c r="F31" i="1"/>
  <c r="G31" i="1" s="1"/>
  <c r="F39" i="1"/>
  <c r="G39" i="1" s="1"/>
  <c r="G40" i="1" s="1"/>
  <c r="F48" i="1"/>
  <c r="G48" i="1" s="1"/>
  <c r="F79" i="1"/>
  <c r="G79" i="1" s="1"/>
  <c r="F88" i="1"/>
  <c r="F97" i="1"/>
  <c r="G97" i="1" s="1"/>
  <c r="F112" i="1"/>
  <c r="G112" i="1" s="1"/>
  <c r="F122" i="1"/>
  <c r="G122" i="1" s="1"/>
  <c r="G123" i="1" s="1"/>
  <c r="F133" i="1"/>
  <c r="G133" i="1" s="1"/>
  <c r="F143" i="1"/>
  <c r="G143" i="1" s="1"/>
  <c r="G4757" i="1"/>
  <c r="G4758" i="1" s="1"/>
  <c r="G470" i="9" s="1"/>
  <c r="H470" i="9" s="1"/>
  <c r="I470" i="9" s="1"/>
  <c r="G504" i="9"/>
  <c r="H504" i="9" s="1"/>
  <c r="I504" i="9" s="1"/>
  <c r="G4746" i="1"/>
  <c r="G3928" i="1"/>
  <c r="G3929" i="1" s="1"/>
  <c r="G372" i="9" s="1"/>
  <c r="H372" i="9" s="1"/>
  <c r="I372" i="9" s="1"/>
  <c r="G3945" i="1"/>
  <c r="G3911" i="1"/>
  <c r="G3912" i="1" s="1"/>
  <c r="G370" i="9" s="1"/>
  <c r="H370" i="9" s="1"/>
  <c r="I370" i="9" s="1"/>
  <c r="G3989" i="1"/>
  <c r="I572" i="9"/>
  <c r="K572" i="9" s="1"/>
  <c r="G5206" i="1"/>
  <c r="K473" i="9" l="1"/>
  <c r="K525" i="9"/>
  <c r="K578" i="9"/>
  <c r="J501" i="1"/>
  <c r="J503" i="1" s="1"/>
  <c r="J517" i="1" s="1"/>
  <c r="J518" i="1" s="1"/>
  <c r="G45" i="9" s="1"/>
  <c r="H45" i="9" s="1"/>
  <c r="I45" i="9" s="1"/>
  <c r="L585" i="1"/>
  <c r="L586" i="1" s="1"/>
  <c r="G4871" i="1"/>
  <c r="G160" i="1"/>
  <c r="G1473" i="1"/>
  <c r="G1213" i="1"/>
  <c r="G2966" i="1"/>
  <c r="G2453" i="1"/>
  <c r="G3353" i="1"/>
  <c r="G3303" i="1"/>
  <c r="K147" i="9"/>
  <c r="G655" i="1"/>
  <c r="G3618" i="1"/>
  <c r="G145" i="1"/>
  <c r="G1945" i="1"/>
  <c r="G1954" i="1" s="1"/>
  <c r="G174" i="9" s="1"/>
  <c r="H174" i="9" s="1"/>
  <c r="I174" i="9" s="1"/>
  <c r="G1558" i="1"/>
  <c r="G1709" i="1"/>
  <c r="G669" i="1"/>
  <c r="G1230" i="1"/>
  <c r="G2096" i="1"/>
  <c r="G2711" i="1"/>
  <c r="G896" i="1"/>
  <c r="G1416" i="1"/>
  <c r="G2285" i="1"/>
  <c r="G2260" i="1"/>
  <c r="G2405" i="1"/>
  <c r="G2235" i="1"/>
  <c r="G4062" i="1"/>
  <c r="G4063" i="1" s="1"/>
  <c r="G385" i="9" s="1"/>
  <c r="H385" i="9" s="1"/>
  <c r="I385" i="9" s="1"/>
  <c r="K385" i="9" s="1"/>
  <c r="G4581" i="1"/>
  <c r="G4651" i="1"/>
  <c r="G4966" i="1"/>
  <c r="G4827" i="1"/>
  <c r="G4814" i="1"/>
  <c r="G5814" i="1"/>
  <c r="G4959" i="1"/>
  <c r="G2801" i="1"/>
  <c r="G4269" i="1"/>
  <c r="G83" i="1"/>
  <c r="G84" i="1" s="1"/>
  <c r="G24" i="9" s="1"/>
  <c r="H24" i="9" s="1"/>
  <c r="I24" i="9" s="1"/>
  <c r="M24" i="9" s="1"/>
  <c r="G1726" i="1"/>
  <c r="G2021" i="1"/>
  <c r="G939" i="1"/>
  <c r="G268" i="1"/>
  <c r="G949" i="1"/>
  <c r="G1118" i="1"/>
  <c r="G1960" i="1"/>
  <c r="G2003" i="1"/>
  <c r="G2039" i="1"/>
  <c r="G2490" i="1"/>
  <c r="G639" i="1"/>
  <c r="G711" i="1"/>
  <c r="G882" i="1"/>
  <c r="G1449" i="1"/>
  <c r="G1540" i="1"/>
  <c r="G1915" i="1"/>
  <c r="G2050" i="1"/>
  <c r="G739" i="1"/>
  <c r="G1926" i="1"/>
  <c r="G2199" i="1"/>
  <c r="G2607" i="1"/>
  <c r="G2679" i="1"/>
  <c r="G3071" i="1"/>
  <c r="G3168" i="1"/>
  <c r="G3169" i="1" s="1"/>
  <c r="G296" i="9" s="1"/>
  <c r="H296" i="9" s="1"/>
  <c r="I296" i="9" s="1"/>
  <c r="G2223" i="1"/>
  <c r="G2297" i="1"/>
  <c r="G2416" i="1"/>
  <c r="G2464" i="1"/>
  <c r="G3057" i="1"/>
  <c r="G4905" i="1"/>
  <c r="G2822" i="1"/>
  <c r="G3013" i="1"/>
  <c r="G3185" i="1"/>
  <c r="G4542" i="1"/>
  <c r="G4569" i="1"/>
  <c r="G4888" i="1"/>
  <c r="G4801" i="1"/>
  <c r="G4924" i="1"/>
  <c r="G5085" i="1"/>
  <c r="G5709" i="1"/>
  <c r="G5074" i="1"/>
  <c r="G5792" i="1"/>
  <c r="G26" i="1"/>
  <c r="G20" i="9" s="1"/>
  <c r="O20" i="9" s="1"/>
  <c r="G1308" i="1"/>
  <c r="G1653" i="1"/>
  <c r="G1971" i="1"/>
  <c r="G2700" i="1"/>
  <c r="G2933" i="1"/>
  <c r="G4711" i="1"/>
  <c r="G4938" i="1"/>
  <c r="G99" i="1"/>
  <c r="G391" i="1"/>
  <c r="G1329" i="1"/>
  <c r="G1026" i="1"/>
  <c r="G1261" i="1"/>
  <c r="G2360" i="1"/>
  <c r="G2629" i="1"/>
  <c r="G4735" i="1"/>
  <c r="G88" i="1"/>
  <c r="G89" i="1" s="1"/>
  <c r="G90" i="1" s="1"/>
  <c r="G26" i="9" s="1"/>
  <c r="H26" i="9" s="1"/>
  <c r="I26" i="9" s="1"/>
  <c r="G137" i="1"/>
  <c r="G34" i="1"/>
  <c r="G41" i="1" s="1"/>
  <c r="G21" i="9" s="1"/>
  <c r="H21" i="9" s="1"/>
  <c r="I21" i="9" s="1"/>
  <c r="G130" i="1"/>
  <c r="K418" i="9"/>
  <c r="G4700" i="1"/>
  <c r="G1636" i="1"/>
  <c r="G542" i="1"/>
  <c r="G188" i="1"/>
  <c r="G2941" i="1"/>
  <c r="G868" i="1"/>
  <c r="G1486" i="1"/>
  <c r="M37" i="9"/>
  <c r="G1664" i="1"/>
  <c r="G2309" i="1"/>
  <c r="K426" i="9"/>
  <c r="G1689" i="1"/>
  <c r="G697" i="1"/>
  <c r="G1054" i="1"/>
  <c r="G94" i="9"/>
  <c r="H94" i="9" s="1"/>
  <c r="I94" i="9" s="1"/>
  <c r="K94" i="9" s="1"/>
  <c r="G1668" i="1"/>
  <c r="G310" i="1"/>
  <c r="G116" i="1"/>
  <c r="G110" i="1"/>
  <c r="G49" i="1"/>
  <c r="G56" i="1" s="1"/>
  <c r="G22" i="9" s="1"/>
  <c r="H22" i="9" s="1"/>
  <c r="I22" i="9" s="1"/>
  <c r="K22" i="9" s="1"/>
  <c r="K134" i="9"/>
  <c r="G2516" i="1"/>
  <c r="G625" i="1"/>
  <c r="G320" i="1"/>
  <c r="G442" i="1"/>
  <c r="G556" i="1"/>
  <c r="G560" i="1" s="1"/>
  <c r="G49" i="9" s="1"/>
  <c r="H49" i="9" s="1"/>
  <c r="I49" i="9" s="1"/>
  <c r="G1157" i="1"/>
  <c r="G2016" i="1"/>
  <c r="G3104" i="1"/>
  <c r="G402" i="1"/>
  <c r="G533" i="1"/>
  <c r="G534" i="1" s="1"/>
  <c r="G47" i="9" s="1"/>
  <c r="H47" i="9" s="1"/>
  <c r="I47" i="9" s="1"/>
  <c r="G772" i="1"/>
  <c r="G1696" i="1"/>
  <c r="G1744" i="1"/>
  <c r="G1745" i="1" s="1"/>
  <c r="G149" i="9" s="1"/>
  <c r="H149" i="9" s="1"/>
  <c r="I149" i="9" s="1"/>
  <c r="G2348" i="1"/>
  <c r="G4788" i="1"/>
  <c r="G975" i="1"/>
  <c r="G976" i="1" s="1"/>
  <c r="G81" i="9" s="1"/>
  <c r="H81" i="9" s="1"/>
  <c r="I81" i="9" s="1"/>
  <c r="G943" i="1"/>
  <c r="G1098" i="1"/>
  <c r="G1271" i="1"/>
  <c r="G1436" i="1"/>
  <c r="G2248" i="1"/>
  <c r="G2725" i="1"/>
  <c r="G2726" i="1" s="1"/>
  <c r="G256" i="9" s="1"/>
  <c r="H256" i="9" s="1"/>
  <c r="I256" i="9" s="1"/>
  <c r="G3093" i="1"/>
  <c r="G5832" i="1"/>
  <c r="G2386" i="1"/>
  <c r="G2477" i="1"/>
  <c r="G2529" i="1"/>
  <c r="G3111" i="1"/>
  <c r="G2425" i="1"/>
  <c r="G2642" i="1"/>
  <c r="G4484" i="1"/>
  <c r="G4605" i="1"/>
  <c r="G5276" i="1"/>
  <c r="G5701" i="1"/>
  <c r="G2568" i="1"/>
  <c r="G1103" i="1"/>
  <c r="G1244" i="1"/>
  <c r="G1278" i="1"/>
  <c r="G2581" i="1"/>
  <c r="G2655" i="1"/>
  <c r="G2335" i="1"/>
  <c r="G2756" i="1"/>
  <c r="G259" i="9" s="1"/>
  <c r="H259" i="9" s="1"/>
  <c r="I259" i="9" s="1"/>
  <c r="G2884" i="1"/>
  <c r="G2952" i="1"/>
  <c r="G4666" i="1"/>
  <c r="G4627" i="1"/>
  <c r="K173" i="9"/>
  <c r="G4854" i="1"/>
  <c r="G780" i="1"/>
  <c r="G1122" i="1"/>
  <c r="G644" i="1"/>
  <c r="G258" i="1"/>
  <c r="G526" i="1"/>
  <c r="G527" i="1" s="1"/>
  <c r="G46" i="9" s="1"/>
  <c r="H46" i="9" s="1"/>
  <c r="I46" i="9" s="1"/>
  <c r="G1040" i="1"/>
  <c r="G998" i="1"/>
  <c r="G1199" i="1"/>
  <c r="G1403" i="1"/>
  <c r="G2034" i="1"/>
  <c r="G761" i="1"/>
  <c r="G845" i="1"/>
  <c r="G962" i="1"/>
  <c r="G1171" i="1"/>
  <c r="G1584" i="1"/>
  <c r="G1834" i="1"/>
  <c r="G2107" i="1"/>
  <c r="G171" i="1"/>
  <c r="G598" i="1"/>
  <c r="G599" i="1" s="1"/>
  <c r="G51" i="9" s="1"/>
  <c r="H51" i="9" s="1"/>
  <c r="I51" i="9" s="1"/>
  <c r="G725" i="1"/>
  <c r="G910" i="1"/>
  <c r="G987" i="1"/>
  <c r="G1254" i="1"/>
  <c r="G1288" i="1"/>
  <c r="G1350" i="1"/>
  <c r="G1461" i="1"/>
  <c r="G1513" i="1"/>
  <c r="G2065" i="1"/>
  <c r="G2322" i="1"/>
  <c r="G2542" i="1"/>
  <c r="G2594" i="1"/>
  <c r="G2879" i="1"/>
  <c r="G3133" i="1"/>
  <c r="G2442" i="1"/>
  <c r="G2503" i="1"/>
  <c r="G2555" i="1"/>
  <c r="G3277" i="1"/>
  <c r="G2618" i="1"/>
  <c r="G2668" i="1"/>
  <c r="G4131" i="1"/>
  <c r="G4593" i="1"/>
  <c r="G3318" i="1"/>
  <c r="G5289" i="1"/>
  <c r="G5199" i="1"/>
  <c r="G5849" i="1"/>
  <c r="G5850" i="1" s="1"/>
  <c r="G583" i="9" s="1"/>
  <c r="H583" i="9" s="1"/>
  <c r="I583" i="9" s="1"/>
  <c r="M583" i="9" s="1"/>
  <c r="G5359" i="1"/>
  <c r="G801" i="1"/>
  <c r="G856" i="1"/>
  <c r="G3344" i="1"/>
  <c r="G3200" i="1"/>
  <c r="K384" i="9"/>
  <c r="K415" i="9"/>
  <c r="K429" i="9"/>
  <c r="K430" i="9"/>
  <c r="K432" i="9"/>
  <c r="G4764" i="1"/>
  <c r="G4765" i="1" s="1"/>
  <c r="G471" i="9" s="1"/>
  <c r="H471" i="9" s="1"/>
  <c r="I471" i="9" s="1"/>
  <c r="G530" i="9"/>
  <c r="H530" i="9" s="1"/>
  <c r="I530" i="9" s="1"/>
  <c r="M530" i="9" s="1"/>
  <c r="K228" i="9"/>
  <c r="G2772" i="1"/>
  <c r="G2773" i="1" s="1"/>
  <c r="G261" i="9" s="1"/>
  <c r="H261" i="9" s="1"/>
  <c r="I261" i="9" s="1"/>
  <c r="G2210" i="1"/>
  <c r="M399" i="9"/>
  <c r="K399" i="9"/>
  <c r="K413" i="9"/>
  <c r="G2763" i="1"/>
  <c r="G2764" i="1" s="1"/>
  <c r="G260" i="9" s="1"/>
  <c r="H260" i="9" s="1"/>
  <c r="I260" i="9" s="1"/>
  <c r="G2178" i="1"/>
  <c r="G5856" i="1"/>
  <c r="G2746" i="1"/>
  <c r="G2747" i="1" s="1"/>
  <c r="G258" i="9" s="1"/>
  <c r="H258" i="9" s="1"/>
  <c r="I258" i="9" s="1"/>
  <c r="G2779" i="1"/>
  <c r="M411" i="9"/>
  <c r="K411" i="9"/>
  <c r="M389" i="9"/>
  <c r="K389" i="9"/>
  <c r="M427" i="9"/>
  <c r="K427" i="9"/>
  <c r="G5946" i="1"/>
  <c r="G5947" i="1" s="1"/>
  <c r="G593" i="9" s="1"/>
  <c r="H593" i="9" s="1"/>
  <c r="I593" i="9" s="1"/>
  <c r="G1391" i="1"/>
  <c r="M431" i="9"/>
  <c r="K431" i="9"/>
  <c r="G4945" i="1"/>
  <c r="M570" i="9"/>
  <c r="K570" i="9"/>
  <c r="M423" i="9"/>
  <c r="K423" i="9"/>
  <c r="M588" i="9"/>
  <c r="K588" i="9"/>
  <c r="G5645" i="1"/>
  <c r="M504" i="9"/>
  <c r="K504" i="9"/>
  <c r="M517" i="9"/>
  <c r="K517" i="9"/>
  <c r="M472" i="9"/>
  <c r="K472" i="9"/>
  <c r="M470" i="9"/>
  <c r="K470" i="9"/>
  <c r="M369" i="9"/>
  <c r="K367" i="9"/>
  <c r="M368" i="9"/>
  <c r="K368" i="9"/>
  <c r="M372" i="9"/>
  <c r="K372" i="9"/>
  <c r="M370" i="9"/>
  <c r="K370" i="9"/>
  <c r="M138" i="9"/>
  <c r="K138" i="9"/>
  <c r="M130" i="9"/>
  <c r="K130" i="9"/>
  <c r="M21" i="9"/>
  <c r="K21" i="9"/>
  <c r="C55" i="3"/>
  <c r="L55" i="3" s="1"/>
  <c r="M572" i="9"/>
  <c r="H20" i="9"/>
  <c r="I20" i="9" s="1"/>
  <c r="K20" i="9" s="1"/>
  <c r="G50" i="9"/>
  <c r="H50" i="9" s="1"/>
  <c r="I50" i="9" s="1"/>
  <c r="K50" i="9" s="1"/>
  <c r="K45" i="9" l="1"/>
  <c r="M45" i="9"/>
  <c r="G392" i="1"/>
  <c r="G35" i="9" s="1"/>
  <c r="H35" i="9" s="1"/>
  <c r="I35" i="9" s="1"/>
  <c r="M35" i="9" s="1"/>
  <c r="K174" i="9"/>
  <c r="M174" i="9"/>
  <c r="K24" i="9"/>
  <c r="M385" i="9"/>
  <c r="K583" i="9"/>
  <c r="M26" i="9"/>
  <c r="K26" i="9"/>
  <c r="M94" i="9"/>
  <c r="M259" i="9"/>
  <c r="K259" i="9"/>
  <c r="M81" i="9"/>
  <c r="K81" i="9"/>
  <c r="M49" i="9"/>
  <c r="K49" i="9"/>
  <c r="M51" i="9"/>
  <c r="K51" i="9"/>
  <c r="K46" i="9"/>
  <c r="M46" i="9"/>
  <c r="M149" i="9"/>
  <c r="K149" i="9"/>
  <c r="K47" i="9"/>
  <c r="M47" i="9"/>
  <c r="G259" i="1"/>
  <c r="G33" i="9" s="1"/>
  <c r="H33" i="9" s="1"/>
  <c r="I33" i="9" s="1"/>
  <c r="M256" i="9"/>
  <c r="K256" i="9"/>
  <c r="M471" i="9"/>
  <c r="K471" i="9"/>
  <c r="K530" i="9"/>
  <c r="M22" i="9"/>
  <c r="K296" i="9"/>
  <c r="M296" i="9"/>
  <c r="M260" i="9"/>
  <c r="K260" i="9"/>
  <c r="M593" i="9"/>
  <c r="K593" i="9"/>
  <c r="J55" i="3"/>
  <c r="M258" i="9"/>
  <c r="K258" i="9"/>
  <c r="M261" i="9"/>
  <c r="K261" i="9"/>
  <c r="N55" i="3"/>
  <c r="E55" i="3"/>
  <c r="O55" i="3"/>
  <c r="I55" i="3"/>
  <c r="D55" i="3"/>
  <c r="M55" i="3"/>
  <c r="H55" i="3"/>
  <c r="G55" i="3"/>
  <c r="F55" i="3"/>
  <c r="K55" i="3"/>
  <c r="M50" i="9"/>
  <c r="M20" i="9"/>
  <c r="K35" i="9" l="1"/>
  <c r="M33" i="9"/>
  <c r="K33" i="9"/>
  <c r="F5972" i="1"/>
  <c r="G5972" i="1" s="1"/>
  <c r="G5973" i="1" s="1"/>
  <c r="G5974" i="1" s="1"/>
  <c r="G596" i="9" s="1"/>
  <c r="H596" i="9" s="1"/>
  <c r="I596" i="9" s="1"/>
  <c r="F5954" i="1"/>
  <c r="G5954" i="1" s="1"/>
  <c r="G5955" i="1" s="1"/>
  <c r="G5956" i="1" s="1"/>
  <c r="G594" i="9" s="1"/>
  <c r="H594" i="9" s="1"/>
  <c r="I594" i="9" s="1"/>
  <c r="F5932" i="1"/>
  <c r="G5932" i="1" s="1"/>
  <c r="F5908" i="1"/>
  <c r="G5908" i="1" s="1"/>
  <c r="G5913" i="1" s="1"/>
  <c r="G5914" i="1" s="1"/>
  <c r="G590" i="9" s="1"/>
  <c r="H590" i="9" s="1"/>
  <c r="I590" i="9" s="1"/>
  <c r="F5889" i="1"/>
  <c r="G5889" i="1" s="1"/>
  <c r="F5817" i="1"/>
  <c r="G5817" i="1" s="1"/>
  <c r="F5806" i="1"/>
  <c r="G5806" i="1" s="1"/>
  <c r="F5795" i="1"/>
  <c r="G5795" i="1" s="1"/>
  <c r="F5760" i="1"/>
  <c r="G5760" i="1" s="1"/>
  <c r="F5739" i="1"/>
  <c r="G5739" i="1" s="1"/>
  <c r="G5740" i="1" s="1"/>
  <c r="G5741" i="1" s="1"/>
  <c r="G569" i="9" s="1"/>
  <c r="H569" i="9" s="1"/>
  <c r="I569" i="9" s="1"/>
  <c r="F5721" i="1"/>
  <c r="G5721" i="1" s="1"/>
  <c r="F5693" i="1"/>
  <c r="G5693" i="1" s="1"/>
  <c r="F5680" i="1"/>
  <c r="G5680" i="1" s="1"/>
  <c r="F5667" i="1"/>
  <c r="G5667" i="1" s="1"/>
  <c r="F5627" i="1"/>
  <c r="G5627" i="1" s="1"/>
  <c r="F5616" i="1"/>
  <c r="G5616" i="1" s="1"/>
  <c r="F5587" i="1"/>
  <c r="G5587" i="1" s="1"/>
  <c r="F5576" i="1"/>
  <c r="G5576" i="1" s="1"/>
  <c r="F5547" i="1"/>
  <c r="G5547" i="1" s="1"/>
  <c r="F5517" i="1"/>
  <c r="G5517" i="1" s="1"/>
  <c r="F5508" i="1"/>
  <c r="G5508" i="1" s="1"/>
  <c r="F5478" i="1"/>
  <c r="G5478" i="1" s="1"/>
  <c r="F5467" i="1"/>
  <c r="G5467" i="1" s="1"/>
  <c r="F5454" i="1"/>
  <c r="G5454" i="1" s="1"/>
  <c r="F5425" i="1"/>
  <c r="G5425" i="1" s="1"/>
  <c r="F5362" i="1"/>
  <c r="G5362" i="1" s="1"/>
  <c r="F5318" i="1"/>
  <c r="G5318" i="1" s="1"/>
  <c r="F5307" i="1"/>
  <c r="G5307" i="1" s="1"/>
  <c r="F5279" i="1"/>
  <c r="G5279" i="1" s="1"/>
  <c r="F5250" i="1"/>
  <c r="G5250" i="1" s="1"/>
  <c r="F5237" i="1"/>
  <c r="G5237" i="1" s="1"/>
  <c r="F5226" i="1"/>
  <c r="G5226" i="1" s="1"/>
  <c r="F5208" i="1"/>
  <c r="G5208" i="1" s="1"/>
  <c r="G5209" i="1" s="1"/>
  <c r="G5210" i="1" s="1"/>
  <c r="G512" i="9" s="1"/>
  <c r="H512" i="9" s="1"/>
  <c r="I512" i="9" s="1"/>
  <c r="F5191" i="1"/>
  <c r="G5191" i="1" s="1"/>
  <c r="F5162" i="1"/>
  <c r="G5162" i="1" s="1"/>
  <c r="F5133" i="1"/>
  <c r="G5133" i="1" s="1"/>
  <c r="F5117" i="1"/>
  <c r="G5117" i="1" s="1"/>
  <c r="F5088" i="1"/>
  <c r="G5088" i="1" s="1"/>
  <c r="F5077" i="1"/>
  <c r="G5077" i="1" s="1"/>
  <c r="F5055" i="1"/>
  <c r="G5055" i="1" s="1"/>
  <c r="F5044" i="1"/>
  <c r="G5044" i="1" s="1"/>
  <c r="F5015" i="1"/>
  <c r="G5015" i="1" s="1"/>
  <c r="F5002" i="1"/>
  <c r="G5002" i="1" s="1"/>
  <c r="F4989" i="1"/>
  <c r="G4989" i="1" s="1"/>
  <c r="F4978" i="1"/>
  <c r="G4978" i="1" s="1"/>
  <c r="F4948" i="1"/>
  <c r="G4948" i="1" s="1"/>
  <c r="F5859" i="1"/>
  <c r="G5859" i="1" s="1"/>
  <c r="F5835" i="1"/>
  <c r="G5835" i="1" s="1"/>
  <c r="F5816" i="1"/>
  <c r="G5816" i="1" s="1"/>
  <c r="F5805" i="1"/>
  <c r="G5805" i="1" s="1"/>
  <c r="G5807" i="1" s="1"/>
  <c r="G5808" i="1" s="1"/>
  <c r="G580" i="9" s="1"/>
  <c r="H580" i="9" s="1"/>
  <c r="I580" i="9" s="1"/>
  <c r="F5794" i="1"/>
  <c r="G5794" i="1" s="1"/>
  <c r="F5770" i="1"/>
  <c r="G5770" i="1" s="1"/>
  <c r="G5771" i="1" s="1"/>
  <c r="G5775" i="1" s="1"/>
  <c r="G577" i="9" s="1"/>
  <c r="H577" i="9" s="1"/>
  <c r="I577" i="9" s="1"/>
  <c r="F5720" i="1"/>
  <c r="G5720" i="1" s="1"/>
  <c r="G5722" i="1" s="1"/>
  <c r="G5723" i="1" s="1"/>
  <c r="G567" i="9" s="1"/>
  <c r="H567" i="9" s="1"/>
  <c r="I567" i="9" s="1"/>
  <c r="F5681" i="1"/>
  <c r="G5681" i="1" s="1"/>
  <c r="F5648" i="1"/>
  <c r="G5648" i="1" s="1"/>
  <c r="F5637" i="1"/>
  <c r="G5637" i="1" s="1"/>
  <c r="F5626" i="1"/>
  <c r="G5626" i="1" s="1"/>
  <c r="G5628" i="1" s="1"/>
  <c r="G5629" i="1" s="1"/>
  <c r="G559" i="9" s="1"/>
  <c r="H559" i="9" s="1"/>
  <c r="I559" i="9" s="1"/>
  <c r="F5597" i="1"/>
  <c r="G5597" i="1" s="1"/>
  <c r="F5586" i="1"/>
  <c r="G5586" i="1" s="1"/>
  <c r="F5557" i="1"/>
  <c r="G5557" i="1" s="1"/>
  <c r="F5546" i="1"/>
  <c r="G5546" i="1" s="1"/>
  <c r="G5548" i="1" s="1"/>
  <c r="G5552" i="1" s="1"/>
  <c r="G549" i="9" s="1"/>
  <c r="H549" i="9" s="1"/>
  <c r="I549" i="9" s="1"/>
  <c r="F5528" i="1"/>
  <c r="G5528" i="1" s="1"/>
  <c r="F5518" i="1"/>
  <c r="G5518" i="1" s="1"/>
  <c r="F5507" i="1"/>
  <c r="G5507" i="1" s="1"/>
  <c r="F5477" i="1"/>
  <c r="G5477" i="1" s="1"/>
  <c r="F5435" i="1"/>
  <c r="G5435" i="1" s="1"/>
  <c r="F5424" i="1"/>
  <c r="G5424" i="1" s="1"/>
  <c r="F5406" i="1"/>
  <c r="G5406" i="1" s="1"/>
  <c r="G5407" i="1" s="1"/>
  <c r="G5408" i="1" s="1"/>
  <c r="G533" i="9" s="1"/>
  <c r="H533" i="9" s="1"/>
  <c r="I533" i="9" s="1"/>
  <c r="F5388" i="1"/>
  <c r="G5388" i="1" s="1"/>
  <c r="F5361" i="1"/>
  <c r="G5361" i="1" s="1"/>
  <c r="G5363" i="1" s="1"/>
  <c r="G5364" i="1" s="1"/>
  <c r="G528" i="9" s="1"/>
  <c r="H528" i="9" s="1"/>
  <c r="I528" i="9" s="1"/>
  <c r="F5344" i="1"/>
  <c r="G5344" i="1" s="1"/>
  <c r="F5328" i="1"/>
  <c r="G5328" i="1" s="1"/>
  <c r="F5317" i="1"/>
  <c r="G5317" i="1" s="1"/>
  <c r="G5319" i="1" s="1"/>
  <c r="G5320" i="1" s="1"/>
  <c r="G523" i="9" s="1"/>
  <c r="H523" i="9" s="1"/>
  <c r="I523" i="9" s="1"/>
  <c r="F5278" i="1"/>
  <c r="G5278" i="1" s="1"/>
  <c r="F5249" i="1"/>
  <c r="G5249" i="1" s="1"/>
  <c r="F5236" i="1"/>
  <c r="G5236" i="1" s="1"/>
  <c r="G5238" i="1" s="1"/>
  <c r="G5242" i="1" s="1"/>
  <c r="G515" i="9" s="1"/>
  <c r="H515" i="9" s="1"/>
  <c r="I515" i="9" s="1"/>
  <c r="F5172" i="1"/>
  <c r="G5172" i="1" s="1"/>
  <c r="G5173" i="1" s="1"/>
  <c r="G5174" i="1" s="1"/>
  <c r="G509" i="9" s="1"/>
  <c r="H509" i="9" s="1"/>
  <c r="I509" i="9" s="1"/>
  <c r="F5143" i="1"/>
  <c r="G5143" i="1" s="1"/>
  <c r="F5132" i="1"/>
  <c r="G5132" i="1" s="1"/>
  <c r="F5116" i="1"/>
  <c r="G5116" i="1" s="1"/>
  <c r="F5098" i="1"/>
  <c r="G5098" i="1" s="1"/>
  <c r="F5087" i="1"/>
  <c r="G5087" i="1" s="1"/>
  <c r="G5089" i="1" s="1"/>
  <c r="G5090" i="1" s="1"/>
  <c r="G500" i="9" s="1"/>
  <c r="H500" i="9" s="1"/>
  <c r="I500" i="9" s="1"/>
  <c r="F5076" i="1"/>
  <c r="G5076" i="1" s="1"/>
  <c r="G5078" i="1" s="1"/>
  <c r="G5079" i="1" s="1"/>
  <c r="G499" i="9" s="1"/>
  <c r="H499" i="9" s="1"/>
  <c r="I499" i="9" s="1"/>
  <c r="F5065" i="1"/>
  <c r="G5065" i="1" s="1"/>
  <c r="F5054" i="1"/>
  <c r="G5054" i="1" s="1"/>
  <c r="G5056" i="1" s="1"/>
  <c r="G5057" i="1" s="1"/>
  <c r="G497" i="9" s="1"/>
  <c r="H497" i="9" s="1"/>
  <c r="I497" i="9" s="1"/>
  <c r="F5025" i="1"/>
  <c r="G5025" i="1" s="1"/>
  <c r="F5014" i="1"/>
  <c r="G5014" i="1" s="1"/>
  <c r="F5001" i="1"/>
  <c r="G5001" i="1" s="1"/>
  <c r="G5003" i="1" s="1"/>
  <c r="G5007" i="1" s="1"/>
  <c r="G492" i="9" s="1"/>
  <c r="H492" i="9" s="1"/>
  <c r="I492" i="9" s="1"/>
  <c r="F4988" i="1"/>
  <c r="G4988" i="1" s="1"/>
  <c r="G4990" i="1" s="1"/>
  <c r="G4994" i="1" s="1"/>
  <c r="G491" i="9" s="1"/>
  <c r="H491" i="9" s="1"/>
  <c r="I491" i="9" s="1"/>
  <c r="F4947" i="1"/>
  <c r="G4947" i="1" s="1"/>
  <c r="G4949" i="1" s="1"/>
  <c r="G4950" i="1" s="1"/>
  <c r="G486" i="9" s="1"/>
  <c r="H486" i="9" s="1"/>
  <c r="I486" i="9" s="1"/>
  <c r="F5963" i="1"/>
  <c r="G5963" i="1" s="1"/>
  <c r="G5964" i="1" s="1"/>
  <c r="G5965" i="1" s="1"/>
  <c r="G595" i="9" s="1"/>
  <c r="H595" i="9" s="1"/>
  <c r="I595" i="9" s="1"/>
  <c r="F5869" i="1"/>
  <c r="G5869" i="1" s="1"/>
  <c r="F5858" i="1"/>
  <c r="G5858" i="1" s="1"/>
  <c r="G5860" i="1" s="1"/>
  <c r="G5861" i="1" s="1"/>
  <c r="G584" i="9" s="1"/>
  <c r="H584" i="9" s="1"/>
  <c r="I584" i="9" s="1"/>
  <c r="F5834" i="1"/>
  <c r="G5834" i="1" s="1"/>
  <c r="F5785" i="1"/>
  <c r="G5785" i="1" s="1"/>
  <c r="G5786" i="1" s="1"/>
  <c r="F5730" i="1"/>
  <c r="G5730" i="1" s="1"/>
  <c r="G5731" i="1" s="1"/>
  <c r="G5732" i="1" s="1"/>
  <c r="G568" i="9" s="1"/>
  <c r="H568" i="9" s="1"/>
  <c r="I568" i="9" s="1"/>
  <c r="F5658" i="1"/>
  <c r="G5658" i="1" s="1"/>
  <c r="F5647" i="1"/>
  <c r="G5647" i="1" s="1"/>
  <c r="G5649" i="1" s="1"/>
  <c r="G5650" i="1" s="1"/>
  <c r="G561" i="9" s="1"/>
  <c r="H561" i="9" s="1"/>
  <c r="I561" i="9" s="1"/>
  <c r="F5636" i="1"/>
  <c r="G5636" i="1" s="1"/>
  <c r="F5607" i="1"/>
  <c r="G5607" i="1" s="1"/>
  <c r="F5596" i="1"/>
  <c r="G5596" i="1" s="1"/>
  <c r="F5567" i="1"/>
  <c r="G5567" i="1" s="1"/>
  <c r="F5556" i="1"/>
  <c r="G5556" i="1" s="1"/>
  <c r="F5527" i="1"/>
  <c r="G5527" i="1" s="1"/>
  <c r="F5498" i="1"/>
  <c r="G5498" i="1" s="1"/>
  <c r="F5488" i="1"/>
  <c r="G5488" i="1" s="1"/>
  <c r="F5445" i="1"/>
  <c r="G5445" i="1" s="1"/>
  <c r="F5434" i="1"/>
  <c r="G5434" i="1" s="1"/>
  <c r="F5387" i="1"/>
  <c r="G5387" i="1" s="1"/>
  <c r="G5389" i="1" s="1"/>
  <c r="G5390" i="1" s="1"/>
  <c r="G531" i="9" s="1"/>
  <c r="H531" i="9" s="1"/>
  <c r="I531" i="9" s="1"/>
  <c r="F5372" i="1"/>
  <c r="G5372" i="1" s="1"/>
  <c r="F5343" i="1"/>
  <c r="G5343" i="1" s="1"/>
  <c r="G5345" i="1" s="1"/>
  <c r="G5346" i="1" s="1"/>
  <c r="G526" i="9" s="1"/>
  <c r="H526" i="9" s="1"/>
  <c r="I526" i="9" s="1"/>
  <c r="F5327" i="1"/>
  <c r="G5327" i="1" s="1"/>
  <c r="G5329" i="1" s="1"/>
  <c r="G5330" i="1" s="1"/>
  <c r="G524" i="9" s="1"/>
  <c r="H524" i="9" s="1"/>
  <c r="I524" i="9" s="1"/>
  <c r="F5298" i="1"/>
  <c r="G5298" i="1" s="1"/>
  <c r="F5217" i="1"/>
  <c r="G5217" i="1" s="1"/>
  <c r="G5218" i="1" s="1"/>
  <c r="G5219" i="1" s="1"/>
  <c r="G513" i="9" s="1"/>
  <c r="H513" i="9" s="1"/>
  <c r="I513" i="9" s="1"/>
  <c r="F5182" i="1"/>
  <c r="G5182" i="1" s="1"/>
  <c r="F5153" i="1"/>
  <c r="G5153" i="1" s="1"/>
  <c r="F5142" i="1"/>
  <c r="G5142" i="1" s="1"/>
  <c r="F5097" i="1"/>
  <c r="G5097" i="1" s="1"/>
  <c r="F5064" i="1"/>
  <c r="G5064" i="1" s="1"/>
  <c r="F5035" i="1"/>
  <c r="G5035" i="1" s="1"/>
  <c r="F5024" i="1"/>
  <c r="G5024" i="1" s="1"/>
  <c r="F4969" i="1"/>
  <c r="G4969" i="1" s="1"/>
  <c r="G5978" i="1"/>
  <c r="G5979" i="1" s="1"/>
  <c r="G5980" i="1" s="1"/>
  <c r="G597" i="9" s="1"/>
  <c r="H597" i="9" s="1"/>
  <c r="I597" i="9" s="1"/>
  <c r="F5879" i="1"/>
  <c r="G5879" i="1" s="1"/>
  <c r="G5880" i="1" s="1"/>
  <c r="G5881" i="1" s="1"/>
  <c r="G586" i="9" s="1"/>
  <c r="H586" i="9" s="1"/>
  <c r="I586" i="9" s="1"/>
  <c r="F5761" i="1"/>
  <c r="G5761" i="1" s="1"/>
  <c r="F5657" i="1"/>
  <c r="G5657" i="1" s="1"/>
  <c r="F5606" i="1"/>
  <c r="G5606" i="1" s="1"/>
  <c r="F5497" i="1"/>
  <c r="G5497" i="1" s="1"/>
  <c r="F5444" i="1"/>
  <c r="G5444" i="1" s="1"/>
  <c r="G5446" i="1" s="1"/>
  <c r="G5447" i="1" s="1"/>
  <c r="G539" i="9" s="1"/>
  <c r="H539" i="9" s="1"/>
  <c r="I539" i="9" s="1"/>
  <c r="F5192" i="1"/>
  <c r="G5192" i="1" s="1"/>
  <c r="F5034" i="1"/>
  <c r="G5034" i="1" s="1"/>
  <c r="F4979" i="1"/>
  <c r="G4979" i="1" s="1"/>
  <c r="F4926" i="1"/>
  <c r="G4926" i="1" s="1"/>
  <c r="F4830" i="1"/>
  <c r="G4830" i="1" s="1"/>
  <c r="F4804" i="1"/>
  <c r="G4804" i="1" s="1"/>
  <c r="F4722" i="1"/>
  <c r="G4722" i="1" s="1"/>
  <c r="F4705" i="1"/>
  <c r="G4705" i="1" s="1"/>
  <c r="F4692" i="1"/>
  <c r="G4692" i="1" s="1"/>
  <c r="F4678" i="1"/>
  <c r="G4678" i="1" s="1"/>
  <c r="F4641" i="1"/>
  <c r="G4641" i="1" s="1"/>
  <c r="F4630" i="1"/>
  <c r="G4630" i="1" s="1"/>
  <c r="F4608" i="1"/>
  <c r="G4608" i="1" s="1"/>
  <c r="F4571" i="1"/>
  <c r="G4571" i="1" s="1"/>
  <c r="F4556" i="1"/>
  <c r="G4556" i="1" s="1"/>
  <c r="F4545" i="1"/>
  <c r="G4545" i="1" s="1"/>
  <c r="F4534" i="1"/>
  <c r="G4534" i="1" s="1"/>
  <c r="F4523" i="1"/>
  <c r="G4523" i="1" s="1"/>
  <c r="G4524" i="1" s="1"/>
  <c r="G4525" i="1" s="1"/>
  <c r="G443" i="9" s="1"/>
  <c r="H443" i="9" s="1"/>
  <c r="I443" i="9" s="1"/>
  <c r="F4505" i="1"/>
  <c r="F4496" i="1"/>
  <c r="F4411" i="1"/>
  <c r="G4411" i="1" s="1"/>
  <c r="G4412" i="1" s="1"/>
  <c r="G4413" i="1" s="1"/>
  <c r="G425" i="9" s="1"/>
  <c r="H425" i="9" s="1"/>
  <c r="I425" i="9" s="1"/>
  <c r="F4376" i="1"/>
  <c r="G4376" i="1" s="1"/>
  <c r="F4363" i="1"/>
  <c r="G4363" i="1" s="1"/>
  <c r="F4308" i="1"/>
  <c r="G4308" i="1" s="1"/>
  <c r="F4292" i="1"/>
  <c r="G4292" i="1" s="1"/>
  <c r="F4281" i="1"/>
  <c r="G4281" i="1" s="1"/>
  <c r="F4240" i="1"/>
  <c r="G4240" i="1" s="1"/>
  <c r="F4230" i="1"/>
  <c r="G4230" i="1" s="1"/>
  <c r="F4154" i="1"/>
  <c r="G4154" i="1" s="1"/>
  <c r="F4143" i="1"/>
  <c r="G4143" i="1" s="1"/>
  <c r="F4114" i="1"/>
  <c r="G4114" i="1" s="1"/>
  <c r="F4103" i="1"/>
  <c r="G4103" i="1" s="1"/>
  <c r="F4092" i="1"/>
  <c r="G4092" i="1" s="1"/>
  <c r="F4071" i="1"/>
  <c r="G4071" i="1" s="1"/>
  <c r="F4054" i="1"/>
  <c r="G4054" i="1" s="1"/>
  <c r="F4038" i="1"/>
  <c r="G4038" i="1" s="1"/>
  <c r="F3958" i="1"/>
  <c r="G3958" i="1" s="1"/>
  <c r="F3872" i="1"/>
  <c r="G3872" i="1" s="1"/>
  <c r="F3861" i="1"/>
  <c r="G3861" i="1" s="1"/>
  <c r="F3822" i="1"/>
  <c r="G3822" i="1" s="1"/>
  <c r="F3812" i="1"/>
  <c r="G3812" i="1" s="1"/>
  <c r="F3782" i="1"/>
  <c r="G3782" i="1" s="1"/>
  <c r="F3771" i="1"/>
  <c r="G3771" i="1" s="1"/>
  <c r="G3740" i="1"/>
  <c r="G3741" i="1" s="1"/>
  <c r="F3725" i="1"/>
  <c r="G3725" i="1" s="1"/>
  <c r="G3726" i="1" s="1"/>
  <c r="G3692" i="1"/>
  <c r="G3693" i="1" s="1"/>
  <c r="F3677" i="1"/>
  <c r="G3677" i="1" s="1"/>
  <c r="G3678" i="1" s="1"/>
  <c r="F3659" i="1"/>
  <c r="G3659" i="1" s="1"/>
  <c r="G3660" i="1" s="1"/>
  <c r="G3661" i="1" s="1"/>
  <c r="G343" i="9" s="1"/>
  <c r="H343" i="9" s="1"/>
  <c r="I343" i="9" s="1"/>
  <c r="F3641" i="1"/>
  <c r="G3641" i="1" s="1"/>
  <c r="G3642" i="1" s="1"/>
  <c r="G3643" i="1" s="1"/>
  <c r="G341" i="9" s="1"/>
  <c r="H341" i="9" s="1"/>
  <c r="I341" i="9" s="1"/>
  <c r="F3562" i="1"/>
  <c r="G3562" i="1" s="1"/>
  <c r="F3549" i="1"/>
  <c r="G3549" i="1" s="1"/>
  <c r="F3536" i="1"/>
  <c r="G3536" i="1" s="1"/>
  <c r="F3525" i="1"/>
  <c r="G3525" i="1" s="1"/>
  <c r="F3474" i="1"/>
  <c r="G3474" i="1" s="1"/>
  <c r="F3463" i="1"/>
  <c r="G3463" i="1" s="1"/>
  <c r="F3452" i="1"/>
  <c r="G3452" i="1" s="1"/>
  <c r="F3441" i="1"/>
  <c r="G3441" i="1" s="1"/>
  <c r="F3430" i="1"/>
  <c r="G3430" i="1" s="1"/>
  <c r="F3419" i="1"/>
  <c r="G3419" i="1" s="1"/>
  <c r="F3408" i="1"/>
  <c r="G3408" i="1" s="1"/>
  <c r="F3397" i="1"/>
  <c r="G3397" i="1" s="1"/>
  <c r="F3386" i="1"/>
  <c r="G3386" i="1" s="1"/>
  <c r="F3375" i="1"/>
  <c r="G3375" i="1" s="1"/>
  <c r="F3364" i="1"/>
  <c r="G3364" i="1" s="1"/>
  <c r="F3347" i="1"/>
  <c r="G3347" i="1" s="1"/>
  <c r="F3321" i="1"/>
  <c r="G3321" i="1" s="1"/>
  <c r="F3291" i="1"/>
  <c r="G3291" i="1" s="1"/>
  <c r="F5918" i="1"/>
  <c r="G5918" i="1" s="1"/>
  <c r="G5923" i="1" s="1"/>
  <c r="G5924" i="1" s="1"/>
  <c r="G591" i="9" s="1"/>
  <c r="H591" i="9" s="1"/>
  <c r="I591" i="9" s="1"/>
  <c r="F5868" i="1"/>
  <c r="G5868" i="1" s="1"/>
  <c r="G5870" i="1" s="1"/>
  <c r="G5871" i="1" s="1"/>
  <c r="G585" i="9" s="1"/>
  <c r="H585" i="9" s="1"/>
  <c r="I585" i="9" s="1"/>
  <c r="F5694" i="1"/>
  <c r="G5694" i="1" s="1"/>
  <c r="F5537" i="1"/>
  <c r="G5537" i="1" s="1"/>
  <c r="G5538" i="1" s="1"/>
  <c r="G5539" i="1" s="1"/>
  <c r="G548" i="9" s="1"/>
  <c r="H548" i="9" s="1"/>
  <c r="I548" i="9" s="1"/>
  <c r="F5487" i="1"/>
  <c r="G5487" i="1" s="1"/>
  <c r="F5371" i="1"/>
  <c r="G5371" i="1" s="1"/>
  <c r="G5373" i="1" s="1"/>
  <c r="G5374" i="1" s="1"/>
  <c r="G529" i="9" s="1"/>
  <c r="H529" i="9" s="1"/>
  <c r="I529" i="9" s="1"/>
  <c r="F5308" i="1"/>
  <c r="G5308" i="1" s="1"/>
  <c r="F5227" i="1"/>
  <c r="G5227" i="1" s="1"/>
  <c r="F5181" i="1"/>
  <c r="G5181" i="1" s="1"/>
  <c r="G5183" i="1" s="1"/>
  <c r="G5184" i="1" s="1"/>
  <c r="G510" i="9" s="1"/>
  <c r="H510" i="9" s="1"/>
  <c r="I510" i="9" s="1"/>
  <c r="F4968" i="1"/>
  <c r="G4968" i="1" s="1"/>
  <c r="G4970" i="1" s="1"/>
  <c r="G4971" i="1" s="1"/>
  <c r="G487" i="9" s="1"/>
  <c r="H487" i="9" s="1"/>
  <c r="I487" i="9" s="1"/>
  <c r="F4908" i="1"/>
  <c r="G4908" i="1" s="1"/>
  <c r="F4891" i="1"/>
  <c r="G4891" i="1" s="1"/>
  <c r="F4874" i="1"/>
  <c r="G4874" i="1" s="1"/>
  <c r="F4857" i="1"/>
  <c r="G4857" i="1" s="1"/>
  <c r="F4840" i="1"/>
  <c r="G4840" i="1" s="1"/>
  <c r="F4829" i="1"/>
  <c r="G4829" i="1" s="1"/>
  <c r="F4803" i="1"/>
  <c r="G4803" i="1" s="1"/>
  <c r="G4805" i="1" s="1"/>
  <c r="G4806" i="1" s="1"/>
  <c r="G476" i="9" s="1"/>
  <c r="H476" i="9" s="1"/>
  <c r="I476" i="9" s="1"/>
  <c r="F4749" i="1"/>
  <c r="G4749" i="1" s="1"/>
  <c r="F4738" i="1"/>
  <c r="G4738" i="1" s="1"/>
  <c r="F4691" i="1"/>
  <c r="G4691" i="1" s="1"/>
  <c r="F4629" i="1"/>
  <c r="G4629" i="1" s="1"/>
  <c r="G4631" i="1" s="1"/>
  <c r="G4632" i="1" s="1"/>
  <c r="G456" i="9" s="1"/>
  <c r="H456" i="9" s="1"/>
  <c r="I456" i="9" s="1"/>
  <c r="F4618" i="1"/>
  <c r="G4618" i="1" s="1"/>
  <c r="F4607" i="1"/>
  <c r="G4607" i="1" s="1"/>
  <c r="F4596" i="1"/>
  <c r="G4596" i="1" s="1"/>
  <c r="F4544" i="1"/>
  <c r="G4544" i="1" s="1"/>
  <c r="G4546" i="1" s="1"/>
  <c r="G4547" i="1" s="1"/>
  <c r="G448" i="9" s="1"/>
  <c r="H448" i="9" s="1"/>
  <c r="I448" i="9" s="1"/>
  <c r="F4533" i="1"/>
  <c r="G4533" i="1" s="1"/>
  <c r="G4535" i="1" s="1"/>
  <c r="G4536" i="1" s="1"/>
  <c r="G447" i="9" s="1"/>
  <c r="H447" i="9" s="1"/>
  <c r="I447" i="9" s="1"/>
  <c r="F4466" i="1"/>
  <c r="G4466" i="1" s="1"/>
  <c r="F4339" i="1"/>
  <c r="G4339" i="1" s="1"/>
  <c r="F4307" i="1"/>
  <c r="G4307" i="1" s="1"/>
  <c r="G4309" i="1" s="1"/>
  <c r="G4310" i="1" s="1"/>
  <c r="G412" i="9" s="1"/>
  <c r="H412" i="9" s="1"/>
  <c r="I412" i="9" s="1"/>
  <c r="F4291" i="1"/>
  <c r="G4291" i="1" s="1"/>
  <c r="G4293" i="1" s="1"/>
  <c r="G4294" i="1" s="1"/>
  <c r="G410" i="9" s="1"/>
  <c r="H410" i="9" s="1"/>
  <c r="I410" i="9" s="1"/>
  <c r="F4251" i="1"/>
  <c r="G4251" i="1" s="1"/>
  <c r="F4241" i="1"/>
  <c r="G4241" i="1" s="1"/>
  <c r="F4211" i="1"/>
  <c r="G4211" i="1" s="1"/>
  <c r="G4212" i="1" s="1"/>
  <c r="G4213" i="1" s="1"/>
  <c r="G402" i="9" s="1"/>
  <c r="H402" i="9" s="1"/>
  <c r="I402" i="9" s="1"/>
  <c r="F4193" i="1"/>
  <c r="G4193" i="1" s="1"/>
  <c r="F4164" i="1"/>
  <c r="G4164" i="1" s="1"/>
  <c r="F4153" i="1"/>
  <c r="G4153" i="1" s="1"/>
  <c r="F4113" i="1"/>
  <c r="G4113" i="1" s="1"/>
  <c r="F4102" i="1"/>
  <c r="F4070" i="1"/>
  <c r="G4070" i="1" s="1"/>
  <c r="G4072" i="1" s="1"/>
  <c r="G4073" i="1" s="1"/>
  <c r="G387" i="9" s="1"/>
  <c r="H387" i="9" s="1"/>
  <c r="I387" i="9" s="1"/>
  <c r="F4029" i="1"/>
  <c r="G4029" i="1" s="1"/>
  <c r="F4016" i="1"/>
  <c r="G4016" i="1" s="1"/>
  <c r="F4003" i="1"/>
  <c r="G4003" i="1" s="1"/>
  <c r="F3992" i="1"/>
  <c r="G3992" i="1" s="1"/>
  <c r="F3981" i="1"/>
  <c r="G3981" i="1" s="1"/>
  <c r="F3970" i="1"/>
  <c r="G3970" i="1" s="1"/>
  <c r="F3948" i="1"/>
  <c r="G3948" i="1" s="1"/>
  <c r="F3882" i="1"/>
  <c r="G3882" i="1" s="1"/>
  <c r="F3871" i="1"/>
  <c r="G3871" i="1" s="1"/>
  <c r="G3873" i="1" s="1"/>
  <c r="G3874" i="1" s="1"/>
  <c r="G364" i="9" s="1"/>
  <c r="H364" i="9" s="1"/>
  <c r="I364" i="9" s="1"/>
  <c r="F3842" i="1"/>
  <c r="G3842" i="1" s="1"/>
  <c r="F3821" i="1"/>
  <c r="G3821" i="1" s="1"/>
  <c r="F3811" i="1"/>
  <c r="G3811" i="1" s="1"/>
  <c r="F3792" i="1"/>
  <c r="G3792" i="1" s="1"/>
  <c r="F3781" i="1"/>
  <c r="G3781" i="1" s="1"/>
  <c r="G3783" i="1" s="1"/>
  <c r="G3784" i="1" s="1"/>
  <c r="G355" i="9" s="1"/>
  <c r="H355" i="9" s="1"/>
  <c r="I355" i="9" s="1"/>
  <c r="G3752" i="1"/>
  <c r="G3753" i="1" s="1"/>
  <c r="F3737" i="1"/>
  <c r="G3737" i="1" s="1"/>
  <c r="G3738" i="1" s="1"/>
  <c r="G3704" i="1"/>
  <c r="G3705" i="1" s="1"/>
  <c r="F3689" i="1"/>
  <c r="G3689" i="1" s="1"/>
  <c r="G3690" i="1" s="1"/>
  <c r="F3561" i="1"/>
  <c r="G3561" i="1" s="1"/>
  <c r="F3548" i="1"/>
  <c r="G3548" i="1" s="1"/>
  <c r="F3535" i="1"/>
  <c r="G3535" i="1" s="1"/>
  <c r="F3506" i="1"/>
  <c r="G3506" i="1" s="1"/>
  <c r="F3495" i="1"/>
  <c r="G3495" i="1" s="1"/>
  <c r="F3484" i="1"/>
  <c r="G3484" i="1" s="1"/>
  <c r="F3473" i="1"/>
  <c r="G3473" i="1" s="1"/>
  <c r="G3475" i="1" s="1"/>
  <c r="G3476" i="1" s="1"/>
  <c r="G325" i="9" s="1"/>
  <c r="H325" i="9" s="1"/>
  <c r="I325" i="9" s="1"/>
  <c r="F3462" i="1"/>
  <c r="G3462" i="1" s="1"/>
  <c r="F3451" i="1"/>
  <c r="G3451" i="1" s="1"/>
  <c r="F3440" i="1"/>
  <c r="G3440" i="1" s="1"/>
  <c r="F3429" i="1"/>
  <c r="G3429" i="1" s="1"/>
  <c r="G3431" i="1" s="1"/>
  <c r="G3432" i="1" s="1"/>
  <c r="G321" i="9" s="1"/>
  <c r="H321" i="9" s="1"/>
  <c r="I321" i="9" s="1"/>
  <c r="F3418" i="1"/>
  <c r="G3418" i="1" s="1"/>
  <c r="F3407" i="1"/>
  <c r="G3407" i="1" s="1"/>
  <c r="F3396" i="1"/>
  <c r="G3396" i="1" s="1"/>
  <c r="F3385" i="1"/>
  <c r="G3385" i="1" s="1"/>
  <c r="G3387" i="1" s="1"/>
  <c r="G3388" i="1" s="1"/>
  <c r="G317" i="9" s="1"/>
  <c r="H317" i="9" s="1"/>
  <c r="I317" i="9" s="1"/>
  <c r="F3374" i="1"/>
  <c r="G3374" i="1" s="1"/>
  <c r="F3363" i="1"/>
  <c r="G3363" i="1" s="1"/>
  <c r="F3346" i="1"/>
  <c r="G3346" i="1" s="1"/>
  <c r="F3335" i="1"/>
  <c r="G3335" i="1" s="1"/>
  <c r="F3320" i="1"/>
  <c r="G3320" i="1" s="1"/>
  <c r="F5577" i="1"/>
  <c r="G5577" i="1" s="1"/>
  <c r="F5468" i="1"/>
  <c r="G5468" i="1" s="1"/>
  <c r="F5415" i="1"/>
  <c r="G5415" i="1" s="1"/>
  <c r="G5416" i="1" s="1"/>
  <c r="G5417" i="1" s="1"/>
  <c r="G534" i="9" s="1"/>
  <c r="H534" i="9" s="1"/>
  <c r="I534" i="9" s="1"/>
  <c r="F5297" i="1"/>
  <c r="G5297" i="1" s="1"/>
  <c r="G5299" i="1" s="1"/>
  <c r="G5300" i="1" s="1"/>
  <c r="G519" i="9" s="1"/>
  <c r="H519" i="9" s="1"/>
  <c r="I519" i="9" s="1"/>
  <c r="F5163" i="1"/>
  <c r="G5163" i="1" s="1"/>
  <c r="F5107" i="1"/>
  <c r="G5107" i="1" s="1"/>
  <c r="G5108" i="1" s="1"/>
  <c r="G5109" i="1" s="1"/>
  <c r="G502" i="9" s="1"/>
  <c r="H502" i="9" s="1"/>
  <c r="I502" i="9" s="1"/>
  <c r="F4907" i="1"/>
  <c r="G4907" i="1" s="1"/>
  <c r="G4909" i="1" s="1"/>
  <c r="G4910" i="1" s="1"/>
  <c r="G484" i="9" s="1"/>
  <c r="H484" i="9" s="1"/>
  <c r="I484" i="9" s="1"/>
  <c r="F4890" i="1"/>
  <c r="G4890" i="1" s="1"/>
  <c r="F4873" i="1"/>
  <c r="G4873" i="1" s="1"/>
  <c r="F4856" i="1"/>
  <c r="G4856" i="1" s="1"/>
  <c r="F4839" i="1"/>
  <c r="G4839" i="1" s="1"/>
  <c r="G4841" i="1" s="1"/>
  <c r="G4842" i="1" s="1"/>
  <c r="G479" i="9" s="1"/>
  <c r="H479" i="9" s="1"/>
  <c r="I479" i="9" s="1"/>
  <c r="F4817" i="1"/>
  <c r="G4817" i="1" s="1"/>
  <c r="F4791" i="1"/>
  <c r="G4791" i="1" s="1"/>
  <c r="F4748" i="1"/>
  <c r="G4748" i="1" s="1"/>
  <c r="F4737" i="1"/>
  <c r="G4737" i="1" s="1"/>
  <c r="F4685" i="1"/>
  <c r="G4685" i="1" s="1"/>
  <c r="G4686" i="1" s="1"/>
  <c r="G4687" i="1" s="1"/>
  <c r="G461" i="9" s="1"/>
  <c r="H461" i="9" s="1"/>
  <c r="I461" i="9" s="1"/>
  <c r="F4669" i="1"/>
  <c r="G4669" i="1" s="1"/>
  <c r="F4654" i="1"/>
  <c r="G4654" i="1" s="1"/>
  <c r="F4617" i="1"/>
  <c r="G4617" i="1" s="1"/>
  <c r="F4595" i="1"/>
  <c r="G4595" i="1" s="1"/>
  <c r="F4584" i="1"/>
  <c r="G4584" i="1" s="1"/>
  <c r="F4514" i="1"/>
  <c r="F4487" i="1"/>
  <c r="G4487" i="1" s="1"/>
  <c r="F4475" i="1"/>
  <c r="G4475" i="1" s="1"/>
  <c r="F4465" i="1"/>
  <c r="G4465" i="1" s="1"/>
  <c r="F4403" i="1"/>
  <c r="G4403" i="1" s="1"/>
  <c r="G4404" i="1" s="1"/>
  <c r="G4405" i="1" s="1"/>
  <c r="G424" i="9" s="1"/>
  <c r="H424" i="9" s="1"/>
  <c r="I424" i="9" s="1"/>
  <c r="F4338" i="1"/>
  <c r="G4338" i="1" s="1"/>
  <c r="G4340" i="1" s="1"/>
  <c r="G4341" i="1" s="1"/>
  <c r="G416" i="9" s="1"/>
  <c r="H416" i="9" s="1"/>
  <c r="I416" i="9" s="1"/>
  <c r="F4272" i="1"/>
  <c r="G4272" i="1" s="1"/>
  <c r="F4261" i="1"/>
  <c r="G4261" i="1" s="1"/>
  <c r="F4250" i="1"/>
  <c r="G4250" i="1" s="1"/>
  <c r="G4252" i="1" s="1"/>
  <c r="G4253" i="1" s="1"/>
  <c r="G406" i="9" s="1"/>
  <c r="H406" i="9" s="1"/>
  <c r="I406" i="9" s="1"/>
  <c r="F4221" i="1"/>
  <c r="G4221" i="1" s="1"/>
  <c r="F4192" i="1"/>
  <c r="G4192" i="1" s="1"/>
  <c r="F4177" i="1"/>
  <c r="G4177" i="1" s="1"/>
  <c r="F4163" i="1"/>
  <c r="G4163" i="1" s="1"/>
  <c r="G4165" i="1" s="1"/>
  <c r="G4169" i="1" s="1"/>
  <c r="G397" i="9" s="1"/>
  <c r="H397" i="9" s="1"/>
  <c r="I397" i="9" s="1"/>
  <c r="F4134" i="1"/>
  <c r="G4134" i="1" s="1"/>
  <c r="F4123" i="1"/>
  <c r="G4123" i="1" s="1"/>
  <c r="G4124" i="1" s="1"/>
  <c r="G4125" i="1" s="1"/>
  <c r="G393" i="9" s="1"/>
  <c r="H393" i="9" s="1"/>
  <c r="I393" i="9" s="1"/>
  <c r="F4028" i="1"/>
  <c r="G4028" i="1" s="1"/>
  <c r="G4030" i="1" s="1"/>
  <c r="G4031" i="1" s="1"/>
  <c r="G383" i="9" s="1"/>
  <c r="H383" i="9" s="1"/>
  <c r="I383" i="9" s="1"/>
  <c r="F4015" i="1"/>
  <c r="G4015" i="1" s="1"/>
  <c r="F4002" i="1"/>
  <c r="F3991" i="1"/>
  <c r="G3991" i="1" s="1"/>
  <c r="G3993" i="1" s="1"/>
  <c r="G3994" i="1" s="1"/>
  <c r="G379" i="9" s="1"/>
  <c r="H379" i="9" s="1"/>
  <c r="I379" i="9" s="1"/>
  <c r="F3980" i="1"/>
  <c r="G3980" i="1" s="1"/>
  <c r="G3982" i="1" s="1"/>
  <c r="G3983" i="1" s="1"/>
  <c r="G378" i="9" s="1"/>
  <c r="H378" i="9" s="1"/>
  <c r="I378" i="9" s="1"/>
  <c r="F3969" i="1"/>
  <c r="G3969" i="1" s="1"/>
  <c r="F3947" i="1"/>
  <c r="G3947" i="1" s="1"/>
  <c r="F3937" i="1"/>
  <c r="G3937" i="1" s="1"/>
  <c r="F3920" i="1"/>
  <c r="G3920" i="1" s="1"/>
  <c r="F3881" i="1"/>
  <c r="G3881" i="1" s="1"/>
  <c r="G3883" i="1" s="1"/>
  <c r="G3884" i="1" s="1"/>
  <c r="G365" i="9" s="1"/>
  <c r="H365" i="9" s="1"/>
  <c r="I365" i="9" s="1"/>
  <c r="F3852" i="1"/>
  <c r="G3852" i="1" s="1"/>
  <c r="F3841" i="1"/>
  <c r="G3841" i="1" s="1"/>
  <c r="G3843" i="1" s="1"/>
  <c r="G3844" i="1" s="1"/>
  <c r="G361" i="9" s="1"/>
  <c r="H361" i="9" s="1"/>
  <c r="I361" i="9" s="1"/>
  <c r="F3832" i="1"/>
  <c r="G3832" i="1" s="1"/>
  <c r="F3802" i="1"/>
  <c r="G3802" i="1" s="1"/>
  <c r="F3791" i="1"/>
  <c r="G3791" i="1" s="1"/>
  <c r="G3793" i="1" s="1"/>
  <c r="G3794" i="1" s="1"/>
  <c r="G356" i="9" s="1"/>
  <c r="H356" i="9" s="1"/>
  <c r="I356" i="9" s="1"/>
  <c r="F3762" i="1"/>
  <c r="G3762" i="1" s="1"/>
  <c r="F3749" i="1"/>
  <c r="G3749" i="1" s="1"/>
  <c r="G3750" i="1" s="1"/>
  <c r="G3716" i="1"/>
  <c r="G3717" i="1" s="1"/>
  <c r="F3701" i="1"/>
  <c r="G3701" i="1" s="1"/>
  <c r="G3702" i="1" s="1"/>
  <c r="F3668" i="1"/>
  <c r="G3668" i="1" s="1"/>
  <c r="G3669" i="1" s="1"/>
  <c r="G3670" i="1" s="1"/>
  <c r="G344" i="9" s="1"/>
  <c r="H344" i="9" s="1"/>
  <c r="I344" i="9" s="1"/>
  <c r="F3650" i="1"/>
  <c r="G3650" i="1" s="1"/>
  <c r="G3651" i="1" s="1"/>
  <c r="G3652" i="1" s="1"/>
  <c r="G342" i="9" s="1"/>
  <c r="H342" i="9" s="1"/>
  <c r="I342" i="9" s="1"/>
  <c r="F3632" i="1"/>
  <c r="G3632" i="1" s="1"/>
  <c r="F3621" i="1"/>
  <c r="G3621" i="1" s="1"/>
  <c r="F3610" i="1"/>
  <c r="G3610" i="1" s="1"/>
  <c r="F3599" i="1"/>
  <c r="G3599" i="1" s="1"/>
  <c r="F3588" i="1"/>
  <c r="G3588" i="1" s="1"/>
  <c r="F3577" i="1"/>
  <c r="G3577" i="1" s="1"/>
  <c r="F3516" i="1"/>
  <c r="G3516" i="1" s="1"/>
  <c r="F3505" i="1"/>
  <c r="G3505" i="1" s="1"/>
  <c r="F3494" i="1"/>
  <c r="G3494" i="1" s="1"/>
  <c r="F3483" i="1"/>
  <c r="F3334" i="1"/>
  <c r="F3323" i="1"/>
  <c r="G3323" i="1" s="1"/>
  <c r="F3306" i="1"/>
  <c r="G3306" i="1" s="1"/>
  <c r="F5933" i="1"/>
  <c r="G5933" i="1" s="1"/>
  <c r="F5566" i="1"/>
  <c r="G5566" i="1" s="1"/>
  <c r="F5152" i="1"/>
  <c r="G5152" i="1" s="1"/>
  <c r="G5154" i="1" s="1"/>
  <c r="G5155" i="1" s="1"/>
  <c r="G507" i="9" s="1"/>
  <c r="H507" i="9" s="1"/>
  <c r="I507" i="9" s="1"/>
  <c r="F4723" i="1"/>
  <c r="G4723" i="1" s="1"/>
  <c r="F4653" i="1"/>
  <c r="G4653" i="1" s="1"/>
  <c r="G4655" i="1" s="1"/>
  <c r="G4656" i="1" s="1"/>
  <c r="G458" i="9" s="1"/>
  <c r="H458" i="9" s="1"/>
  <c r="I458" i="9" s="1"/>
  <c r="F4572" i="1"/>
  <c r="G4572" i="1" s="1"/>
  <c r="F4364" i="1"/>
  <c r="G4364" i="1" s="1"/>
  <c r="F4133" i="1"/>
  <c r="G4133" i="1" s="1"/>
  <c r="F4039" i="1"/>
  <c r="G4039" i="1" s="1"/>
  <c r="F3831" i="1"/>
  <c r="G3831" i="1" s="1"/>
  <c r="F3772" i="1"/>
  <c r="G3772" i="1" s="1"/>
  <c r="F3713" i="1"/>
  <c r="G3713" i="1" s="1"/>
  <c r="G3714" i="1" s="1"/>
  <c r="F3598" i="1"/>
  <c r="G3598" i="1" s="1"/>
  <c r="F3279" i="1"/>
  <c r="G3279" i="1" s="1"/>
  <c r="F3246" i="1"/>
  <c r="G3246" i="1" s="1"/>
  <c r="F3235" i="1"/>
  <c r="G3235" i="1" s="1"/>
  <c r="F3213" i="1"/>
  <c r="G3213" i="1" s="1"/>
  <c r="F3203" i="1"/>
  <c r="G3203" i="1" s="1"/>
  <c r="F3173" i="1"/>
  <c r="G3173" i="1" s="1"/>
  <c r="F3124" i="1"/>
  <c r="G3124" i="1" s="1"/>
  <c r="F3113" i="1"/>
  <c r="G3113" i="1" s="1"/>
  <c r="F3096" i="1"/>
  <c r="G3096" i="1" s="1"/>
  <c r="F3074" i="1"/>
  <c r="G3074" i="1" s="1"/>
  <c r="F2985" i="1"/>
  <c r="G2985" i="1" s="1"/>
  <c r="G2986" i="1" s="1"/>
  <c r="G2987" i="1" s="1"/>
  <c r="G283" i="9" s="1"/>
  <c r="H283" i="9" s="1"/>
  <c r="I283" i="9" s="1"/>
  <c r="F2969" i="1"/>
  <c r="G2969" i="1" s="1"/>
  <c r="F2918" i="1"/>
  <c r="G2918" i="1" s="1"/>
  <c r="F2909" i="1"/>
  <c r="G2909" i="1" s="1"/>
  <c r="F2898" i="1"/>
  <c r="G2898" i="1" s="1"/>
  <c r="F2887" i="1"/>
  <c r="G2887" i="1" s="1"/>
  <c r="F2868" i="1"/>
  <c r="G2868" i="1" s="1"/>
  <c r="F2854" i="1"/>
  <c r="G2854" i="1" s="1"/>
  <c r="F2836" i="1"/>
  <c r="G2836" i="1" s="1"/>
  <c r="F2738" i="1"/>
  <c r="G2738" i="1" s="1"/>
  <c r="F2714" i="1"/>
  <c r="G2714" i="1" s="1"/>
  <c r="F2703" i="1"/>
  <c r="G2703" i="1" s="1"/>
  <c r="F2692" i="1"/>
  <c r="G2692" i="1" s="1"/>
  <c r="F2681" i="1"/>
  <c r="F2670" i="1"/>
  <c r="G2670" i="1" s="1"/>
  <c r="F2644" i="1"/>
  <c r="G2644" i="1" s="1"/>
  <c r="F2596" i="1"/>
  <c r="G2596" i="1" s="1"/>
  <c r="F2558" i="1"/>
  <c r="G2558" i="1" s="1"/>
  <c r="F2532" i="1"/>
  <c r="G2532" i="1" s="1"/>
  <c r="F2506" i="1"/>
  <c r="G2506" i="1" s="1"/>
  <c r="F2480" i="1"/>
  <c r="G2480" i="1" s="1"/>
  <c r="F2456" i="1"/>
  <c r="G2456" i="1" s="1"/>
  <c r="F2427" i="1"/>
  <c r="G2427" i="1" s="1"/>
  <c r="F2389" i="1"/>
  <c r="G2389" i="1" s="1"/>
  <c r="F2369" i="1"/>
  <c r="G2369" i="1" s="1"/>
  <c r="F2338" i="1"/>
  <c r="G2338" i="1" s="1"/>
  <c r="F2312" i="1"/>
  <c r="G2312" i="1" s="1"/>
  <c r="F2275" i="1"/>
  <c r="G2275" i="1" s="1"/>
  <c r="F2238" i="1"/>
  <c r="G2238" i="1" s="1"/>
  <c r="F2212" i="1"/>
  <c r="G2212" i="1" s="1"/>
  <c r="F5890" i="1"/>
  <c r="G5890" i="1" s="1"/>
  <c r="F5711" i="1"/>
  <c r="G5711" i="1" s="1"/>
  <c r="G5712" i="1" s="1"/>
  <c r="G5713" i="1" s="1"/>
  <c r="G566" i="9" s="1"/>
  <c r="H566" i="9" s="1"/>
  <c r="I566" i="9" s="1"/>
  <c r="F4790" i="1"/>
  <c r="G4790" i="1" s="1"/>
  <c r="F4679" i="1"/>
  <c r="G4679" i="1" s="1"/>
  <c r="F4642" i="1"/>
  <c r="G4642" i="1" s="1"/>
  <c r="F4486" i="1"/>
  <c r="G4486" i="1" s="1"/>
  <c r="G4488" i="1" s="1"/>
  <c r="G4489" i="1" s="1"/>
  <c r="G439" i="9" s="1"/>
  <c r="H439" i="9" s="1"/>
  <c r="I439" i="9" s="1"/>
  <c r="F4348" i="1"/>
  <c r="G4348" i="1" s="1"/>
  <c r="G4349" i="1" s="1"/>
  <c r="G4350" i="1" s="1"/>
  <c r="G417" i="9" s="1"/>
  <c r="H417" i="9" s="1"/>
  <c r="I417" i="9" s="1"/>
  <c r="F4282" i="1"/>
  <c r="G4282" i="1" s="1"/>
  <c r="F4231" i="1"/>
  <c r="G4231" i="1" s="1"/>
  <c r="F4176" i="1"/>
  <c r="G4176" i="1" s="1"/>
  <c r="G4178" i="1" s="1"/>
  <c r="G4179" i="1" s="1"/>
  <c r="G398" i="9" s="1"/>
  <c r="H398" i="9" s="1"/>
  <c r="I398" i="9" s="1"/>
  <c r="F3936" i="1"/>
  <c r="G3936" i="1" s="1"/>
  <c r="F3761" i="1"/>
  <c r="G3761" i="1" s="1"/>
  <c r="F3631" i="1"/>
  <c r="G3631" i="1" s="1"/>
  <c r="G3633" i="1" s="1"/>
  <c r="G3634" i="1" s="1"/>
  <c r="G340" i="9" s="1"/>
  <c r="H340" i="9" s="1"/>
  <c r="I340" i="9" s="1"/>
  <c r="F3587" i="1"/>
  <c r="G3587" i="1" s="1"/>
  <c r="F3322" i="1"/>
  <c r="G3322" i="1" s="1"/>
  <c r="F3290" i="1"/>
  <c r="G3290" i="1" s="1"/>
  <c r="G3292" i="1" s="1"/>
  <c r="G3296" i="1" s="1"/>
  <c r="G307" i="9" s="1"/>
  <c r="H307" i="9" s="1"/>
  <c r="I307" i="9" s="1"/>
  <c r="F3256" i="1"/>
  <c r="G3256" i="1" s="1"/>
  <c r="G3257" i="1" s="1"/>
  <c r="G3258" i="1" s="1"/>
  <c r="G304" i="9" s="1"/>
  <c r="H304" i="9" s="1"/>
  <c r="I304" i="9" s="1"/>
  <c r="F3245" i="1"/>
  <c r="G3245" i="1" s="1"/>
  <c r="G3247" i="1" s="1"/>
  <c r="G3248" i="1" s="1"/>
  <c r="G303" i="9" s="1"/>
  <c r="H303" i="9" s="1"/>
  <c r="I303" i="9" s="1"/>
  <c r="F3212" i="1"/>
  <c r="G3212" i="1" s="1"/>
  <c r="F3202" i="1"/>
  <c r="G3202" i="1" s="1"/>
  <c r="F3095" i="1"/>
  <c r="G3095" i="1" s="1"/>
  <c r="G3097" i="1" s="1"/>
  <c r="G3098" i="1" s="1"/>
  <c r="G291" i="9" s="1"/>
  <c r="H291" i="9" s="1"/>
  <c r="I291" i="9" s="1"/>
  <c r="F3042" i="1"/>
  <c r="G3042" i="1" s="1"/>
  <c r="F3033" i="1"/>
  <c r="G3033" i="1" s="1"/>
  <c r="F3005" i="1"/>
  <c r="G3005" i="1" s="1"/>
  <c r="F2979" i="1"/>
  <c r="G2979" i="1" s="1"/>
  <c r="F2968" i="1"/>
  <c r="G2968" i="1" s="1"/>
  <c r="F2955" i="1"/>
  <c r="G2955" i="1" s="1"/>
  <c r="F2944" i="1"/>
  <c r="G2944" i="1" s="1"/>
  <c r="F2917" i="1"/>
  <c r="G2917" i="1" s="1"/>
  <c r="F2908" i="1"/>
  <c r="G2908" i="1" s="1"/>
  <c r="G2910" i="1" s="1"/>
  <c r="G2911" i="1" s="1"/>
  <c r="G276" i="9" s="1"/>
  <c r="H276" i="9" s="1"/>
  <c r="I276" i="9" s="1"/>
  <c r="F2897" i="1"/>
  <c r="G2897" i="1" s="1"/>
  <c r="F2886" i="1"/>
  <c r="G2886" i="1" s="1"/>
  <c r="G2888" i="1" s="1"/>
  <c r="G2889" i="1" s="1"/>
  <c r="G274" i="9" s="1"/>
  <c r="H274" i="9" s="1"/>
  <c r="I274" i="9" s="1"/>
  <c r="F2867" i="1"/>
  <c r="G2867" i="1" s="1"/>
  <c r="G2869" i="1" s="1"/>
  <c r="G2873" i="1" s="1"/>
  <c r="G273" i="9" s="1"/>
  <c r="H273" i="9" s="1"/>
  <c r="I273" i="9" s="1"/>
  <c r="F2848" i="1"/>
  <c r="G2848" i="1" s="1"/>
  <c r="F2835" i="1"/>
  <c r="G2835" i="1" s="1"/>
  <c r="G2839" i="1" s="1"/>
  <c r="G2840" i="1" s="1"/>
  <c r="G267" i="9" s="1"/>
  <c r="H267" i="9" s="1"/>
  <c r="I267" i="9" s="1"/>
  <c r="F2804" i="1"/>
  <c r="G2804" i="1" s="1"/>
  <c r="F2782" i="1"/>
  <c r="G2782" i="1" s="1"/>
  <c r="F2737" i="1"/>
  <c r="G2737" i="1" s="1"/>
  <c r="F2713" i="1"/>
  <c r="G2713" i="1" s="1"/>
  <c r="F2702" i="1"/>
  <c r="G2702" i="1" s="1"/>
  <c r="F2691" i="1"/>
  <c r="G2691" i="1" s="1"/>
  <c r="G2693" i="1" s="1"/>
  <c r="G2694" i="1" s="1"/>
  <c r="G253" i="9" s="1"/>
  <c r="H253" i="9" s="1"/>
  <c r="I253" i="9" s="1"/>
  <c r="F2658" i="1"/>
  <c r="G2658" i="1" s="1"/>
  <c r="F2632" i="1"/>
  <c r="G2632" i="1" s="1"/>
  <c r="F2621" i="1"/>
  <c r="G2621" i="1" s="1"/>
  <c r="F2610" i="1"/>
  <c r="G2610" i="1" s="1"/>
  <c r="F2584" i="1"/>
  <c r="G2584" i="1" s="1"/>
  <c r="F2557" i="1"/>
  <c r="G2557" i="1" s="1"/>
  <c r="F2531" i="1"/>
  <c r="G2531" i="1" s="1"/>
  <c r="F2505" i="1"/>
  <c r="G2505" i="1" s="1"/>
  <c r="F2479" i="1"/>
  <c r="G2479" i="1" s="1"/>
  <c r="F2455" i="1"/>
  <c r="G2455" i="1" s="1"/>
  <c r="F2388" i="1"/>
  <c r="G2388" i="1" s="1"/>
  <c r="F2363" i="1"/>
  <c r="G2363" i="1" s="1"/>
  <c r="F2337" i="1"/>
  <c r="G2337" i="1" s="1"/>
  <c r="G2339" i="1" s="1"/>
  <c r="G2340" i="1" s="1"/>
  <c r="G218" i="9" s="1"/>
  <c r="H218" i="9" s="1"/>
  <c r="I218" i="9" s="1"/>
  <c r="F2311" i="1"/>
  <c r="G2311" i="1" s="1"/>
  <c r="F2300" i="1"/>
  <c r="G2300" i="1" s="1"/>
  <c r="F2274" i="1"/>
  <c r="G2274" i="1" s="1"/>
  <c r="F2263" i="1"/>
  <c r="G2263" i="1" s="1"/>
  <c r="F2237" i="1"/>
  <c r="G2237" i="1" s="1"/>
  <c r="G2239" i="1" s="1"/>
  <c r="G2240" i="1" s="1"/>
  <c r="G210" i="9" s="1"/>
  <c r="H210" i="9" s="1"/>
  <c r="I210" i="9" s="1"/>
  <c r="F2226" i="1"/>
  <c r="G2226" i="1" s="1"/>
  <c r="F2160" i="1"/>
  <c r="G2160" i="1" s="1"/>
  <c r="F2149" i="1"/>
  <c r="G2149" i="1" s="1"/>
  <c r="F5668" i="1"/>
  <c r="G5668" i="1" s="1"/>
  <c r="F5455" i="1"/>
  <c r="G5455" i="1" s="1"/>
  <c r="F5045" i="1"/>
  <c r="G5045" i="1" s="1"/>
  <c r="F4927" i="1"/>
  <c r="G4927" i="1" s="1"/>
  <c r="F4706" i="1"/>
  <c r="G4706" i="1" s="1"/>
  <c r="F4668" i="1"/>
  <c r="G4668" i="1" s="1"/>
  <c r="F4557" i="1"/>
  <c r="G4557" i="1" s="1"/>
  <c r="F4476" i="1"/>
  <c r="G4476" i="1" s="1"/>
  <c r="F4271" i="1"/>
  <c r="G4271" i="1" s="1"/>
  <c r="F4220" i="1"/>
  <c r="G4220" i="1" s="1"/>
  <c r="G4222" i="1" s="1"/>
  <c r="G4223" i="1" s="1"/>
  <c r="G403" i="9" s="1"/>
  <c r="H403" i="9" s="1"/>
  <c r="I403" i="9" s="1"/>
  <c r="F4055" i="1"/>
  <c r="G4055" i="1" s="1"/>
  <c r="F3919" i="1"/>
  <c r="G3919" i="1" s="1"/>
  <c r="G3921" i="1" s="1"/>
  <c r="G3922" i="1" s="1"/>
  <c r="G371" i="9" s="1"/>
  <c r="H371" i="9" s="1"/>
  <c r="I371" i="9" s="1"/>
  <c r="F3862" i="1"/>
  <c r="G3862" i="1" s="1"/>
  <c r="F3801" i="1"/>
  <c r="G3801" i="1" s="1"/>
  <c r="G3803" i="1" s="1"/>
  <c r="G3804" i="1" s="1"/>
  <c r="G357" i="9" s="1"/>
  <c r="H357" i="9" s="1"/>
  <c r="I357" i="9" s="1"/>
  <c r="G3680" i="1"/>
  <c r="G3681" i="1" s="1"/>
  <c r="G3682" i="1" s="1"/>
  <c r="G345" i="9" s="1"/>
  <c r="H345" i="9" s="1"/>
  <c r="I345" i="9" s="1"/>
  <c r="F3620" i="1"/>
  <c r="G3620" i="1" s="1"/>
  <c r="G3622" i="1" s="1"/>
  <c r="G3623" i="1" s="1"/>
  <c r="G339" i="9" s="1"/>
  <c r="H339" i="9" s="1"/>
  <c r="I339" i="9" s="1"/>
  <c r="F3576" i="1"/>
  <c r="G3576" i="1" s="1"/>
  <c r="F3526" i="1"/>
  <c r="G3526" i="1" s="1"/>
  <c r="F3281" i="1"/>
  <c r="G3281" i="1" s="1"/>
  <c r="F3266" i="1"/>
  <c r="G3266" i="1" s="1"/>
  <c r="G3267" i="1" s="1"/>
  <c r="G3268" i="1" s="1"/>
  <c r="G305" i="9" s="1"/>
  <c r="H305" i="9" s="1"/>
  <c r="I305" i="9" s="1"/>
  <c r="F3223" i="1"/>
  <c r="G3223" i="1" s="1"/>
  <c r="F3188" i="1"/>
  <c r="G3188" i="1" s="1"/>
  <c r="F3139" i="1"/>
  <c r="G3139" i="1" s="1"/>
  <c r="F3060" i="1"/>
  <c r="G3060" i="1" s="1"/>
  <c r="F3041" i="1"/>
  <c r="G3041" i="1" s="1"/>
  <c r="F3032" i="1"/>
  <c r="G3032" i="1" s="1"/>
  <c r="F3021" i="1"/>
  <c r="G3021" i="1" s="1"/>
  <c r="F3004" i="1"/>
  <c r="G3004" i="1" s="1"/>
  <c r="G3006" i="1" s="1"/>
  <c r="G3007" i="1" s="1"/>
  <c r="G285" i="9" s="1"/>
  <c r="H285" i="9" s="1"/>
  <c r="I285" i="9" s="1"/>
  <c r="F2978" i="1"/>
  <c r="G2978" i="1" s="1"/>
  <c r="F2954" i="1"/>
  <c r="G2954" i="1" s="1"/>
  <c r="F2943" i="1"/>
  <c r="G2943" i="1" s="1"/>
  <c r="F2916" i="1"/>
  <c r="G2916" i="1" s="1"/>
  <c r="F2861" i="1"/>
  <c r="G2861" i="1" s="1"/>
  <c r="G2862" i="1" s="1"/>
  <c r="G2863" i="1" s="1"/>
  <c r="G272" i="9" s="1"/>
  <c r="H272" i="9" s="1"/>
  <c r="I272" i="9" s="1"/>
  <c r="F2847" i="1"/>
  <c r="G2847" i="1" s="1"/>
  <c r="F2825" i="1"/>
  <c r="G2825" i="1" s="1"/>
  <c r="F2814" i="1"/>
  <c r="G2814" i="1" s="1"/>
  <c r="F2803" i="1"/>
  <c r="G2803" i="1" s="1"/>
  <c r="F2792" i="1"/>
  <c r="G2792" i="1" s="1"/>
  <c r="F2781" i="1"/>
  <c r="G2781" i="1" s="1"/>
  <c r="G2783" i="1" s="1"/>
  <c r="G2784" i="1" s="1"/>
  <c r="G262" i="9" s="1"/>
  <c r="H262" i="9" s="1"/>
  <c r="I262" i="9" s="1"/>
  <c r="F2736" i="1"/>
  <c r="G2736" i="1" s="1"/>
  <c r="G2739" i="1" s="1"/>
  <c r="G2740" i="1" s="1"/>
  <c r="G257" i="9" s="1"/>
  <c r="H257" i="9" s="1"/>
  <c r="I257" i="9" s="1"/>
  <c r="F2657" i="1"/>
  <c r="G2657" i="1" s="1"/>
  <c r="F2631" i="1"/>
  <c r="G2631" i="1" s="1"/>
  <c r="F2620" i="1"/>
  <c r="G2620" i="1" s="1"/>
  <c r="F2609" i="1"/>
  <c r="G2609" i="1" s="1"/>
  <c r="F2583" i="1"/>
  <c r="F2571" i="1"/>
  <c r="G2571" i="1" s="1"/>
  <c r="F2545" i="1"/>
  <c r="G2545" i="1" s="1"/>
  <c r="F2519" i="1"/>
  <c r="G2519" i="1" s="1"/>
  <c r="F2493" i="1"/>
  <c r="G2493" i="1" s="1"/>
  <c r="F2467" i="1"/>
  <c r="G2467" i="1" s="1"/>
  <c r="F2445" i="1"/>
  <c r="G2445" i="1" s="1"/>
  <c r="F2408" i="1"/>
  <c r="G2408" i="1" s="1"/>
  <c r="F2376" i="1"/>
  <c r="G2376" i="1" s="1"/>
  <c r="G2377" i="1" s="1"/>
  <c r="F2362" i="1"/>
  <c r="G2362" i="1" s="1"/>
  <c r="F2351" i="1"/>
  <c r="G2351" i="1" s="1"/>
  <c r="F2325" i="1"/>
  <c r="G2325" i="1" s="1"/>
  <c r="F2299" i="1"/>
  <c r="G2299" i="1" s="1"/>
  <c r="F2288" i="1"/>
  <c r="G2288" i="1" s="1"/>
  <c r="F2262" i="1"/>
  <c r="G2262" i="1" s="1"/>
  <c r="F2251" i="1"/>
  <c r="G2251" i="1" s="1"/>
  <c r="F2225" i="1"/>
  <c r="G2225" i="1" s="1"/>
  <c r="F2170" i="1"/>
  <c r="G2170" i="1" s="1"/>
  <c r="G2171" i="1" s="1"/>
  <c r="G2172" i="1" s="1"/>
  <c r="G199" i="9" s="1"/>
  <c r="H199" i="9" s="1"/>
  <c r="I199" i="9" s="1"/>
  <c r="F2159" i="1"/>
  <c r="G2159" i="1" s="1"/>
  <c r="G2161" i="1" s="1"/>
  <c r="G2162" i="1" s="1"/>
  <c r="G197" i="9" s="1"/>
  <c r="H197" i="9" s="1"/>
  <c r="I197" i="9" s="1"/>
  <c r="F2130" i="1"/>
  <c r="G2130" i="1" s="1"/>
  <c r="F4816" i="1"/>
  <c r="G4816" i="1" s="1"/>
  <c r="F4260" i="1"/>
  <c r="G4260" i="1" s="1"/>
  <c r="F3851" i="1"/>
  <c r="G3851" i="1" s="1"/>
  <c r="G3728" i="1"/>
  <c r="G3729" i="1" s="1"/>
  <c r="G3730" i="1" s="1"/>
  <c r="G349" i="9" s="1"/>
  <c r="H349" i="9" s="1"/>
  <c r="I349" i="9" s="1"/>
  <c r="F3515" i="1"/>
  <c r="F3114" i="1"/>
  <c r="G3114" i="1" s="1"/>
  <c r="F3020" i="1"/>
  <c r="G3020" i="1" s="1"/>
  <c r="G3022" i="1" s="1"/>
  <c r="G3023" i="1" s="1"/>
  <c r="G286" i="9" s="1"/>
  <c r="H286" i="9" s="1"/>
  <c r="I286" i="9" s="1"/>
  <c r="F2991" i="1"/>
  <c r="G2991" i="1" s="1"/>
  <c r="F2671" i="1"/>
  <c r="G2671" i="1" s="1"/>
  <c r="F2597" i="1"/>
  <c r="G2597" i="1" s="1"/>
  <c r="F2570" i="1"/>
  <c r="F2466" i="1"/>
  <c r="G2466" i="1" s="1"/>
  <c r="G2468" i="1" s="1"/>
  <c r="G2469" i="1" s="1"/>
  <c r="G233" i="9" s="1"/>
  <c r="H233" i="9" s="1"/>
  <c r="I233" i="9" s="1"/>
  <c r="F2350" i="1"/>
  <c r="G2350" i="1" s="1"/>
  <c r="F2202" i="1"/>
  <c r="G2202" i="1" s="1"/>
  <c r="F2180" i="1"/>
  <c r="G2180" i="1" s="1"/>
  <c r="G2181" i="1" s="1"/>
  <c r="G2182" i="1" s="1"/>
  <c r="G200" i="9" s="1"/>
  <c r="H200" i="9" s="1"/>
  <c r="I200" i="9" s="1"/>
  <c r="F2119" i="1"/>
  <c r="G2119" i="1" s="1"/>
  <c r="F2068" i="1"/>
  <c r="G2068" i="1" s="1"/>
  <c r="F2023" i="1"/>
  <c r="G2023" i="1" s="1"/>
  <c r="F2006" i="1"/>
  <c r="G2006" i="1" s="1"/>
  <c r="F1995" i="1"/>
  <c r="G1995" i="1" s="1"/>
  <c r="F1984" i="1"/>
  <c r="G1984" i="1" s="1"/>
  <c r="F1973" i="1"/>
  <c r="G1973" i="1" s="1"/>
  <c r="F1962" i="1"/>
  <c r="G1962" i="1" s="1"/>
  <c r="F1902" i="1"/>
  <c r="G1902" i="1" s="1"/>
  <c r="F1867" i="1"/>
  <c r="G1867" i="1" s="1"/>
  <c r="F1854" i="1"/>
  <c r="G1854" i="1" s="1"/>
  <c r="F1838" i="1"/>
  <c r="G1838" i="1" s="1"/>
  <c r="F1826" i="1"/>
  <c r="G1826" i="1" s="1"/>
  <c r="F1802" i="1"/>
  <c r="G1802" i="1" s="1"/>
  <c r="F1773" i="1"/>
  <c r="G1773" i="1" s="1"/>
  <c r="F1762" i="1"/>
  <c r="G1762" i="1" s="1"/>
  <c r="F1752" i="1"/>
  <c r="G1752" i="1" s="1"/>
  <c r="F1698" i="1"/>
  <c r="G1698" i="1" s="1"/>
  <c r="F1681" i="1"/>
  <c r="G1681" i="1" s="1"/>
  <c r="F1670" i="1"/>
  <c r="G1670" i="1" s="1"/>
  <c r="F1603" i="1"/>
  <c r="G1603" i="1" s="1"/>
  <c r="F1587" i="1"/>
  <c r="G1587" i="1" s="1"/>
  <c r="F1573" i="1"/>
  <c r="G1573" i="1" s="1"/>
  <c r="F1560" i="1"/>
  <c r="G1560" i="1" s="1"/>
  <c r="F1544" i="1"/>
  <c r="G1544" i="1" s="1"/>
  <c r="F1516" i="1"/>
  <c r="G1516" i="1" s="1"/>
  <c r="F1476" i="1"/>
  <c r="G1476" i="1" s="1"/>
  <c r="F1464" i="1"/>
  <c r="G1464" i="1" s="1"/>
  <c r="F1438" i="1"/>
  <c r="G1438" i="1" s="1"/>
  <c r="F1393" i="1"/>
  <c r="G1393" i="1" s="1"/>
  <c r="F1383" i="1"/>
  <c r="G1383" i="1" s="1"/>
  <c r="F1372" i="1"/>
  <c r="G1372" i="1" s="1"/>
  <c r="F1332" i="1"/>
  <c r="G1332" i="1" s="1"/>
  <c r="F1310" i="1"/>
  <c r="G1310" i="1" s="1"/>
  <c r="F1299" i="1"/>
  <c r="G1299" i="1" s="1"/>
  <c r="F1215" i="1"/>
  <c r="G1215" i="1" s="1"/>
  <c r="F1202" i="1"/>
  <c r="G1202" i="1" s="1"/>
  <c r="F1159" i="1"/>
  <c r="G1159" i="1" s="1"/>
  <c r="F1146" i="1"/>
  <c r="F1125" i="1"/>
  <c r="G1125" i="1" s="1"/>
  <c r="F1106" i="1"/>
  <c r="G1106" i="1" s="1"/>
  <c r="F927" i="1"/>
  <c r="G927" i="1" s="1"/>
  <c r="F990" i="1"/>
  <c r="G990" i="1" s="1"/>
  <c r="F1000" i="1"/>
  <c r="G1000" i="1" s="1"/>
  <c r="G1002" i="1" s="1"/>
  <c r="G1006" i="1" s="1"/>
  <c r="G85" i="9" s="1"/>
  <c r="H85" i="9" s="1"/>
  <c r="I85" i="9" s="1"/>
  <c r="F1014" i="1"/>
  <c r="G1014" i="1" s="1"/>
  <c r="F1028" i="1"/>
  <c r="G1028" i="1" s="1"/>
  <c r="F1043" i="1"/>
  <c r="G1043" i="1" s="1"/>
  <c r="F1057" i="1"/>
  <c r="G1057" i="1" s="1"/>
  <c r="F884" i="1"/>
  <c r="G884" i="1" s="1"/>
  <c r="F871" i="1"/>
  <c r="G871" i="1" s="1"/>
  <c r="F860" i="1"/>
  <c r="G860" i="1" s="1"/>
  <c r="F816" i="1"/>
  <c r="G816" i="1" s="1"/>
  <c r="F805" i="1"/>
  <c r="G805" i="1" s="1"/>
  <c r="F783" i="1"/>
  <c r="G783" i="1" s="1"/>
  <c r="F713" i="1"/>
  <c r="G713" i="1" s="1"/>
  <c r="F700" i="1"/>
  <c r="G700" i="1" s="1"/>
  <c r="F646" i="1"/>
  <c r="G646" i="1" s="1"/>
  <c r="F627" i="1"/>
  <c r="G627" i="1" s="1"/>
  <c r="F613" i="1"/>
  <c r="G613" i="1" s="1"/>
  <c r="F479" i="1"/>
  <c r="G479" i="1" s="1"/>
  <c r="F468" i="1"/>
  <c r="G468" i="1" s="1"/>
  <c r="F5617" i="1"/>
  <c r="G5617" i="1" s="1"/>
  <c r="F4464" i="1"/>
  <c r="G4464" i="1" s="1"/>
  <c r="F4202" i="1"/>
  <c r="G4202" i="1" s="1"/>
  <c r="G4203" i="1" s="1"/>
  <c r="G4204" i="1" s="1"/>
  <c r="G401" i="9" s="1"/>
  <c r="H401" i="9" s="1"/>
  <c r="I401" i="9" s="1"/>
  <c r="F3305" i="1"/>
  <c r="G3305" i="1" s="1"/>
  <c r="G3307" i="1" s="1"/>
  <c r="G3308" i="1" s="1"/>
  <c r="G308" i="9" s="1"/>
  <c r="H308" i="9" s="1"/>
  <c r="I308" i="9" s="1"/>
  <c r="F3073" i="1"/>
  <c r="G3073" i="1" s="1"/>
  <c r="F2791" i="1"/>
  <c r="G2791" i="1" s="1"/>
  <c r="F2492" i="1"/>
  <c r="G2492" i="1" s="1"/>
  <c r="G2494" i="1" s="1"/>
  <c r="G2495" i="1" s="1"/>
  <c r="G236" i="9" s="1"/>
  <c r="H236" i="9" s="1"/>
  <c r="I236" i="9" s="1"/>
  <c r="F2201" i="1"/>
  <c r="G2201" i="1" s="1"/>
  <c r="G2203" i="1" s="1"/>
  <c r="G2204" i="1" s="1"/>
  <c r="G206" i="9" s="1"/>
  <c r="H206" i="9" s="1"/>
  <c r="I206" i="9" s="1"/>
  <c r="F2150" i="1"/>
  <c r="G2150" i="1" s="1"/>
  <c r="F2129" i="1"/>
  <c r="G2129" i="1" s="1"/>
  <c r="F2078" i="1"/>
  <c r="G2078" i="1" s="1"/>
  <c r="F2067" i="1"/>
  <c r="G2067" i="1" s="1"/>
  <c r="F2005" i="1"/>
  <c r="G2005" i="1" s="1"/>
  <c r="F1994" i="1"/>
  <c r="G1994" i="1" s="1"/>
  <c r="F1983" i="1"/>
  <c r="G1983" i="1" s="1"/>
  <c r="G1985" i="1" s="1"/>
  <c r="G1986" i="1" s="1"/>
  <c r="G177" i="9" s="1"/>
  <c r="H177" i="9" s="1"/>
  <c r="I177" i="9" s="1"/>
  <c r="F1929" i="1"/>
  <c r="G1929" i="1" s="1"/>
  <c r="F1918" i="1"/>
  <c r="G1918" i="1" s="1"/>
  <c r="F1848" i="1"/>
  <c r="G1848" i="1" s="1"/>
  <c r="F1837" i="1"/>
  <c r="G1837" i="1" s="1"/>
  <c r="F1783" i="1"/>
  <c r="G1783" i="1" s="1"/>
  <c r="F1772" i="1"/>
  <c r="G1772" i="1" s="1"/>
  <c r="F1712" i="1"/>
  <c r="G1712" i="1" s="1"/>
  <c r="F1680" i="1"/>
  <c r="G1680" i="1" s="1"/>
  <c r="F1656" i="1"/>
  <c r="G1656" i="1" s="1"/>
  <c r="F1639" i="1"/>
  <c r="G1639" i="1" s="1"/>
  <c r="F1619" i="1"/>
  <c r="G1619" i="1" s="1"/>
  <c r="F1586" i="1"/>
  <c r="G1586" i="1" s="1"/>
  <c r="F1543" i="1"/>
  <c r="G1543" i="1" s="1"/>
  <c r="F1526" i="1"/>
  <c r="G1526" i="1" s="1"/>
  <c r="F1515" i="1"/>
  <c r="G1515" i="1" s="1"/>
  <c r="F1504" i="1"/>
  <c r="G1504" i="1" s="1"/>
  <c r="F1489" i="1"/>
  <c r="G1489" i="1" s="1"/>
  <c r="F1463" i="1"/>
  <c r="G1463" i="1" s="1"/>
  <c r="F1452" i="1"/>
  <c r="G1452" i="1" s="1"/>
  <c r="F1418" i="1"/>
  <c r="G1418" i="1" s="1"/>
  <c r="F1407" i="1"/>
  <c r="G1407" i="1" s="1"/>
  <c r="F1382" i="1"/>
  <c r="G1382" i="1" s="1"/>
  <c r="F1353" i="1"/>
  <c r="G1353" i="1" s="1"/>
  <c r="F1342" i="1"/>
  <c r="G1342" i="1" s="1"/>
  <c r="F1331" i="1"/>
  <c r="G1331" i="1" s="1"/>
  <c r="G1333" i="1" s="1"/>
  <c r="G1334" i="1" s="1"/>
  <c r="G108" i="9" s="1"/>
  <c r="H108" i="9" s="1"/>
  <c r="I108" i="9" s="1"/>
  <c r="F1298" i="1"/>
  <c r="G1298" i="1" s="1"/>
  <c r="F1281" i="1"/>
  <c r="G1281" i="1" s="1"/>
  <c r="F1264" i="1"/>
  <c r="G1264" i="1" s="1"/>
  <c r="F1247" i="1"/>
  <c r="G1247" i="1" s="1"/>
  <c r="F1201" i="1"/>
  <c r="G1201" i="1" s="1"/>
  <c r="F1188" i="1"/>
  <c r="G1188" i="1" s="1"/>
  <c r="F1145" i="1"/>
  <c r="F1124" i="1"/>
  <c r="G1124" i="1" s="1"/>
  <c r="F1105" i="1"/>
  <c r="G1105" i="1" s="1"/>
  <c r="F952" i="1"/>
  <c r="G952" i="1" s="1"/>
  <c r="F926" i="1"/>
  <c r="G926" i="1" s="1"/>
  <c r="G928" i="1" s="1"/>
  <c r="G932" i="1" s="1"/>
  <c r="G78" i="9" s="1"/>
  <c r="H78" i="9" s="1"/>
  <c r="I78" i="9" s="1"/>
  <c r="F989" i="1"/>
  <c r="G989" i="1" s="1"/>
  <c r="G991" i="1" s="1"/>
  <c r="G992" i="1" s="1"/>
  <c r="G84" i="9" s="1"/>
  <c r="H84" i="9" s="1"/>
  <c r="I84" i="9" s="1"/>
  <c r="F1001" i="1"/>
  <c r="G1001" i="1" s="1"/>
  <c r="F1042" i="1"/>
  <c r="G1042" i="1" s="1"/>
  <c r="G1044" i="1" s="1"/>
  <c r="G1048" i="1" s="1"/>
  <c r="G88" i="9" s="1"/>
  <c r="H88" i="9" s="1"/>
  <c r="I88" i="9" s="1"/>
  <c r="F1056" i="1"/>
  <c r="G1056" i="1" s="1"/>
  <c r="G1058" i="1" s="1"/>
  <c r="G1062" i="1" s="1"/>
  <c r="G89" i="9" s="1"/>
  <c r="H89" i="9" s="1"/>
  <c r="I89" i="9" s="1"/>
  <c r="F1071" i="1"/>
  <c r="G1071" i="1" s="1"/>
  <c r="F870" i="1"/>
  <c r="G870" i="1" s="1"/>
  <c r="G872" i="1" s="1"/>
  <c r="G876" i="1" s="1"/>
  <c r="G74" i="9" s="1"/>
  <c r="H74" i="9" s="1"/>
  <c r="I74" i="9" s="1"/>
  <c r="F859" i="1"/>
  <c r="G859" i="1" s="1"/>
  <c r="F848" i="1"/>
  <c r="G848" i="1" s="1"/>
  <c r="F829" i="1"/>
  <c r="G829" i="1" s="1"/>
  <c r="F815" i="1"/>
  <c r="G815" i="1" s="1"/>
  <c r="F804" i="1"/>
  <c r="G804" i="1" s="1"/>
  <c r="F793" i="1"/>
  <c r="G793" i="1" s="1"/>
  <c r="F782" i="1"/>
  <c r="G782" i="1" s="1"/>
  <c r="F742" i="1"/>
  <c r="G742" i="1" s="1"/>
  <c r="F699" i="1"/>
  <c r="G699" i="1" s="1"/>
  <c r="F686" i="1"/>
  <c r="G686" i="1" s="1"/>
  <c r="F658" i="1"/>
  <c r="G658" i="1" s="1"/>
  <c r="F612" i="1"/>
  <c r="G612" i="1" s="1"/>
  <c r="F476" i="1"/>
  <c r="G476" i="1" s="1"/>
  <c r="F465" i="1"/>
  <c r="G465" i="1" s="1"/>
  <c r="F270" i="1"/>
  <c r="G270" i="1" s="1"/>
  <c r="G271" i="1" s="1"/>
  <c r="G311" i="1" s="1"/>
  <c r="G34" i="9" s="1"/>
  <c r="H34" i="9" s="1"/>
  <c r="I34" i="9" s="1"/>
  <c r="F174" i="1"/>
  <c r="G174" i="1" s="1"/>
  <c r="F5397" i="1"/>
  <c r="G5397" i="1" s="1"/>
  <c r="G5398" i="1" s="1"/>
  <c r="G5399" i="1" s="1"/>
  <c r="G532" i="9" s="1"/>
  <c r="H532" i="9" s="1"/>
  <c r="I532" i="9" s="1"/>
  <c r="F4583" i="1"/>
  <c r="G4583" i="1" s="1"/>
  <c r="F4377" i="1"/>
  <c r="G4377" i="1" s="1"/>
  <c r="F4144" i="1"/>
  <c r="G4144" i="1" s="1"/>
  <c r="G4145" i="1" s="1"/>
  <c r="G4146" i="1" s="1"/>
  <c r="G395" i="9" s="1"/>
  <c r="H395" i="9" s="1"/>
  <c r="I395" i="9" s="1"/>
  <c r="F3959" i="1"/>
  <c r="G3959" i="1" s="1"/>
  <c r="F3609" i="1"/>
  <c r="G3609" i="1" s="1"/>
  <c r="G3611" i="1" s="1"/>
  <c r="G3612" i="1" s="1"/>
  <c r="G338" i="9" s="1"/>
  <c r="H338" i="9" s="1"/>
  <c r="I338" i="9" s="1"/>
  <c r="F3280" i="1"/>
  <c r="G3280" i="1" s="1"/>
  <c r="F3236" i="1"/>
  <c r="G3236" i="1" s="1"/>
  <c r="F3187" i="1"/>
  <c r="G3187" i="1" s="1"/>
  <c r="G3189" i="1" s="1"/>
  <c r="G3193" i="1" s="1"/>
  <c r="G298" i="9" s="1"/>
  <c r="H298" i="9" s="1"/>
  <c r="I298" i="9" s="1"/>
  <c r="F3138" i="1"/>
  <c r="G3138" i="1" s="1"/>
  <c r="G3140" i="1" s="1"/>
  <c r="G3144" i="1" s="1"/>
  <c r="G295" i="9" s="1"/>
  <c r="H295" i="9" s="1"/>
  <c r="I295" i="9" s="1"/>
  <c r="F3040" i="1"/>
  <c r="G3040" i="1" s="1"/>
  <c r="F2992" i="1"/>
  <c r="G2992" i="1" s="1"/>
  <c r="F2899" i="1"/>
  <c r="G2899" i="1" s="1"/>
  <c r="F2855" i="1"/>
  <c r="G2855" i="1" s="1"/>
  <c r="F2824" i="1"/>
  <c r="G2824" i="1" s="1"/>
  <c r="F2518" i="1"/>
  <c r="G2518" i="1" s="1"/>
  <c r="F2444" i="1"/>
  <c r="G2444" i="1" s="1"/>
  <c r="F2407" i="1"/>
  <c r="G2407" i="1" s="1"/>
  <c r="F2370" i="1"/>
  <c r="G2370" i="1" s="1"/>
  <c r="F2191" i="1"/>
  <c r="G2191" i="1" s="1"/>
  <c r="F2140" i="1"/>
  <c r="G2140" i="1" s="1"/>
  <c r="F2110" i="1"/>
  <c r="G2110" i="1" s="1"/>
  <c r="F2099" i="1"/>
  <c r="G2099" i="1" s="1"/>
  <c r="F2088" i="1"/>
  <c r="G2088" i="1" s="1"/>
  <c r="F2077" i="1"/>
  <c r="G2077" i="1" s="1"/>
  <c r="F2053" i="1"/>
  <c r="G2053" i="1" s="1"/>
  <c r="F2042" i="1"/>
  <c r="G2042" i="1" s="1"/>
  <c r="F1928" i="1"/>
  <c r="G1928" i="1" s="1"/>
  <c r="F1917" i="1"/>
  <c r="G1917" i="1" s="1"/>
  <c r="F1893" i="1"/>
  <c r="G1893" i="1" s="1"/>
  <c r="F1882" i="1"/>
  <c r="G1882" i="1" s="1"/>
  <c r="F1847" i="1"/>
  <c r="G1847" i="1" s="1"/>
  <c r="F1836" i="1"/>
  <c r="G1836" i="1" s="1"/>
  <c r="F1828" i="1"/>
  <c r="G1828" i="1" s="1"/>
  <c r="F1817" i="1"/>
  <c r="G1817" i="1" s="1"/>
  <c r="F1793" i="1"/>
  <c r="G1793" i="1" s="1"/>
  <c r="F1782" i="1"/>
  <c r="G1782" i="1" s="1"/>
  <c r="F1733" i="1"/>
  <c r="G1733" i="1" s="1"/>
  <c r="F1711" i="1"/>
  <c r="G1711" i="1" s="1"/>
  <c r="G1713" i="1" s="1"/>
  <c r="G1714" i="1" s="1"/>
  <c r="G146" i="9" s="1"/>
  <c r="H146" i="9" s="1"/>
  <c r="I146" i="9" s="1"/>
  <c r="F1655" i="1"/>
  <c r="G1655" i="1" s="1"/>
  <c r="F1638" i="1"/>
  <c r="G1638" i="1" s="1"/>
  <c r="F1618" i="1"/>
  <c r="G1618" i="1" s="1"/>
  <c r="F1542" i="1"/>
  <c r="G1542" i="1" s="1"/>
  <c r="F1525" i="1"/>
  <c r="G1525" i="1" s="1"/>
  <c r="G1527" i="1" s="1"/>
  <c r="G1531" i="1" s="1"/>
  <c r="G128" i="9" s="1"/>
  <c r="H128" i="9" s="1"/>
  <c r="I128" i="9" s="1"/>
  <c r="F1503" i="1"/>
  <c r="G1503" i="1" s="1"/>
  <c r="F1488" i="1"/>
  <c r="G1488" i="1" s="1"/>
  <c r="F1451" i="1"/>
  <c r="G1451" i="1" s="1"/>
  <c r="G1453" i="1" s="1"/>
  <c r="G1454" i="1" s="1"/>
  <c r="G122" i="9" s="1"/>
  <c r="H122" i="9" s="1"/>
  <c r="I122" i="9" s="1"/>
  <c r="F1440" i="1"/>
  <c r="G1440" i="1" s="1"/>
  <c r="F1406" i="1"/>
  <c r="G1406" i="1" s="1"/>
  <c r="F1363" i="1"/>
  <c r="G1363" i="1" s="1"/>
  <c r="F1352" i="1"/>
  <c r="G1352" i="1" s="1"/>
  <c r="G1354" i="1" s="1"/>
  <c r="G1355" i="1" s="1"/>
  <c r="G113" i="9" s="1"/>
  <c r="H113" i="9" s="1"/>
  <c r="I113" i="9" s="1"/>
  <c r="F1341" i="1"/>
  <c r="G1341" i="1" s="1"/>
  <c r="F1297" i="1"/>
  <c r="G1297" i="1" s="1"/>
  <c r="F1280" i="1"/>
  <c r="G1280" i="1" s="1"/>
  <c r="F1263" i="1"/>
  <c r="G1263" i="1" s="1"/>
  <c r="F1246" i="1"/>
  <c r="G1246" i="1" s="1"/>
  <c r="F1233" i="1"/>
  <c r="G1233" i="1" s="1"/>
  <c r="F1187" i="1"/>
  <c r="G1187" i="1" s="1"/>
  <c r="F1174" i="1"/>
  <c r="G1174" i="1" s="1"/>
  <c r="F1085" i="1"/>
  <c r="G1085" i="1" s="1"/>
  <c r="F951" i="1"/>
  <c r="G951" i="1" s="1"/>
  <c r="G953" i="1" s="1"/>
  <c r="G954" i="1" s="1"/>
  <c r="G79" i="9" s="1"/>
  <c r="H79" i="9" s="1"/>
  <c r="I79" i="9" s="1"/>
  <c r="F913" i="1"/>
  <c r="G913" i="1" s="1"/>
  <c r="F964" i="1"/>
  <c r="G964" i="1" s="1"/>
  <c r="G965" i="1" s="1"/>
  <c r="G966" i="1" s="1"/>
  <c r="G80" i="9" s="1"/>
  <c r="H80" i="9" s="1"/>
  <c r="I80" i="9" s="1"/>
  <c r="F1070" i="1"/>
  <c r="G1070" i="1" s="1"/>
  <c r="F899" i="1"/>
  <c r="G899" i="1" s="1"/>
  <c r="F858" i="1"/>
  <c r="G858" i="1" s="1"/>
  <c r="F847" i="1"/>
  <c r="G847" i="1" s="1"/>
  <c r="F828" i="1"/>
  <c r="G828" i="1" s="1"/>
  <c r="F812" i="1"/>
  <c r="G812" i="1" s="1"/>
  <c r="F803" i="1"/>
  <c r="G803" i="1" s="1"/>
  <c r="F792" i="1"/>
  <c r="G792" i="1" s="1"/>
  <c r="F764" i="1"/>
  <c r="G764" i="1" s="1"/>
  <c r="F741" i="1"/>
  <c r="G741" i="1" s="1"/>
  <c r="F728" i="1"/>
  <c r="G728" i="1" s="1"/>
  <c r="F685" i="1"/>
  <c r="G685" i="1" s="1"/>
  <c r="F672" i="1"/>
  <c r="G672" i="1" s="1"/>
  <c r="F657" i="1"/>
  <c r="G657" i="1" s="1"/>
  <c r="F486" i="1"/>
  <c r="G486" i="1" s="1"/>
  <c r="G487" i="1" s="1"/>
  <c r="G488" i="1" s="1"/>
  <c r="G44" i="9" s="1"/>
  <c r="H44" i="9" s="1"/>
  <c r="I44" i="9" s="1"/>
  <c r="F475" i="1"/>
  <c r="G475" i="1" s="1"/>
  <c r="G477" i="1" s="1"/>
  <c r="F464" i="1"/>
  <c r="G464" i="1" s="1"/>
  <c r="F404" i="1"/>
  <c r="G404" i="1" s="1"/>
  <c r="G405" i="1" s="1"/>
  <c r="G443" i="1" s="1"/>
  <c r="G36" i="9" s="1"/>
  <c r="H36" i="9" s="1"/>
  <c r="I36" i="9" s="1"/>
  <c r="F173" i="1"/>
  <c r="G173" i="1" s="1"/>
  <c r="G175" i="1" s="1"/>
  <c r="G176" i="1" s="1"/>
  <c r="G32" i="9" s="1"/>
  <c r="H32" i="9" s="1"/>
  <c r="I32" i="9" s="1"/>
  <c r="F3563" i="1"/>
  <c r="G3563" i="1" s="1"/>
  <c r="F3222" i="1"/>
  <c r="G3222" i="1" s="1"/>
  <c r="G3224" i="1" s="1"/>
  <c r="G3228" i="1" s="1"/>
  <c r="G301" i="9" s="1"/>
  <c r="H301" i="9" s="1"/>
  <c r="I301" i="9" s="1"/>
  <c r="F2813" i="1"/>
  <c r="G2813" i="1" s="1"/>
  <c r="F2645" i="1"/>
  <c r="G2645" i="1" s="1"/>
  <c r="F2213" i="1"/>
  <c r="G2213" i="1" s="1"/>
  <c r="F2120" i="1"/>
  <c r="G2120" i="1" s="1"/>
  <c r="F1903" i="1"/>
  <c r="G1903" i="1" s="1"/>
  <c r="F1855" i="1"/>
  <c r="G1855" i="1" s="1"/>
  <c r="F1816" i="1"/>
  <c r="G1816" i="1" s="1"/>
  <c r="G1818" i="1" s="1"/>
  <c r="F1763" i="1"/>
  <c r="G1763" i="1" s="1"/>
  <c r="F1641" i="1"/>
  <c r="G1641" i="1" s="1"/>
  <c r="F1604" i="1"/>
  <c r="G1604" i="1" s="1"/>
  <c r="F1561" i="1"/>
  <c r="G1561" i="1" s="1"/>
  <c r="F1420" i="1"/>
  <c r="G1420" i="1" s="1"/>
  <c r="F1373" i="1"/>
  <c r="G1373" i="1" s="1"/>
  <c r="F1216" i="1"/>
  <c r="G1216" i="1" s="1"/>
  <c r="F1173" i="1"/>
  <c r="G1173" i="1" s="1"/>
  <c r="G1175" i="1" s="1"/>
  <c r="G1179" i="1" s="1"/>
  <c r="G96" i="9" s="1"/>
  <c r="H96" i="9" s="1"/>
  <c r="I96" i="9" s="1"/>
  <c r="F912" i="1"/>
  <c r="G912" i="1" s="1"/>
  <c r="F822" i="1"/>
  <c r="G822" i="1" s="1"/>
  <c r="G823" i="1" s="1"/>
  <c r="G824" i="1" s="1"/>
  <c r="G70" i="9" s="1"/>
  <c r="H70" i="9" s="1"/>
  <c r="I70" i="9" s="1"/>
  <c r="F480" i="1"/>
  <c r="G480" i="1" s="1"/>
  <c r="F4093" i="1"/>
  <c r="G4093" i="1" s="1"/>
  <c r="F3174" i="1"/>
  <c r="G3174" i="1" s="1"/>
  <c r="F3059" i="1"/>
  <c r="G3059" i="1" s="1"/>
  <c r="F2324" i="1"/>
  <c r="G2324" i="1" s="1"/>
  <c r="F2190" i="1"/>
  <c r="G2190" i="1" s="1"/>
  <c r="F2109" i="1"/>
  <c r="G2109" i="1" s="1"/>
  <c r="F2024" i="1"/>
  <c r="G2024" i="1" s="1"/>
  <c r="F1892" i="1"/>
  <c r="G1892" i="1" s="1"/>
  <c r="G1894" i="1" s="1"/>
  <c r="G1898" i="1" s="1"/>
  <c r="G169" i="9" s="1"/>
  <c r="H169" i="9" s="1"/>
  <c r="I169" i="9" s="1"/>
  <c r="F1803" i="1"/>
  <c r="G1803" i="1" s="1"/>
  <c r="F1753" i="1"/>
  <c r="G1753" i="1" s="1"/>
  <c r="F1671" i="1"/>
  <c r="G1671" i="1" s="1"/>
  <c r="F1588" i="1"/>
  <c r="G1588" i="1" s="1"/>
  <c r="F1475" i="1"/>
  <c r="G1475" i="1" s="1"/>
  <c r="G1477" i="1" s="1"/>
  <c r="G1478" i="1" s="1"/>
  <c r="G124" i="9" s="1"/>
  <c r="H124" i="9" s="1"/>
  <c r="I124" i="9" s="1"/>
  <c r="F1439" i="1"/>
  <c r="G1439" i="1" s="1"/>
  <c r="F1362" i="1"/>
  <c r="G1362" i="1" s="1"/>
  <c r="F1160" i="1"/>
  <c r="G1160" i="1" s="1"/>
  <c r="F1015" i="1"/>
  <c r="G1015" i="1" s="1"/>
  <c r="F898" i="1"/>
  <c r="G898" i="1" s="1"/>
  <c r="F811" i="1"/>
  <c r="G811" i="1" s="1"/>
  <c r="G813" i="1" s="1"/>
  <c r="F647" i="1"/>
  <c r="G647" i="1" s="1"/>
  <c r="F606" i="1"/>
  <c r="G606" i="1" s="1"/>
  <c r="G607" i="1" s="1"/>
  <c r="G608" i="1" s="1"/>
  <c r="G52" i="9" s="1"/>
  <c r="H52" i="9" s="1"/>
  <c r="I52" i="9" s="1"/>
  <c r="F544" i="1"/>
  <c r="G544" i="1" s="1"/>
  <c r="G545" i="1" s="1"/>
  <c r="G546" i="1" s="1"/>
  <c r="G48" i="9" s="1"/>
  <c r="H48" i="9" s="1"/>
  <c r="I48" i="9" s="1"/>
  <c r="F469" i="1"/>
  <c r="G469" i="1" s="1"/>
  <c r="F3031" i="1"/>
  <c r="G3031" i="1" s="1"/>
  <c r="G3034" i="1" s="1"/>
  <c r="G3035" i="1" s="1"/>
  <c r="G287" i="9" s="1"/>
  <c r="H287" i="9" s="1"/>
  <c r="I287" i="9" s="1"/>
  <c r="F2428" i="1"/>
  <c r="G2428" i="1" s="1"/>
  <c r="F2287" i="1"/>
  <c r="F2098" i="1"/>
  <c r="G2098" i="1" s="1"/>
  <c r="F2052" i="1"/>
  <c r="G2052" i="1" s="1"/>
  <c r="G2054" i="1" s="1"/>
  <c r="G2058" i="1" s="1"/>
  <c r="G183" i="9" s="1"/>
  <c r="H183" i="9" s="1"/>
  <c r="I183" i="9" s="1"/>
  <c r="F1974" i="1"/>
  <c r="G1974" i="1" s="1"/>
  <c r="F1881" i="1"/>
  <c r="G1881" i="1" s="1"/>
  <c r="F1792" i="1"/>
  <c r="G1792" i="1" s="1"/>
  <c r="G1794" i="1" s="1"/>
  <c r="G1798" i="1" s="1"/>
  <c r="G157" i="9" s="1"/>
  <c r="H157" i="9" s="1"/>
  <c r="I157" i="9" s="1"/>
  <c r="F1699" i="1"/>
  <c r="G1699" i="1" s="1"/>
  <c r="F1502" i="1"/>
  <c r="G1502" i="1" s="1"/>
  <c r="F1405" i="1"/>
  <c r="G1405" i="1" s="1"/>
  <c r="F1311" i="1"/>
  <c r="G1311" i="1" s="1"/>
  <c r="F1084" i="1"/>
  <c r="G1084" i="1" s="1"/>
  <c r="G1086" i="1" s="1"/>
  <c r="G1090" i="1" s="1"/>
  <c r="G91" i="9" s="1"/>
  <c r="H91" i="9" s="1"/>
  <c r="I91" i="9" s="1"/>
  <c r="F885" i="1"/>
  <c r="G885" i="1" s="1"/>
  <c r="F763" i="1"/>
  <c r="G763" i="1" s="1"/>
  <c r="G765" i="1" s="1"/>
  <c r="G766" i="1" s="1"/>
  <c r="G64" i="9" s="1"/>
  <c r="H64" i="9" s="1"/>
  <c r="I64" i="9" s="1"/>
  <c r="F727" i="1"/>
  <c r="G727" i="1" s="1"/>
  <c r="F3125" i="1"/>
  <c r="G3125" i="1" s="1"/>
  <c r="F2544" i="1"/>
  <c r="G2544" i="1" s="1"/>
  <c r="F2250" i="1"/>
  <c r="G2250" i="1" s="1"/>
  <c r="F2139" i="1"/>
  <c r="G2139" i="1" s="1"/>
  <c r="G2141" i="1" s="1"/>
  <c r="G2142" i="1" s="1"/>
  <c r="G195" i="9" s="1"/>
  <c r="H195" i="9" s="1"/>
  <c r="I195" i="9" s="1"/>
  <c r="F2087" i="1"/>
  <c r="G2087" i="1" s="1"/>
  <c r="G2089" i="1" s="1"/>
  <c r="G2090" i="1" s="1"/>
  <c r="G189" i="9" s="1"/>
  <c r="H189" i="9" s="1"/>
  <c r="I189" i="9" s="1"/>
  <c r="F2041" i="1"/>
  <c r="G2041" i="1" s="1"/>
  <c r="G2043" i="1" s="1"/>
  <c r="G2044" i="1" s="1"/>
  <c r="G182" i="9" s="1"/>
  <c r="H182" i="9" s="1"/>
  <c r="I182" i="9" s="1"/>
  <c r="F1963" i="1"/>
  <c r="G1963" i="1" s="1"/>
  <c r="F1868" i="1"/>
  <c r="G1868" i="1" s="1"/>
  <c r="F1827" i="1"/>
  <c r="G1827" i="1" s="1"/>
  <c r="F1732" i="1"/>
  <c r="G1732" i="1" s="1"/>
  <c r="F1574" i="1"/>
  <c r="G1574" i="1" s="1"/>
  <c r="F1394" i="1"/>
  <c r="G1394" i="1" s="1"/>
  <c r="F1232" i="1"/>
  <c r="G1232" i="1" s="1"/>
  <c r="F1029" i="1"/>
  <c r="G1029" i="1" s="1"/>
  <c r="F714" i="1"/>
  <c r="G714" i="1" s="1"/>
  <c r="F671" i="1"/>
  <c r="G671" i="1" s="1"/>
  <c r="G673" i="1" s="1"/>
  <c r="G677" i="1" s="1"/>
  <c r="G58" i="9" s="1"/>
  <c r="H58" i="9" s="1"/>
  <c r="I58" i="9" s="1"/>
  <c r="F628" i="1"/>
  <c r="G628" i="1" s="1"/>
  <c r="F163" i="1"/>
  <c r="G163" i="1" s="1"/>
  <c r="F152" i="1"/>
  <c r="G152" i="1" s="1"/>
  <c r="F118" i="1"/>
  <c r="G118" i="1" s="1"/>
  <c r="F101" i="1"/>
  <c r="G101" i="1" s="1"/>
  <c r="F71" i="1"/>
  <c r="G71" i="1" s="1"/>
  <c r="G72" i="1" s="1"/>
  <c r="F63" i="1"/>
  <c r="G63" i="1" s="1"/>
  <c r="F162" i="1"/>
  <c r="G162" i="1" s="1"/>
  <c r="F151" i="1"/>
  <c r="G151" i="1" s="1"/>
  <c r="G153" i="1" s="1"/>
  <c r="G154" i="1" s="1"/>
  <c r="G30" i="9" s="1"/>
  <c r="H30" i="9" s="1"/>
  <c r="I30" i="9" s="1"/>
  <c r="F140" i="1"/>
  <c r="G140" i="1" s="1"/>
  <c r="F68" i="1"/>
  <c r="G68" i="1" s="1"/>
  <c r="G69" i="1" s="1"/>
  <c r="F62" i="1"/>
  <c r="G62" i="1" s="1"/>
  <c r="F139" i="1"/>
  <c r="G139" i="1" s="1"/>
  <c r="F65" i="1"/>
  <c r="G65" i="1" s="1"/>
  <c r="F61" i="1"/>
  <c r="G61" i="1" s="1"/>
  <c r="F119" i="1"/>
  <c r="G119" i="1" s="1"/>
  <c r="F102" i="1"/>
  <c r="G102" i="1" s="1"/>
  <c r="F64" i="1"/>
  <c r="G64" i="1" s="1"/>
  <c r="F60" i="1"/>
  <c r="G60" i="1" s="1"/>
  <c r="G743" i="1" l="1"/>
  <c r="G747" i="1" s="1"/>
  <c r="G63" i="9" s="1"/>
  <c r="H63" i="9" s="1"/>
  <c r="I63" i="9" s="1"/>
  <c r="G1300" i="1"/>
  <c r="G1301" i="1" s="1"/>
  <c r="G104" i="9" s="1"/>
  <c r="H104" i="9" s="1"/>
  <c r="I104" i="9" s="1"/>
  <c r="G1919" i="1"/>
  <c r="G1920" i="1" s="1"/>
  <c r="G171" i="9" s="1"/>
  <c r="H171" i="9" s="1"/>
  <c r="I171" i="9" s="1"/>
  <c r="M171" i="9" s="1"/>
  <c r="G1517" i="1"/>
  <c r="G1518" i="1" s="1"/>
  <c r="G127" i="9" s="1"/>
  <c r="H127" i="9" s="1"/>
  <c r="I127" i="9" s="1"/>
  <c r="M127" i="9" s="1"/>
  <c r="G2633" i="1"/>
  <c r="G2634" i="1" s="1"/>
  <c r="G247" i="9" s="1"/>
  <c r="H247" i="9" s="1"/>
  <c r="I247" i="9" s="1"/>
  <c r="G2956" i="1"/>
  <c r="G2960" i="1" s="1"/>
  <c r="G279" i="9" s="1"/>
  <c r="H279" i="9" s="1"/>
  <c r="I279" i="9" s="1"/>
  <c r="G5134" i="1"/>
  <c r="G5135" i="1" s="1"/>
  <c r="G505" i="9" s="1"/>
  <c r="H505" i="9" s="1"/>
  <c r="I505" i="9" s="1"/>
  <c r="K505" i="9" s="1"/>
  <c r="G5796" i="1"/>
  <c r="G5797" i="1" s="1"/>
  <c r="G579" i="9" s="1"/>
  <c r="H579" i="9" s="1"/>
  <c r="I579" i="9" s="1"/>
  <c r="G1734" i="1"/>
  <c r="G1735" i="1" s="1"/>
  <c r="G148" i="9" s="1"/>
  <c r="H148" i="9" s="1"/>
  <c r="I148" i="9" s="1"/>
  <c r="G2546" i="1"/>
  <c r="G2547" i="1" s="1"/>
  <c r="G240" i="9" s="1"/>
  <c r="H240" i="9" s="1"/>
  <c r="I240" i="9" s="1"/>
  <c r="G2192" i="1"/>
  <c r="G2193" i="1" s="1"/>
  <c r="G205" i="9" s="1"/>
  <c r="H205" i="9" s="1"/>
  <c r="I205" i="9" s="1"/>
  <c r="M205" i="9" s="1"/>
  <c r="G687" i="1"/>
  <c r="G691" i="1" s="1"/>
  <c r="G59" i="9" s="1"/>
  <c r="H59" i="9" s="1"/>
  <c r="I59" i="9" s="1"/>
  <c r="K59" i="9" s="1"/>
  <c r="G794" i="1"/>
  <c r="G795" i="1" s="1"/>
  <c r="G66" i="9" s="1"/>
  <c r="H66" i="9" s="1"/>
  <c r="I66" i="9" s="1"/>
  <c r="G849" i="1"/>
  <c r="G850" i="1" s="1"/>
  <c r="G72" i="9" s="1"/>
  <c r="H72" i="9" s="1"/>
  <c r="I72" i="9" s="1"/>
  <c r="G1265" i="1"/>
  <c r="G1272" i="1" s="1"/>
  <c r="G102" i="9" s="1"/>
  <c r="H102" i="9" s="1"/>
  <c r="I102" i="9" s="1"/>
  <c r="M102" i="9" s="1"/>
  <c r="G2826" i="1"/>
  <c r="G2827" i="1" s="1"/>
  <c r="G266" i="9" s="1"/>
  <c r="H266" i="9" s="1"/>
  <c r="I266" i="9" s="1"/>
  <c r="M266" i="9" s="1"/>
  <c r="G784" i="1"/>
  <c r="G785" i="1" s="1"/>
  <c r="G65" i="9" s="1"/>
  <c r="H65" i="9" s="1"/>
  <c r="I65" i="9" s="1"/>
  <c r="G1126" i="1"/>
  <c r="G1130" i="1" s="1"/>
  <c r="G93" i="9" s="1"/>
  <c r="H93" i="9" s="1"/>
  <c r="I93" i="9" s="1"/>
  <c r="G1248" i="1"/>
  <c r="G1255" i="1" s="1"/>
  <c r="G101" i="9" s="1"/>
  <c r="H101" i="9" s="1"/>
  <c r="I101" i="9" s="1"/>
  <c r="M101" i="9" s="1"/>
  <c r="G2069" i="1"/>
  <c r="G2070" i="1" s="1"/>
  <c r="G184" i="9" s="1"/>
  <c r="H184" i="9" s="1"/>
  <c r="I184" i="9" s="1"/>
  <c r="M184" i="9" s="1"/>
  <c r="G470" i="1"/>
  <c r="G648" i="1"/>
  <c r="G649" i="1" s="1"/>
  <c r="G56" i="9" s="1"/>
  <c r="H56" i="9" s="1"/>
  <c r="I56" i="9" s="1"/>
  <c r="G1605" i="1"/>
  <c r="G1609" i="1" s="1"/>
  <c r="G135" i="9" s="1"/>
  <c r="H135" i="9" s="1"/>
  <c r="I135" i="9" s="1"/>
  <c r="M135" i="9" s="1"/>
  <c r="G1754" i="1"/>
  <c r="G1758" i="1" s="1"/>
  <c r="G150" i="9" s="1"/>
  <c r="H150" i="9" s="1"/>
  <c r="I150" i="9" s="1"/>
  <c r="M150" i="9" s="1"/>
  <c r="G1829" i="1"/>
  <c r="G1904" i="1"/>
  <c r="G1908" i="1" s="1"/>
  <c r="G170" i="9" s="1"/>
  <c r="H170" i="9" s="1"/>
  <c r="I170" i="9" s="1"/>
  <c r="G2611" i="1"/>
  <c r="G2612" i="1" s="1"/>
  <c r="G245" i="9" s="1"/>
  <c r="H245" i="9" s="1"/>
  <c r="I245" i="9" s="1"/>
  <c r="M245" i="9" s="1"/>
  <c r="G2926" i="1"/>
  <c r="G2927" i="1" s="1"/>
  <c r="G277" i="9" s="1"/>
  <c r="H277" i="9" s="1"/>
  <c r="I277" i="9" s="1"/>
  <c r="K277" i="9" s="1"/>
  <c r="G2481" i="1"/>
  <c r="G2482" i="1" s="1"/>
  <c r="G235" i="9" s="1"/>
  <c r="H235" i="9" s="1"/>
  <c r="I235" i="9" s="1"/>
  <c r="G2970" i="1"/>
  <c r="G2974" i="1" s="1"/>
  <c r="G280" i="9" s="1"/>
  <c r="H280" i="9" s="1"/>
  <c r="I280" i="9" s="1"/>
  <c r="G3589" i="1"/>
  <c r="G3590" i="1" s="1"/>
  <c r="G336" i="9" s="1"/>
  <c r="H336" i="9" s="1"/>
  <c r="I336" i="9" s="1"/>
  <c r="M336" i="9" s="1"/>
  <c r="G2646" i="1"/>
  <c r="G2647" i="1" s="1"/>
  <c r="G248" i="9" s="1"/>
  <c r="H248" i="9" s="1"/>
  <c r="I248" i="9" s="1"/>
  <c r="M248" i="9" s="1"/>
  <c r="G3507" i="1"/>
  <c r="G3508" i="1" s="1"/>
  <c r="G328" i="9" s="1"/>
  <c r="H328" i="9" s="1"/>
  <c r="I328" i="9" s="1"/>
  <c r="G4875" i="1"/>
  <c r="G4876" i="1" s="1"/>
  <c r="G482" i="9" s="1"/>
  <c r="H482" i="9" s="1"/>
  <c r="I482" i="9" s="1"/>
  <c r="G3365" i="1"/>
  <c r="G3366" i="1" s="1"/>
  <c r="G312" i="9" s="1"/>
  <c r="H312" i="9" s="1"/>
  <c r="I312" i="9" s="1"/>
  <c r="M312" i="9" s="1"/>
  <c r="G3409" i="1"/>
  <c r="G3410" i="1" s="1"/>
  <c r="G319" i="9" s="1"/>
  <c r="H319" i="9" s="1"/>
  <c r="I319" i="9" s="1"/>
  <c r="K319" i="9" s="1"/>
  <c r="G3453" i="1"/>
  <c r="G3454" i="1" s="1"/>
  <c r="G323" i="9" s="1"/>
  <c r="H323" i="9" s="1"/>
  <c r="I323" i="9" s="1"/>
  <c r="G5659" i="1"/>
  <c r="G5660" i="1" s="1"/>
  <c r="G562" i="9" s="1"/>
  <c r="H562" i="9" s="1"/>
  <c r="I562" i="9" s="1"/>
  <c r="G5099" i="1"/>
  <c r="G5100" i="1" s="1"/>
  <c r="G501" i="9" s="1"/>
  <c r="H501" i="9" s="1"/>
  <c r="I501" i="9" s="1"/>
  <c r="G5836" i="1"/>
  <c r="G5837" i="1" s="1"/>
  <c r="G582" i="9" s="1"/>
  <c r="H582" i="9" s="1"/>
  <c r="I582" i="9" s="1"/>
  <c r="K582" i="9" s="1"/>
  <c r="G5280" i="1"/>
  <c r="G5290" i="1" s="1"/>
  <c r="G518" i="9" s="1"/>
  <c r="H518" i="9" s="1"/>
  <c r="I518" i="9" s="1"/>
  <c r="G5669" i="1"/>
  <c r="G5673" i="1" s="1"/>
  <c r="G563" i="9" s="1"/>
  <c r="H563" i="9" s="1"/>
  <c r="I563" i="9" s="1"/>
  <c r="G5118" i="1"/>
  <c r="G5119" i="1" s="1"/>
  <c r="G503" i="9" s="1"/>
  <c r="H503" i="9" s="1"/>
  <c r="I503" i="9" s="1"/>
  <c r="K503" i="9" s="1"/>
  <c r="G5509" i="1"/>
  <c r="G5510" i="1" s="1"/>
  <c r="G545" i="9" s="1"/>
  <c r="H545" i="9" s="1"/>
  <c r="I545" i="9" s="1"/>
  <c r="K545" i="9" s="1"/>
  <c r="G5426" i="1"/>
  <c r="G5427" i="1" s="1"/>
  <c r="G535" i="9" s="1"/>
  <c r="H535" i="9" s="1"/>
  <c r="I535" i="9" s="1"/>
  <c r="G5588" i="1"/>
  <c r="G5589" i="1" s="1"/>
  <c r="G555" i="9" s="1"/>
  <c r="H555" i="9" s="1"/>
  <c r="I555" i="9" s="1"/>
  <c r="M555" i="9" s="1"/>
  <c r="G1234" i="1"/>
  <c r="G1238" i="1" s="1"/>
  <c r="G100" i="9" s="1"/>
  <c r="H100" i="9" s="1"/>
  <c r="I100" i="9" s="1"/>
  <c r="K100" i="9" s="1"/>
  <c r="G861" i="1"/>
  <c r="G862" i="1" s="1"/>
  <c r="G73" i="9" s="1"/>
  <c r="H73" i="9" s="1"/>
  <c r="I73" i="9" s="1"/>
  <c r="K73" i="9" s="1"/>
  <c r="G1189" i="1"/>
  <c r="G1193" i="1" s="1"/>
  <c r="G97" i="9" s="1"/>
  <c r="H97" i="9" s="1"/>
  <c r="I97" i="9" s="1"/>
  <c r="G1282" i="1"/>
  <c r="G1289" i="1" s="1"/>
  <c r="G103" i="9" s="1"/>
  <c r="H103" i="9" s="1"/>
  <c r="I103" i="9" s="1"/>
  <c r="M103" i="9" s="1"/>
  <c r="G1620" i="1"/>
  <c r="G1621" i="1" s="1"/>
  <c r="G137" i="9" s="1"/>
  <c r="H137" i="9" s="1"/>
  <c r="I137" i="9" s="1"/>
  <c r="K137" i="9" s="1"/>
  <c r="G1682" i="1"/>
  <c r="G1683" i="1" s="1"/>
  <c r="G144" i="9" s="1"/>
  <c r="H144" i="9" s="1"/>
  <c r="I144" i="9" s="1"/>
  <c r="M144" i="9" s="1"/>
  <c r="G1672" i="1"/>
  <c r="G1673" i="1" s="1"/>
  <c r="G143" i="9" s="1"/>
  <c r="H143" i="9" s="1"/>
  <c r="I143" i="9" s="1"/>
  <c r="G1764" i="1"/>
  <c r="G1768" i="1" s="1"/>
  <c r="G154" i="9" s="1"/>
  <c r="H154" i="9" s="1"/>
  <c r="I154" i="9" s="1"/>
  <c r="K154" i="9" s="1"/>
  <c r="G1964" i="1"/>
  <c r="G1965" i="1" s="1"/>
  <c r="G175" i="9" s="1"/>
  <c r="H175" i="9" s="1"/>
  <c r="I175" i="9" s="1"/>
  <c r="K175" i="9" s="1"/>
  <c r="G3853" i="1"/>
  <c r="G3854" i="1" s="1"/>
  <c r="G362" i="9" s="1"/>
  <c r="H362" i="9" s="1"/>
  <c r="I362" i="9" s="1"/>
  <c r="K362" i="9" s="1"/>
  <c r="G2622" i="1"/>
  <c r="G2623" i="1" s="1"/>
  <c r="G246" i="9" s="1"/>
  <c r="H246" i="9" s="1"/>
  <c r="I246" i="9" s="1"/>
  <c r="G2945" i="1"/>
  <c r="G2946" i="1" s="1"/>
  <c r="G278" i="9" s="1"/>
  <c r="H278" i="9" s="1"/>
  <c r="I278" i="9" s="1"/>
  <c r="M278" i="9" s="1"/>
  <c r="G2672" i="1"/>
  <c r="G2673" i="1" s="1"/>
  <c r="G250" i="9" s="1"/>
  <c r="H250" i="9" s="1"/>
  <c r="I250" i="9" s="1"/>
  <c r="M250" i="9" s="1"/>
  <c r="G4597" i="1"/>
  <c r="G4598" i="1" s="1"/>
  <c r="G453" i="9" s="1"/>
  <c r="H453" i="9" s="1"/>
  <c r="I453" i="9" s="1"/>
  <c r="K453" i="9" s="1"/>
  <c r="G4892" i="1"/>
  <c r="G4893" i="1" s="1"/>
  <c r="G483" i="9" s="1"/>
  <c r="H483" i="9" s="1"/>
  <c r="I483" i="9" s="1"/>
  <c r="G3376" i="1"/>
  <c r="G3377" i="1" s="1"/>
  <c r="G316" i="9" s="1"/>
  <c r="H316" i="9" s="1"/>
  <c r="I316" i="9" s="1"/>
  <c r="K316" i="9" s="1"/>
  <c r="G3420" i="1"/>
  <c r="G3421" i="1" s="1"/>
  <c r="G320" i="9" s="1"/>
  <c r="H320" i="9" s="1"/>
  <c r="I320" i="9" s="1"/>
  <c r="M320" i="9" s="1"/>
  <c r="G3464" i="1"/>
  <c r="G3465" i="1" s="1"/>
  <c r="G324" i="9" s="1"/>
  <c r="H324" i="9" s="1"/>
  <c r="I324" i="9" s="1"/>
  <c r="M324" i="9" s="1"/>
  <c r="G4115" i="1"/>
  <c r="G4116" i="1" s="1"/>
  <c r="G392" i="9" s="1"/>
  <c r="H392" i="9" s="1"/>
  <c r="I392" i="9" s="1"/>
  <c r="G900" i="1"/>
  <c r="G904" i="1" s="1"/>
  <c r="G76" i="9" s="1"/>
  <c r="H76" i="9" s="1"/>
  <c r="I76" i="9" s="1"/>
  <c r="K76" i="9" s="1"/>
  <c r="G1849" i="1"/>
  <c r="G1850" i="1" s="1"/>
  <c r="G161" i="9" s="1"/>
  <c r="H161" i="9" s="1"/>
  <c r="I161" i="9" s="1"/>
  <c r="M161" i="9" s="1"/>
  <c r="G614" i="1"/>
  <c r="G618" i="1" s="1"/>
  <c r="G54" i="9" s="1"/>
  <c r="H54" i="9" s="1"/>
  <c r="I54" i="9" s="1"/>
  <c r="K54" i="9" s="1"/>
  <c r="G1384" i="1"/>
  <c r="G1385" i="1" s="1"/>
  <c r="G116" i="9" s="1"/>
  <c r="H116" i="9" s="1"/>
  <c r="I116" i="9" s="1"/>
  <c r="G1774" i="1"/>
  <c r="G1778" i="1" s="1"/>
  <c r="G155" i="9" s="1"/>
  <c r="H155" i="9" s="1"/>
  <c r="I155" i="9" s="1"/>
  <c r="K155" i="9" s="1"/>
  <c r="G2227" i="1"/>
  <c r="G2228" i="1" s="1"/>
  <c r="G209" i="9" s="1"/>
  <c r="H209" i="9" s="1"/>
  <c r="I209" i="9" s="1"/>
  <c r="M209" i="9" s="1"/>
  <c r="G2301" i="1"/>
  <c r="G2302" i="1" s="1"/>
  <c r="G215" i="9" s="1"/>
  <c r="H215" i="9" s="1"/>
  <c r="I215" i="9" s="1"/>
  <c r="M215" i="9" s="1"/>
  <c r="G3578" i="1"/>
  <c r="G3579" i="1" s="1"/>
  <c r="G335" i="9" s="1"/>
  <c r="H335" i="9" s="1"/>
  <c r="I335" i="9" s="1"/>
  <c r="G2457" i="1"/>
  <c r="G2458" i="1" s="1"/>
  <c r="G232" i="9" s="1"/>
  <c r="H232" i="9" s="1"/>
  <c r="I232" i="9" s="1"/>
  <c r="M232" i="9" s="1"/>
  <c r="G2559" i="1"/>
  <c r="G2560" i="1" s="1"/>
  <c r="G241" i="9" s="1"/>
  <c r="H241" i="9" s="1"/>
  <c r="I241" i="9" s="1"/>
  <c r="M241" i="9" s="1"/>
  <c r="G3214" i="1"/>
  <c r="G3218" i="1" s="1"/>
  <c r="G300" i="9" s="1"/>
  <c r="H300" i="9" s="1"/>
  <c r="I300" i="9" s="1"/>
  <c r="K300" i="9" s="1"/>
  <c r="G4135" i="1"/>
  <c r="G4136" i="1" s="1"/>
  <c r="G394" i="9" s="1"/>
  <c r="H394" i="9" s="1"/>
  <c r="I394" i="9" s="1"/>
  <c r="G3550" i="1"/>
  <c r="G3554" i="1" s="1"/>
  <c r="G332" i="9" s="1"/>
  <c r="H332" i="9" s="1"/>
  <c r="I332" i="9" s="1"/>
  <c r="M332" i="9" s="1"/>
  <c r="G5036" i="1"/>
  <c r="G5037" i="1" s="1"/>
  <c r="G495" i="9" s="1"/>
  <c r="H495" i="9" s="1"/>
  <c r="I495" i="9" s="1"/>
  <c r="K495" i="9" s="1"/>
  <c r="G5608" i="1"/>
  <c r="G5609" i="1" s="1"/>
  <c r="G557" i="9" s="1"/>
  <c r="H557" i="9" s="1"/>
  <c r="I557" i="9" s="1"/>
  <c r="M557" i="9" s="1"/>
  <c r="G5558" i="1"/>
  <c r="G5559" i="1" s="1"/>
  <c r="G552" i="9" s="1"/>
  <c r="H552" i="9" s="1"/>
  <c r="I552" i="9" s="1"/>
  <c r="G5638" i="1"/>
  <c r="G5639" i="1" s="1"/>
  <c r="G560" i="9" s="1"/>
  <c r="H560" i="9" s="1"/>
  <c r="I560" i="9" s="1"/>
  <c r="M560" i="9" s="1"/>
  <c r="M148" i="9"/>
  <c r="K148" i="9"/>
  <c r="K96" i="9"/>
  <c r="M96" i="9"/>
  <c r="M72" i="9"/>
  <c r="K72" i="9"/>
  <c r="M122" i="9"/>
  <c r="K122" i="9"/>
  <c r="M65" i="9"/>
  <c r="K65" i="9"/>
  <c r="M93" i="9"/>
  <c r="K93" i="9"/>
  <c r="G886" i="1"/>
  <c r="G890" i="1" s="1"/>
  <c r="G75" i="9" s="1"/>
  <c r="H75" i="9" s="1"/>
  <c r="I75" i="9" s="1"/>
  <c r="K235" i="9"/>
  <c r="M235" i="9"/>
  <c r="K276" i="9"/>
  <c r="M276" i="9"/>
  <c r="G4102" i="1"/>
  <c r="G4104" i="1" s="1"/>
  <c r="G4105" i="1" s="1"/>
  <c r="G391" i="9" s="1"/>
  <c r="H391" i="9" s="1"/>
  <c r="I391" i="9" s="1"/>
  <c r="M391" i="9" s="1"/>
  <c r="M518" i="9"/>
  <c r="K518" i="9"/>
  <c r="K30" i="9"/>
  <c r="M30" i="9"/>
  <c r="M100" i="9"/>
  <c r="M287" i="9"/>
  <c r="K287" i="9"/>
  <c r="K169" i="9"/>
  <c r="M169" i="9"/>
  <c r="M32" i="9"/>
  <c r="K32" i="9"/>
  <c r="G806" i="1"/>
  <c r="G807" i="1" s="1"/>
  <c r="G67" i="9" s="1"/>
  <c r="H67" i="9" s="1"/>
  <c r="I67" i="9" s="1"/>
  <c r="M97" i="9"/>
  <c r="K97" i="9"/>
  <c r="G1490" i="1"/>
  <c r="G1491" i="1" s="1"/>
  <c r="G125" i="9" s="1"/>
  <c r="H125" i="9" s="1"/>
  <c r="I125" i="9" s="1"/>
  <c r="M338" i="9"/>
  <c r="K338" i="9"/>
  <c r="M89" i="9"/>
  <c r="K89" i="9"/>
  <c r="M177" i="9"/>
  <c r="K177" i="9"/>
  <c r="M236" i="9"/>
  <c r="K236" i="9"/>
  <c r="G481" i="1"/>
  <c r="G1217" i="1"/>
  <c r="G1221" i="1" s="1"/>
  <c r="G99" i="9" s="1"/>
  <c r="H99" i="9" s="1"/>
  <c r="I99" i="9" s="1"/>
  <c r="M143" i="9"/>
  <c r="K143" i="9"/>
  <c r="G2570" i="1"/>
  <c r="G2572" i="1" s="1"/>
  <c r="G2573" i="1" s="1"/>
  <c r="G242" i="9" s="1"/>
  <c r="H242" i="9" s="1"/>
  <c r="I242" i="9" s="1"/>
  <c r="K242" i="9" s="1"/>
  <c r="K246" i="9"/>
  <c r="M246" i="9"/>
  <c r="M253" i="9"/>
  <c r="K253" i="9"/>
  <c r="K250" i="9"/>
  <c r="G3833" i="1"/>
  <c r="G3834" i="1" s="1"/>
  <c r="G360" i="9" s="1"/>
  <c r="H360" i="9" s="1"/>
  <c r="I360" i="9" s="1"/>
  <c r="K360" i="9" s="1"/>
  <c r="G3334" i="1"/>
  <c r="G3336" i="1" s="1"/>
  <c r="G3337" i="1" s="1"/>
  <c r="G310" i="9" s="1"/>
  <c r="H310" i="9" s="1"/>
  <c r="I310" i="9" s="1"/>
  <c r="K393" i="9"/>
  <c r="M393" i="9"/>
  <c r="G4194" i="1"/>
  <c r="G4195" i="1" s="1"/>
  <c r="G400" i="9" s="1"/>
  <c r="H400" i="9" s="1"/>
  <c r="I400" i="9" s="1"/>
  <c r="M400" i="9" s="1"/>
  <c r="G3324" i="1"/>
  <c r="G3325" i="1" s="1"/>
  <c r="G309" i="9" s="1"/>
  <c r="H309" i="9" s="1"/>
  <c r="I309" i="9" s="1"/>
  <c r="M316" i="9"/>
  <c r="M392" i="9"/>
  <c r="K392" i="9"/>
  <c r="M448" i="9"/>
  <c r="K448" i="9"/>
  <c r="M456" i="9"/>
  <c r="K456" i="9"/>
  <c r="G5489" i="1"/>
  <c r="G5490" i="1" s="1"/>
  <c r="G543" i="9" s="1"/>
  <c r="H543" i="9" s="1"/>
  <c r="I543" i="9" s="1"/>
  <c r="K543" i="9" s="1"/>
  <c r="G4496" i="1"/>
  <c r="G4497" i="1" s="1"/>
  <c r="G4498" i="1" s="1"/>
  <c r="G440" i="9" s="1"/>
  <c r="H440" i="9" s="1"/>
  <c r="I440" i="9" s="1"/>
  <c r="G4707" i="1"/>
  <c r="G4712" i="1" s="1"/>
  <c r="G463" i="9" s="1"/>
  <c r="H463" i="9" s="1"/>
  <c r="I463" i="9" s="1"/>
  <c r="G5026" i="1"/>
  <c r="G5027" i="1" s="1"/>
  <c r="G494" i="9" s="1"/>
  <c r="H494" i="9" s="1"/>
  <c r="I494" i="9" s="1"/>
  <c r="K494" i="9" s="1"/>
  <c r="G5144" i="1"/>
  <c r="G5145" i="1" s="1"/>
  <c r="G506" i="9" s="1"/>
  <c r="H506" i="9" s="1"/>
  <c r="I506" i="9" s="1"/>
  <c r="M506" i="9" s="1"/>
  <c r="G5598" i="1"/>
  <c r="G5599" i="1" s="1"/>
  <c r="G556" i="9" s="1"/>
  <c r="H556" i="9" s="1"/>
  <c r="I556" i="9" s="1"/>
  <c r="M556" i="9" s="1"/>
  <c r="G5479" i="1"/>
  <c r="G5480" i="1" s="1"/>
  <c r="G542" i="9" s="1"/>
  <c r="H542" i="9" s="1"/>
  <c r="I542" i="9" s="1"/>
  <c r="M542" i="9" s="1"/>
  <c r="M549" i="9"/>
  <c r="K549" i="9"/>
  <c r="G5818" i="1"/>
  <c r="G5682" i="1"/>
  <c r="G5686" i="1" s="1"/>
  <c r="G564" i="9" s="1"/>
  <c r="H564" i="9" s="1"/>
  <c r="I564" i="9" s="1"/>
  <c r="M182" i="9"/>
  <c r="K182" i="9"/>
  <c r="M52" i="9"/>
  <c r="K52" i="9"/>
  <c r="G482" i="1"/>
  <c r="G43" i="9" s="1"/>
  <c r="H43" i="9" s="1"/>
  <c r="I43" i="9" s="1"/>
  <c r="K66" i="9"/>
  <c r="M66" i="9"/>
  <c r="M113" i="9"/>
  <c r="K113" i="9"/>
  <c r="G1545" i="1"/>
  <c r="G1546" i="1" s="1"/>
  <c r="G129" i="9" s="1"/>
  <c r="H129" i="9" s="1"/>
  <c r="I129" i="9" s="1"/>
  <c r="M34" i="9"/>
  <c r="K34" i="9"/>
  <c r="K84" i="9"/>
  <c r="M84" i="9"/>
  <c r="M108" i="9"/>
  <c r="K108" i="9"/>
  <c r="K308" i="9"/>
  <c r="M308" i="9"/>
  <c r="G1016" i="1"/>
  <c r="G1020" i="1" s="1"/>
  <c r="G86" i="9" s="1"/>
  <c r="H86" i="9" s="1"/>
  <c r="I86" i="9" s="1"/>
  <c r="K170" i="9"/>
  <c r="M170" i="9"/>
  <c r="M339" i="9"/>
  <c r="K339" i="9"/>
  <c r="K218" i="9"/>
  <c r="M218" i="9"/>
  <c r="M328" i="9"/>
  <c r="K328" i="9"/>
  <c r="M563" i="9"/>
  <c r="K563" i="9"/>
  <c r="G141" i="1"/>
  <c r="G146" i="1" s="1"/>
  <c r="G29" i="9" s="1"/>
  <c r="H29" i="9" s="1"/>
  <c r="I29" i="9" s="1"/>
  <c r="M183" i="9"/>
  <c r="K183" i="9"/>
  <c r="M78" i="9"/>
  <c r="K78" i="9"/>
  <c r="M85" i="9"/>
  <c r="K85" i="9"/>
  <c r="K286" i="9"/>
  <c r="M286" i="9"/>
  <c r="G120" i="1"/>
  <c r="G124" i="1" s="1"/>
  <c r="G28" i="9" s="1"/>
  <c r="H28" i="9" s="1"/>
  <c r="I28" i="9" s="1"/>
  <c r="G729" i="1"/>
  <c r="G733" i="1" s="1"/>
  <c r="G62" i="9" s="1"/>
  <c r="H62" i="9" s="1"/>
  <c r="I62" i="9" s="1"/>
  <c r="G3061" i="1"/>
  <c r="G3065" i="1" s="1"/>
  <c r="G289" i="9" s="1"/>
  <c r="H289" i="9" s="1"/>
  <c r="I289" i="9" s="1"/>
  <c r="G2815" i="1"/>
  <c r="G2816" i="1" s="1"/>
  <c r="G265" i="9" s="1"/>
  <c r="H265" i="9" s="1"/>
  <c r="I265" i="9" s="1"/>
  <c r="K265" i="9" s="1"/>
  <c r="M36" i="9"/>
  <c r="K36" i="9"/>
  <c r="G659" i="1"/>
  <c r="G663" i="1" s="1"/>
  <c r="G57" i="9" s="1"/>
  <c r="H57" i="9" s="1"/>
  <c r="I57" i="9" s="1"/>
  <c r="M63" i="9"/>
  <c r="K63" i="9"/>
  <c r="M79" i="9"/>
  <c r="K79" i="9"/>
  <c r="K104" i="9"/>
  <c r="M104" i="9"/>
  <c r="G1784" i="1"/>
  <c r="G1788" i="1" s="1"/>
  <c r="G156" i="9" s="1"/>
  <c r="H156" i="9" s="1"/>
  <c r="I156" i="9" s="1"/>
  <c r="G1839" i="1"/>
  <c r="G1840" i="1" s="1"/>
  <c r="G160" i="9" s="1"/>
  <c r="H160" i="9" s="1"/>
  <c r="I160" i="9" s="1"/>
  <c r="G2079" i="1"/>
  <c r="G2080" i="1" s="1"/>
  <c r="G188" i="9" s="1"/>
  <c r="H188" i="9" s="1"/>
  <c r="I188" i="9" s="1"/>
  <c r="M188" i="9" s="1"/>
  <c r="G2446" i="1"/>
  <c r="G2447" i="1" s="1"/>
  <c r="G231" i="9" s="1"/>
  <c r="H231" i="9" s="1"/>
  <c r="I231" i="9" s="1"/>
  <c r="M298" i="9"/>
  <c r="K298" i="9"/>
  <c r="G701" i="1"/>
  <c r="G705" i="1" s="1"/>
  <c r="G60" i="9" s="1"/>
  <c r="H60" i="9" s="1"/>
  <c r="I60" i="9" s="1"/>
  <c r="M88" i="9"/>
  <c r="K88" i="9"/>
  <c r="G1996" i="1"/>
  <c r="G1997" i="1" s="1"/>
  <c r="G178" i="9" s="1"/>
  <c r="H178" i="9" s="1"/>
  <c r="I178" i="9" s="1"/>
  <c r="K178" i="9" s="1"/>
  <c r="G2131" i="1"/>
  <c r="G2132" i="1" s="1"/>
  <c r="G193" i="9" s="1"/>
  <c r="H193" i="9" s="1"/>
  <c r="I193" i="9" s="1"/>
  <c r="M193" i="9" s="1"/>
  <c r="G4467" i="1"/>
  <c r="G4468" i="1" s="1"/>
  <c r="G435" i="9" s="1"/>
  <c r="H435" i="9" s="1"/>
  <c r="I435" i="9" s="1"/>
  <c r="M435" i="9" s="1"/>
  <c r="G715" i="1"/>
  <c r="G719" i="1" s="1"/>
  <c r="G61" i="9" s="1"/>
  <c r="H61" i="9" s="1"/>
  <c r="I61" i="9" s="1"/>
  <c r="G1856" i="1"/>
  <c r="G1860" i="1" s="1"/>
  <c r="G163" i="9" s="1"/>
  <c r="H163" i="9" s="1"/>
  <c r="I163" i="9" s="1"/>
  <c r="G1975" i="1"/>
  <c r="G1976" i="1" s="1"/>
  <c r="G2025" i="1"/>
  <c r="G2026" i="1" s="1"/>
  <c r="G181" i="9" s="1"/>
  <c r="H181" i="9" s="1"/>
  <c r="I181" i="9" s="1"/>
  <c r="G4262" i="1"/>
  <c r="G4263" i="1" s="1"/>
  <c r="G407" i="9" s="1"/>
  <c r="H407" i="9" s="1"/>
  <c r="I407" i="9" s="1"/>
  <c r="K407" i="9" s="1"/>
  <c r="G2364" i="1"/>
  <c r="G2365" i="1" s="1"/>
  <c r="G220" i="9" s="1"/>
  <c r="H220" i="9" s="1"/>
  <c r="I220" i="9" s="1"/>
  <c r="M247" i="9"/>
  <c r="K247" i="9"/>
  <c r="G2849" i="1"/>
  <c r="G2850" i="1" s="1"/>
  <c r="G268" i="9" s="1"/>
  <c r="H268" i="9" s="1"/>
  <c r="I268" i="9" s="1"/>
  <c r="M268" i="9" s="1"/>
  <c r="M279" i="9"/>
  <c r="K279" i="9"/>
  <c r="G4670" i="1"/>
  <c r="G4671" i="1" s="1"/>
  <c r="G459" i="9" s="1"/>
  <c r="H459" i="9" s="1"/>
  <c r="I459" i="9" s="1"/>
  <c r="G2390" i="1"/>
  <c r="G2391" i="1" s="1"/>
  <c r="G223" i="9" s="1"/>
  <c r="H223" i="9" s="1"/>
  <c r="I223" i="9" s="1"/>
  <c r="G2533" i="1"/>
  <c r="G2534" i="1" s="1"/>
  <c r="G239" i="9" s="1"/>
  <c r="H239" i="9" s="1"/>
  <c r="I239" i="9" s="1"/>
  <c r="G2704" i="1"/>
  <c r="G2705" i="1" s="1"/>
  <c r="G254" i="9" s="1"/>
  <c r="H254" i="9" s="1"/>
  <c r="I254" i="9" s="1"/>
  <c r="M274" i="9"/>
  <c r="K274" i="9"/>
  <c r="G3204" i="1"/>
  <c r="G3208" i="1" s="1"/>
  <c r="G299" i="9" s="1"/>
  <c r="H299" i="9" s="1"/>
  <c r="I299" i="9" s="1"/>
  <c r="M307" i="9"/>
  <c r="K307" i="9"/>
  <c r="G3763" i="1"/>
  <c r="G3764" i="1" s="1"/>
  <c r="G353" i="9" s="1"/>
  <c r="H353" i="9" s="1"/>
  <c r="I353" i="9" s="1"/>
  <c r="K353" i="9" s="1"/>
  <c r="G2681" i="1"/>
  <c r="G2682" i="1" s="1"/>
  <c r="G2683" i="1" s="1"/>
  <c r="G252" i="9" s="1"/>
  <c r="H252" i="9" s="1"/>
  <c r="I252" i="9" s="1"/>
  <c r="G3115" i="1"/>
  <c r="G3120" i="1" s="1"/>
  <c r="G293" i="9" s="1"/>
  <c r="H293" i="9" s="1"/>
  <c r="I293" i="9" s="1"/>
  <c r="G3600" i="1"/>
  <c r="G3601" i="1" s="1"/>
  <c r="G337" i="9" s="1"/>
  <c r="H337" i="9" s="1"/>
  <c r="I337" i="9" s="1"/>
  <c r="M458" i="9"/>
  <c r="K458" i="9"/>
  <c r="G3483" i="1"/>
  <c r="G3485" i="1" s="1"/>
  <c r="G3486" i="1" s="1"/>
  <c r="G326" i="9" s="1"/>
  <c r="H326" i="9" s="1"/>
  <c r="I326" i="9" s="1"/>
  <c r="K326" i="9" s="1"/>
  <c r="G3949" i="1"/>
  <c r="G3950" i="1" s="1"/>
  <c r="G375" i="9" s="1"/>
  <c r="H375" i="9" s="1"/>
  <c r="I375" i="9" s="1"/>
  <c r="M375" i="9" s="1"/>
  <c r="G4002" i="1"/>
  <c r="G4004" i="1" s="1"/>
  <c r="G4008" i="1" s="1"/>
  <c r="G380" i="9" s="1"/>
  <c r="H380" i="9" s="1"/>
  <c r="I380" i="9" s="1"/>
  <c r="M416" i="9"/>
  <c r="K416" i="9"/>
  <c r="G4619" i="1"/>
  <c r="G4739" i="1"/>
  <c r="G4740" i="1" s="1"/>
  <c r="G465" i="9" s="1"/>
  <c r="H465" i="9" s="1"/>
  <c r="I465" i="9" s="1"/>
  <c r="K317" i="9"/>
  <c r="M317" i="9"/>
  <c r="K321" i="9"/>
  <c r="M321" i="9"/>
  <c r="M325" i="9"/>
  <c r="K325" i="9"/>
  <c r="G3537" i="1"/>
  <c r="G3541" i="1" s="1"/>
  <c r="G331" i="9" s="1"/>
  <c r="H331" i="9" s="1"/>
  <c r="I331" i="9" s="1"/>
  <c r="G4155" i="1"/>
  <c r="G4156" i="1" s="1"/>
  <c r="G396" i="9" s="1"/>
  <c r="H396" i="9" s="1"/>
  <c r="I396" i="9" s="1"/>
  <c r="K396" i="9" s="1"/>
  <c r="G4693" i="1"/>
  <c r="G4694" i="1" s="1"/>
  <c r="G462" i="9" s="1"/>
  <c r="H462" i="9" s="1"/>
  <c r="I462" i="9" s="1"/>
  <c r="G4831" i="1"/>
  <c r="G4832" i="1" s="1"/>
  <c r="G478" i="9" s="1"/>
  <c r="H478" i="9" s="1"/>
  <c r="I478" i="9" s="1"/>
  <c r="K478" i="9" s="1"/>
  <c r="G4505" i="1"/>
  <c r="G4506" i="1" s="1"/>
  <c r="G4507" i="1" s="1"/>
  <c r="G441" i="9" s="1"/>
  <c r="H441" i="9" s="1"/>
  <c r="I441" i="9" s="1"/>
  <c r="M441" i="9" s="1"/>
  <c r="G4558" i="1"/>
  <c r="G4559" i="1" s="1"/>
  <c r="G450" i="9" s="1"/>
  <c r="H450" i="9" s="1"/>
  <c r="I450" i="9" s="1"/>
  <c r="G4643" i="1"/>
  <c r="G4644" i="1" s="1"/>
  <c r="G457" i="9" s="1"/>
  <c r="H457" i="9" s="1"/>
  <c r="I457" i="9" s="1"/>
  <c r="G4724" i="1"/>
  <c r="G4728" i="1" s="1"/>
  <c r="G464" i="9" s="1"/>
  <c r="H464" i="9" s="1"/>
  <c r="I464" i="9" s="1"/>
  <c r="G5436" i="1"/>
  <c r="G5437" i="1" s="1"/>
  <c r="G536" i="9" s="1"/>
  <c r="H536" i="9" s="1"/>
  <c r="I536" i="9" s="1"/>
  <c r="M536" i="9" s="1"/>
  <c r="G5529" i="1"/>
  <c r="G5530" i="1" s="1"/>
  <c r="G547" i="9" s="1"/>
  <c r="H547" i="9" s="1"/>
  <c r="I547" i="9" s="1"/>
  <c r="M547" i="9" s="1"/>
  <c r="M515" i="9"/>
  <c r="K515" i="9"/>
  <c r="G5456" i="1"/>
  <c r="G5460" i="1" s="1"/>
  <c r="G540" i="9" s="1"/>
  <c r="H540" i="9" s="1"/>
  <c r="I540" i="9" s="1"/>
  <c r="G5695" i="1"/>
  <c r="G5702" i="1" s="1"/>
  <c r="G565" i="9" s="1"/>
  <c r="H565" i="9" s="1"/>
  <c r="I565" i="9" s="1"/>
  <c r="M240" i="9"/>
  <c r="K240" i="9"/>
  <c r="M124" i="9"/>
  <c r="K124" i="9"/>
  <c r="G1822" i="1"/>
  <c r="G159" i="9" s="1"/>
  <c r="H159" i="9" s="1"/>
  <c r="I159" i="9" s="1"/>
  <c r="M80" i="9"/>
  <c r="K80" i="9"/>
  <c r="M146" i="9"/>
  <c r="K146" i="9"/>
  <c r="G3050" i="1"/>
  <c r="G3051" i="1" s="1"/>
  <c r="G288" i="9" s="1"/>
  <c r="H288" i="9" s="1"/>
  <c r="I288" i="9" s="1"/>
  <c r="K101" i="9"/>
  <c r="K56" i="9"/>
  <c r="M56" i="9"/>
  <c r="K135" i="9"/>
  <c r="M233" i="9"/>
  <c r="K233" i="9"/>
  <c r="M285" i="9"/>
  <c r="K285" i="9"/>
  <c r="M280" i="9"/>
  <c r="K280" i="9"/>
  <c r="K336" i="9"/>
  <c r="M439" i="9"/>
  <c r="K439" i="9"/>
  <c r="M323" i="9"/>
  <c r="K323" i="9"/>
  <c r="M447" i="9"/>
  <c r="K447" i="9"/>
  <c r="G5193" i="1"/>
  <c r="G5200" i="1" s="1"/>
  <c r="G511" i="9" s="1"/>
  <c r="H511" i="9" s="1"/>
  <c r="I511" i="9" s="1"/>
  <c r="G103" i="1"/>
  <c r="G104" i="1" s="1"/>
  <c r="G27" i="9" s="1"/>
  <c r="H27" i="9" s="1"/>
  <c r="I27" i="9" s="1"/>
  <c r="M91" i="9"/>
  <c r="K91" i="9"/>
  <c r="G2326" i="1"/>
  <c r="G2327" i="1" s="1"/>
  <c r="G217" i="9" s="1"/>
  <c r="H217" i="9" s="1"/>
  <c r="I217" i="9" s="1"/>
  <c r="M44" i="9"/>
  <c r="K44" i="9"/>
  <c r="G2409" i="1"/>
  <c r="G2417" i="1" s="1"/>
  <c r="G225" i="9" s="1"/>
  <c r="H225" i="9" s="1"/>
  <c r="I225" i="9" s="1"/>
  <c r="K295" i="9"/>
  <c r="M295" i="9"/>
  <c r="G4585" i="1"/>
  <c r="G4586" i="1" s="1"/>
  <c r="G452" i="9" s="1"/>
  <c r="H452" i="9" s="1"/>
  <c r="I452" i="9" s="1"/>
  <c r="G2264" i="1"/>
  <c r="G2265" i="1" s="1"/>
  <c r="G212" i="9" s="1"/>
  <c r="H212" i="9" s="1"/>
  <c r="I212" i="9" s="1"/>
  <c r="M212" i="9" s="1"/>
  <c r="K278" i="9"/>
  <c r="G2276" i="1"/>
  <c r="G2277" i="1" s="1"/>
  <c r="G213" i="9" s="1"/>
  <c r="H213" i="9" s="1"/>
  <c r="I213" i="9" s="1"/>
  <c r="K213" i="9" s="1"/>
  <c r="G2507" i="1"/>
  <c r="G2508" i="1" s="1"/>
  <c r="G237" i="9" s="1"/>
  <c r="H237" i="9" s="1"/>
  <c r="I237" i="9" s="1"/>
  <c r="M273" i="9"/>
  <c r="K273" i="9"/>
  <c r="M291" i="9"/>
  <c r="K291" i="9"/>
  <c r="G2429" i="1"/>
  <c r="G2430" i="1" s="1"/>
  <c r="G226" i="9" s="1"/>
  <c r="H226" i="9" s="1"/>
  <c r="I226" i="9" s="1"/>
  <c r="G3282" i="1"/>
  <c r="G3283" i="1" s="1"/>
  <c r="G306" i="9" s="1"/>
  <c r="H306" i="9" s="1"/>
  <c r="I306" i="9" s="1"/>
  <c r="G5568" i="1"/>
  <c r="G5569" i="1" s="1"/>
  <c r="G553" i="9" s="1"/>
  <c r="H553" i="9" s="1"/>
  <c r="I553" i="9" s="1"/>
  <c r="M553" i="9" s="1"/>
  <c r="G164" i="1"/>
  <c r="G165" i="1" s="1"/>
  <c r="G31" i="9" s="1"/>
  <c r="H31" i="9" s="1"/>
  <c r="I31" i="9" s="1"/>
  <c r="M58" i="9"/>
  <c r="K58" i="9"/>
  <c r="M157" i="9"/>
  <c r="K157" i="9"/>
  <c r="G2100" i="1"/>
  <c r="G2101" i="1" s="1"/>
  <c r="G190" i="9" s="1"/>
  <c r="H190" i="9" s="1"/>
  <c r="I190" i="9" s="1"/>
  <c r="M190" i="9" s="1"/>
  <c r="G1364" i="1"/>
  <c r="G1365" i="1" s="1"/>
  <c r="G114" i="9" s="1"/>
  <c r="H114" i="9" s="1"/>
  <c r="I114" i="9" s="1"/>
  <c r="M114" i="9" s="1"/>
  <c r="G66" i="1"/>
  <c r="G73" i="1" s="1"/>
  <c r="G23" i="9" s="1"/>
  <c r="G2252" i="1"/>
  <c r="G2253" i="1" s="1"/>
  <c r="G211" i="9" s="1"/>
  <c r="H211" i="9" s="1"/>
  <c r="I211" i="9" s="1"/>
  <c r="M211" i="9" s="1"/>
  <c r="M64" i="9"/>
  <c r="K64" i="9"/>
  <c r="G1883" i="1"/>
  <c r="G1884" i="1" s="1"/>
  <c r="G165" i="9" s="1"/>
  <c r="H165" i="9" s="1"/>
  <c r="I165" i="9" s="1"/>
  <c r="G2287" i="1"/>
  <c r="G2289" i="1" s="1"/>
  <c r="G2290" i="1" s="1"/>
  <c r="G214" i="9" s="1"/>
  <c r="H214" i="9" s="1"/>
  <c r="I214" i="9" s="1"/>
  <c r="M48" i="9"/>
  <c r="K48" i="9"/>
  <c r="G2111" i="1"/>
  <c r="G2112" i="1" s="1"/>
  <c r="G191" i="9" s="1"/>
  <c r="H191" i="9" s="1"/>
  <c r="I191" i="9" s="1"/>
  <c r="M191" i="9" s="1"/>
  <c r="G914" i="1"/>
  <c r="G918" i="1" s="1"/>
  <c r="G77" i="9" s="1"/>
  <c r="H77" i="9" s="1"/>
  <c r="I77" i="9" s="1"/>
  <c r="G2121" i="1"/>
  <c r="G2122" i="1" s="1"/>
  <c r="G192" i="9" s="1"/>
  <c r="H192" i="9" s="1"/>
  <c r="I192" i="9" s="1"/>
  <c r="K192" i="9" s="1"/>
  <c r="G466" i="1"/>
  <c r="G471" i="1" s="1"/>
  <c r="G42" i="9" s="1"/>
  <c r="H42" i="9" s="1"/>
  <c r="I42" i="9" s="1"/>
  <c r="G830" i="1"/>
  <c r="G834" i="1" s="1"/>
  <c r="G1072" i="1"/>
  <c r="G1076" i="1" s="1"/>
  <c r="G90" i="9" s="1"/>
  <c r="H90" i="9" s="1"/>
  <c r="I90" i="9" s="1"/>
  <c r="G1343" i="1"/>
  <c r="G1344" i="1" s="1"/>
  <c r="G109" i="9" s="1"/>
  <c r="H109" i="9" s="1"/>
  <c r="I109" i="9" s="1"/>
  <c r="K128" i="9"/>
  <c r="M128" i="9"/>
  <c r="G1657" i="1"/>
  <c r="G1658" i="1" s="1"/>
  <c r="G142" i="9" s="1"/>
  <c r="H142" i="9" s="1"/>
  <c r="I142" i="9" s="1"/>
  <c r="K161" i="9"/>
  <c r="G1930" i="1"/>
  <c r="G1931" i="1" s="1"/>
  <c r="G172" i="9" s="1"/>
  <c r="H172" i="9" s="1"/>
  <c r="I172" i="9" s="1"/>
  <c r="G2520" i="1"/>
  <c r="G2521" i="1" s="1"/>
  <c r="G238" i="9" s="1"/>
  <c r="H238" i="9" s="1"/>
  <c r="I238" i="9" s="1"/>
  <c r="G2993" i="1"/>
  <c r="G2997" i="1" s="1"/>
  <c r="G284" i="9" s="1"/>
  <c r="H284" i="9" s="1"/>
  <c r="I284" i="9" s="1"/>
  <c r="M284" i="9" s="1"/>
  <c r="G817" i="1"/>
  <c r="G818" i="1" s="1"/>
  <c r="G69" i="9" s="1"/>
  <c r="H69" i="9" s="1"/>
  <c r="I69" i="9" s="1"/>
  <c r="K74" i="9"/>
  <c r="M74" i="9"/>
  <c r="G1107" i="1"/>
  <c r="G1111" i="1" s="1"/>
  <c r="G92" i="9" s="1"/>
  <c r="H92" i="9" s="1"/>
  <c r="I92" i="9" s="1"/>
  <c r="G1203" i="1"/>
  <c r="G1207" i="1" s="1"/>
  <c r="G98" i="9" s="1"/>
  <c r="H98" i="9" s="1"/>
  <c r="I98" i="9" s="1"/>
  <c r="G1465" i="1"/>
  <c r="G1466" i="1" s="1"/>
  <c r="G123" i="9" s="1"/>
  <c r="H123" i="9" s="1"/>
  <c r="I123" i="9" s="1"/>
  <c r="G3075" i="1"/>
  <c r="G3079" i="1" s="1"/>
  <c r="G290" i="9" s="1"/>
  <c r="H290" i="9" s="1"/>
  <c r="I290" i="9" s="1"/>
  <c r="G629" i="1"/>
  <c r="G633" i="1" s="1"/>
  <c r="G55" i="9" s="1"/>
  <c r="H55" i="9" s="1"/>
  <c r="I55" i="9" s="1"/>
  <c r="G1030" i="1"/>
  <c r="G1034" i="1" s="1"/>
  <c r="G87" i="9" s="1"/>
  <c r="H87" i="9" s="1"/>
  <c r="I87" i="9" s="1"/>
  <c r="G1161" i="1"/>
  <c r="G1165" i="1" s="1"/>
  <c r="G95" i="9" s="1"/>
  <c r="H95" i="9" s="1"/>
  <c r="I95" i="9" s="1"/>
  <c r="G1312" i="1"/>
  <c r="G1316" i="1" s="1"/>
  <c r="G107" i="9" s="1"/>
  <c r="H107" i="9" s="1"/>
  <c r="I107" i="9" s="1"/>
  <c r="G1700" i="1"/>
  <c r="G1701" i="1" s="1"/>
  <c r="G145" i="9" s="1"/>
  <c r="H145" i="9" s="1"/>
  <c r="I145" i="9" s="1"/>
  <c r="G1804" i="1"/>
  <c r="G1808" i="1" s="1"/>
  <c r="G158" i="9" s="1"/>
  <c r="H158" i="9" s="1"/>
  <c r="I158" i="9" s="1"/>
  <c r="G1869" i="1"/>
  <c r="G1873" i="1" s="1"/>
  <c r="G164" i="9" s="1"/>
  <c r="H164" i="9" s="1"/>
  <c r="I164" i="9" s="1"/>
  <c r="G2352" i="1"/>
  <c r="G2353" i="1" s="1"/>
  <c r="G219" i="9" s="1"/>
  <c r="H219" i="9" s="1"/>
  <c r="I219" i="9" s="1"/>
  <c r="G3515" i="1"/>
  <c r="G3517" i="1" s="1"/>
  <c r="G3518" i="1" s="1"/>
  <c r="G329" i="9" s="1"/>
  <c r="H329" i="9" s="1"/>
  <c r="I329" i="9" s="1"/>
  <c r="G4818" i="1"/>
  <c r="G4819" i="1" s="1"/>
  <c r="G477" i="9" s="1"/>
  <c r="H477" i="9" s="1"/>
  <c r="I477" i="9" s="1"/>
  <c r="K477" i="9" s="1"/>
  <c r="G2378" i="1"/>
  <c r="G222" i="9" s="1"/>
  <c r="H222" i="9" s="1"/>
  <c r="I222" i="9" s="1"/>
  <c r="G2583" i="1"/>
  <c r="G2585" i="1" s="1"/>
  <c r="G2586" i="1" s="1"/>
  <c r="G243" i="9" s="1"/>
  <c r="H243" i="9" s="1"/>
  <c r="I243" i="9" s="1"/>
  <c r="G2659" i="1"/>
  <c r="G2660" i="1" s="1"/>
  <c r="G249" i="9" s="1"/>
  <c r="H249" i="9" s="1"/>
  <c r="I249" i="9" s="1"/>
  <c r="G2805" i="1"/>
  <c r="G2806" i="1" s="1"/>
  <c r="G264" i="9" s="1"/>
  <c r="H264" i="9" s="1"/>
  <c r="I264" i="9" s="1"/>
  <c r="M335" i="9"/>
  <c r="K335" i="9"/>
  <c r="G4273" i="1"/>
  <c r="G4274" i="1" s="1"/>
  <c r="G408" i="9" s="1"/>
  <c r="H408" i="9" s="1"/>
  <c r="I408" i="9" s="1"/>
  <c r="G2313" i="1"/>
  <c r="G2314" i="1" s="1"/>
  <c r="G216" i="9" s="1"/>
  <c r="H216" i="9" s="1"/>
  <c r="I216" i="9" s="1"/>
  <c r="K241" i="9"/>
  <c r="G2900" i="1"/>
  <c r="G2901" i="1" s="1"/>
  <c r="G275" i="9" s="1"/>
  <c r="H275" i="9" s="1"/>
  <c r="I275" i="9" s="1"/>
  <c r="G3938" i="1"/>
  <c r="G3939" i="1" s="1"/>
  <c r="G373" i="9" s="1"/>
  <c r="H373" i="9" s="1"/>
  <c r="I373" i="9" s="1"/>
  <c r="M373" i="9" s="1"/>
  <c r="G4792" i="1"/>
  <c r="G4793" i="1" s="1"/>
  <c r="G474" i="9" s="1"/>
  <c r="H474" i="9" s="1"/>
  <c r="I474" i="9" s="1"/>
  <c r="M474" i="9" s="1"/>
  <c r="G2371" i="1"/>
  <c r="G2372" i="1" s="1"/>
  <c r="G221" i="9" s="1"/>
  <c r="H221" i="9" s="1"/>
  <c r="I221" i="9" s="1"/>
  <c r="G2598" i="1"/>
  <c r="G2599" i="1" s="1"/>
  <c r="G244" i="9" s="1"/>
  <c r="H244" i="9" s="1"/>
  <c r="I244" i="9" s="1"/>
  <c r="K394" i="9"/>
  <c r="M394" i="9"/>
  <c r="G3496" i="1"/>
  <c r="G3497" i="1" s="1"/>
  <c r="G327" i="9" s="1"/>
  <c r="H327" i="9" s="1"/>
  <c r="I327" i="9" s="1"/>
  <c r="G3971" i="1"/>
  <c r="G3972" i="1" s="1"/>
  <c r="G377" i="9" s="1"/>
  <c r="H377" i="9" s="1"/>
  <c r="I377" i="9" s="1"/>
  <c r="M377" i="9" s="1"/>
  <c r="G4017" i="1"/>
  <c r="G4021" i="1" s="1"/>
  <c r="G382" i="9" s="1"/>
  <c r="H382" i="9" s="1"/>
  <c r="I382" i="9" s="1"/>
  <c r="M397" i="9"/>
  <c r="K397" i="9"/>
  <c r="G4514" i="1"/>
  <c r="G4515" i="1" s="1"/>
  <c r="G4516" i="1" s="1"/>
  <c r="G442" i="9" s="1"/>
  <c r="H442" i="9" s="1"/>
  <c r="I442" i="9" s="1"/>
  <c r="G4750" i="1"/>
  <c r="G4751" i="1" s="1"/>
  <c r="G469" i="9" s="1"/>
  <c r="H469" i="9" s="1"/>
  <c r="I469" i="9" s="1"/>
  <c r="K469" i="9" s="1"/>
  <c r="G4858" i="1"/>
  <c r="G4859" i="1" s="1"/>
  <c r="G481" i="9" s="1"/>
  <c r="H481" i="9" s="1"/>
  <c r="I481" i="9" s="1"/>
  <c r="G3348" i="1"/>
  <c r="G3354" i="1" s="1"/>
  <c r="G311" i="9" s="1"/>
  <c r="H311" i="9" s="1"/>
  <c r="I311" i="9" s="1"/>
  <c r="G3398" i="1"/>
  <c r="G3399" i="1" s="1"/>
  <c r="G318" i="9" s="1"/>
  <c r="H318" i="9" s="1"/>
  <c r="I318" i="9" s="1"/>
  <c r="G3442" i="1"/>
  <c r="G3443" i="1" s="1"/>
  <c r="G322" i="9" s="1"/>
  <c r="H322" i="9" s="1"/>
  <c r="I322" i="9" s="1"/>
  <c r="G4609" i="1"/>
  <c r="G4610" i="1" s="1"/>
  <c r="G454" i="9" s="1"/>
  <c r="H454" i="9" s="1"/>
  <c r="I454" i="9" s="1"/>
  <c r="G4573" i="1"/>
  <c r="G4574" i="1" s="1"/>
  <c r="G451" i="9" s="1"/>
  <c r="H451" i="9" s="1"/>
  <c r="I451" i="9" s="1"/>
  <c r="G5251" i="1"/>
  <c r="G5252" i="1" s="1"/>
  <c r="G516" i="9" s="1"/>
  <c r="H516" i="9" s="1"/>
  <c r="I516" i="9" s="1"/>
  <c r="M516" i="9" s="1"/>
  <c r="M532" i="9"/>
  <c r="K532" i="9"/>
  <c r="G1575" i="1"/>
  <c r="G1576" i="1" s="1"/>
  <c r="G132" i="9" s="1"/>
  <c r="H132" i="9" s="1"/>
  <c r="I132" i="9" s="1"/>
  <c r="G176" i="9"/>
  <c r="H176" i="9" s="1"/>
  <c r="I176" i="9" s="1"/>
  <c r="K199" i="9"/>
  <c r="M199" i="9"/>
  <c r="G2793" i="1"/>
  <c r="G2794" i="1" s="1"/>
  <c r="G263" i="9" s="1"/>
  <c r="H263" i="9" s="1"/>
  <c r="I263" i="9" s="1"/>
  <c r="M357" i="9"/>
  <c r="K357" i="9"/>
  <c r="M403" i="9"/>
  <c r="K403" i="9"/>
  <c r="M353" i="9"/>
  <c r="G2214" i="1"/>
  <c r="G2215" i="1" s="1"/>
  <c r="G207" i="9" s="1"/>
  <c r="H207" i="9" s="1"/>
  <c r="I207" i="9" s="1"/>
  <c r="M356" i="9"/>
  <c r="K356" i="9"/>
  <c r="K375" i="9"/>
  <c r="K479" i="9"/>
  <c r="M479" i="9"/>
  <c r="M484" i="9"/>
  <c r="K484" i="9"/>
  <c r="M534" i="9"/>
  <c r="K534" i="9"/>
  <c r="G3706" i="1"/>
  <c r="G347" i="9" s="1"/>
  <c r="H347" i="9" s="1"/>
  <c r="I347" i="9" s="1"/>
  <c r="M364" i="9"/>
  <c r="K364" i="9"/>
  <c r="K548" i="9"/>
  <c r="M548" i="9"/>
  <c r="G3773" i="1"/>
  <c r="G3774" i="1" s="1"/>
  <c r="G354" i="9" s="1"/>
  <c r="H354" i="9" s="1"/>
  <c r="I354" i="9" s="1"/>
  <c r="G3863" i="1"/>
  <c r="G3864" i="1" s="1"/>
  <c r="G363" i="9" s="1"/>
  <c r="H363" i="9" s="1"/>
  <c r="I363" i="9" s="1"/>
  <c r="G4242" i="1"/>
  <c r="G4243" i="1" s="1"/>
  <c r="G405" i="9" s="1"/>
  <c r="H405" i="9" s="1"/>
  <c r="I405" i="9" s="1"/>
  <c r="G4365" i="1"/>
  <c r="G4366" i="1" s="1"/>
  <c r="G419" i="9" s="1"/>
  <c r="H419" i="9" s="1"/>
  <c r="I419" i="9" s="1"/>
  <c r="G5499" i="1"/>
  <c r="G5500" i="1" s="1"/>
  <c r="G544" i="9" s="1"/>
  <c r="H544" i="9" s="1"/>
  <c r="I544" i="9" s="1"/>
  <c r="M586" i="9"/>
  <c r="K586" i="9"/>
  <c r="M524" i="9"/>
  <c r="K524" i="9"/>
  <c r="M568" i="9"/>
  <c r="K568" i="9"/>
  <c r="M492" i="9"/>
  <c r="K492" i="9"/>
  <c r="G5066" i="1"/>
  <c r="G5067" i="1" s="1"/>
  <c r="G498" i="9" s="1"/>
  <c r="H498" i="9" s="1"/>
  <c r="I498" i="9" s="1"/>
  <c r="M503" i="9"/>
  <c r="K533" i="9"/>
  <c r="M533" i="9"/>
  <c r="M545" i="9"/>
  <c r="K577" i="9"/>
  <c r="M577" i="9"/>
  <c r="G5228" i="1"/>
  <c r="G5229" i="1" s="1"/>
  <c r="G514" i="9" s="1"/>
  <c r="H514" i="9" s="1"/>
  <c r="I514" i="9" s="1"/>
  <c r="G5309" i="1"/>
  <c r="G5310" i="1" s="1"/>
  <c r="G522" i="9" s="1"/>
  <c r="H522" i="9" s="1"/>
  <c r="I522" i="9" s="1"/>
  <c r="G5519" i="1"/>
  <c r="G5520" i="1" s="1"/>
  <c r="G546" i="9" s="1"/>
  <c r="H546" i="9" s="1"/>
  <c r="I546" i="9" s="1"/>
  <c r="G5618" i="1"/>
  <c r="G5619" i="1" s="1"/>
  <c r="G558" i="9" s="1"/>
  <c r="H558" i="9" s="1"/>
  <c r="I558" i="9" s="1"/>
  <c r="K590" i="9"/>
  <c r="M590" i="9"/>
  <c r="K211" i="9"/>
  <c r="G1408" i="1"/>
  <c r="G1409" i="1" s="1"/>
  <c r="G118" i="9" s="1"/>
  <c r="H118" i="9" s="1"/>
  <c r="I118" i="9" s="1"/>
  <c r="K191" i="9"/>
  <c r="M301" i="9"/>
  <c r="K301" i="9"/>
  <c r="K395" i="9"/>
  <c r="M395" i="9"/>
  <c r="M116" i="9"/>
  <c r="K116" i="9"/>
  <c r="G2007" i="1"/>
  <c r="G2008" i="1" s="1"/>
  <c r="G179" i="9" s="1"/>
  <c r="H179" i="9" s="1"/>
  <c r="I179" i="9" s="1"/>
  <c r="G1395" i="1"/>
  <c r="G1396" i="1" s="1"/>
  <c r="G117" i="9" s="1"/>
  <c r="H117" i="9" s="1"/>
  <c r="I117" i="9" s="1"/>
  <c r="K209" i="9"/>
  <c r="M272" i="9"/>
  <c r="K272" i="9"/>
  <c r="G2980" i="1"/>
  <c r="G2981" i="1" s="1"/>
  <c r="G282" i="9" s="1"/>
  <c r="H282" i="9" s="1"/>
  <c r="I282" i="9" s="1"/>
  <c r="K210" i="9"/>
  <c r="M210" i="9"/>
  <c r="G2715" i="1"/>
  <c r="M267" i="9"/>
  <c r="K267" i="9"/>
  <c r="M417" i="9"/>
  <c r="K417" i="9"/>
  <c r="K474" i="9"/>
  <c r="M283" i="9"/>
  <c r="K283" i="9"/>
  <c r="G3126" i="1"/>
  <c r="G3127" i="1" s="1"/>
  <c r="G294" i="9" s="1"/>
  <c r="H294" i="9" s="1"/>
  <c r="I294" i="9" s="1"/>
  <c r="G3237" i="1"/>
  <c r="G3238" i="1" s="1"/>
  <c r="G302" i="9" s="1"/>
  <c r="H302" i="9" s="1"/>
  <c r="I302" i="9" s="1"/>
  <c r="G3718" i="1"/>
  <c r="G348" i="9" s="1"/>
  <c r="H348" i="9" s="1"/>
  <c r="I348" i="9" s="1"/>
  <c r="M365" i="9"/>
  <c r="K365" i="9"/>
  <c r="K406" i="9"/>
  <c r="M406" i="9"/>
  <c r="K424" i="9"/>
  <c r="M424" i="9"/>
  <c r="M481" i="9"/>
  <c r="K481" i="9"/>
  <c r="K502" i="9"/>
  <c r="M502" i="9"/>
  <c r="M387" i="9"/>
  <c r="K387" i="9"/>
  <c r="G3694" i="1"/>
  <c r="G346" i="9" s="1"/>
  <c r="H346" i="9" s="1"/>
  <c r="I346" i="9" s="1"/>
  <c r="G4283" i="1"/>
  <c r="G4284" i="1" s="1"/>
  <c r="G409" i="9" s="1"/>
  <c r="H409" i="9" s="1"/>
  <c r="I409" i="9" s="1"/>
  <c r="G4378" i="1"/>
  <c r="G4379" i="1" s="1"/>
  <c r="G420" i="9" s="1"/>
  <c r="H420" i="9" s="1"/>
  <c r="I420" i="9" s="1"/>
  <c r="K443" i="9"/>
  <c r="M443" i="9"/>
  <c r="G4680" i="1"/>
  <c r="G4681" i="1" s="1"/>
  <c r="G460" i="9" s="1"/>
  <c r="H460" i="9" s="1"/>
  <c r="I460" i="9" s="1"/>
  <c r="M495" i="9"/>
  <c r="M597" i="9"/>
  <c r="K597" i="9"/>
  <c r="M526" i="9"/>
  <c r="K526" i="9"/>
  <c r="M552" i="9"/>
  <c r="K552" i="9"/>
  <c r="M595" i="9"/>
  <c r="K595" i="9"/>
  <c r="K499" i="9"/>
  <c r="M499" i="9"/>
  <c r="M505" i="9"/>
  <c r="M535" i="9"/>
  <c r="K535" i="9"/>
  <c r="K555" i="9"/>
  <c r="G5164" i="1"/>
  <c r="G5165" i="1" s="1"/>
  <c r="G508" i="9" s="1"/>
  <c r="H508" i="9" s="1"/>
  <c r="I508" i="9" s="1"/>
  <c r="G5469" i="1"/>
  <c r="G5470" i="1" s="1"/>
  <c r="G541" i="9" s="1"/>
  <c r="H541" i="9" s="1"/>
  <c r="I541" i="9" s="1"/>
  <c r="G5934" i="1"/>
  <c r="G5935" i="1" s="1"/>
  <c r="G592" i="9" s="1"/>
  <c r="H592" i="9" s="1"/>
  <c r="I592" i="9" s="1"/>
  <c r="K195" i="9"/>
  <c r="M195" i="9"/>
  <c r="M70" i="9"/>
  <c r="K70" i="9"/>
  <c r="G1642" i="1"/>
  <c r="K188" i="9"/>
  <c r="G1505" i="1"/>
  <c r="G71" i="9"/>
  <c r="H71" i="9" s="1"/>
  <c r="I71" i="9" s="1"/>
  <c r="K206" i="9"/>
  <c r="M206" i="9"/>
  <c r="G1441" i="1"/>
  <c r="G1442" i="1" s="1"/>
  <c r="G120" i="9" s="1"/>
  <c r="H120" i="9" s="1"/>
  <c r="I120" i="9" s="1"/>
  <c r="K349" i="9"/>
  <c r="M349" i="9"/>
  <c r="K257" i="9"/>
  <c r="M257" i="9"/>
  <c r="M305" i="9"/>
  <c r="K305" i="9"/>
  <c r="K371" i="9"/>
  <c r="M371" i="9"/>
  <c r="G2151" i="1"/>
  <c r="G2152" i="1" s="1"/>
  <c r="G196" i="9" s="1"/>
  <c r="H196" i="9" s="1"/>
  <c r="I196" i="9" s="1"/>
  <c r="K303" i="9"/>
  <c r="M303" i="9"/>
  <c r="K398" i="9"/>
  <c r="M398" i="9"/>
  <c r="K566" i="9"/>
  <c r="M566" i="9"/>
  <c r="G2856" i="1"/>
  <c r="G2857" i="1" s="1"/>
  <c r="G271" i="9" s="1"/>
  <c r="H271" i="9" s="1"/>
  <c r="I271" i="9" s="1"/>
  <c r="G3175" i="1"/>
  <c r="G3179" i="1" s="1"/>
  <c r="G297" i="9" s="1"/>
  <c r="H297" i="9" s="1"/>
  <c r="I297" i="9" s="1"/>
  <c r="M507" i="9"/>
  <c r="K507" i="9"/>
  <c r="M342" i="9"/>
  <c r="K342" i="9"/>
  <c r="M378" i="9"/>
  <c r="K378" i="9"/>
  <c r="M383" i="9"/>
  <c r="K383" i="9"/>
  <c r="M482" i="9"/>
  <c r="K482" i="9"/>
  <c r="G3564" i="1"/>
  <c r="G3568" i="1" s="1"/>
  <c r="G333" i="9" s="1"/>
  <c r="H333" i="9" s="1"/>
  <c r="I333" i="9" s="1"/>
  <c r="G3754" i="1"/>
  <c r="G351" i="9" s="1"/>
  <c r="H351" i="9" s="1"/>
  <c r="I351" i="9" s="1"/>
  <c r="K410" i="9"/>
  <c r="M410" i="9"/>
  <c r="M487" i="9"/>
  <c r="K487" i="9"/>
  <c r="K529" i="9"/>
  <c r="M529" i="9"/>
  <c r="M585" i="9"/>
  <c r="K585" i="9"/>
  <c r="G3527" i="1"/>
  <c r="G3528" i="1" s="1"/>
  <c r="G330" i="9" s="1"/>
  <c r="H330" i="9" s="1"/>
  <c r="I330" i="9" s="1"/>
  <c r="M341" i="9"/>
  <c r="K341" i="9"/>
  <c r="G3813" i="1"/>
  <c r="G3814" i="1" s="1"/>
  <c r="G358" i="9" s="1"/>
  <c r="H358" i="9" s="1"/>
  <c r="I358" i="9" s="1"/>
  <c r="G3960" i="1"/>
  <c r="G3961" i="1" s="1"/>
  <c r="G376" i="9" s="1"/>
  <c r="H376" i="9" s="1"/>
  <c r="I376" i="9" s="1"/>
  <c r="G4094" i="1"/>
  <c r="G4095" i="1" s="1"/>
  <c r="G390" i="9" s="1"/>
  <c r="H390" i="9" s="1"/>
  <c r="I390" i="9" s="1"/>
  <c r="K425" i="9"/>
  <c r="M425" i="9"/>
  <c r="K562" i="9"/>
  <c r="M562" i="9"/>
  <c r="M501" i="9"/>
  <c r="K501" i="9"/>
  <c r="M513" i="9"/>
  <c r="K513" i="9"/>
  <c r="K561" i="9"/>
  <c r="M561" i="9"/>
  <c r="K486" i="9"/>
  <c r="M486" i="9"/>
  <c r="M500" i="9"/>
  <c r="K500" i="9"/>
  <c r="K528" i="9"/>
  <c r="M528" i="9"/>
  <c r="M580" i="9"/>
  <c r="K580" i="9"/>
  <c r="G5016" i="1"/>
  <c r="G5017" i="1" s="1"/>
  <c r="G493" i="9" s="1"/>
  <c r="H493" i="9" s="1"/>
  <c r="I493" i="9" s="1"/>
  <c r="G5578" i="1"/>
  <c r="G5579" i="1" s="1"/>
  <c r="G554" i="9" s="1"/>
  <c r="H554" i="9" s="1"/>
  <c r="I554" i="9" s="1"/>
  <c r="K569" i="9"/>
  <c r="M569" i="9"/>
  <c r="M594" i="9"/>
  <c r="K594" i="9"/>
  <c r="M189" i="9"/>
  <c r="K189" i="9"/>
  <c r="M137" i="9"/>
  <c r="G1421" i="1"/>
  <c r="G1422" i="1" s="1"/>
  <c r="G119" i="9" s="1"/>
  <c r="H119" i="9" s="1"/>
  <c r="I119" i="9" s="1"/>
  <c r="G1589" i="1"/>
  <c r="G1590" i="1" s="1"/>
  <c r="G133" i="9" s="1"/>
  <c r="H133" i="9" s="1"/>
  <c r="I133" i="9" s="1"/>
  <c r="K401" i="9"/>
  <c r="M401" i="9"/>
  <c r="G1374" i="1"/>
  <c r="G1375" i="1" s="1"/>
  <c r="G115" i="9" s="1"/>
  <c r="H115" i="9" s="1"/>
  <c r="I115" i="9" s="1"/>
  <c r="G1562" i="1"/>
  <c r="G1566" i="1" s="1"/>
  <c r="G131" i="9" s="1"/>
  <c r="H131" i="9" s="1"/>
  <c r="I131" i="9" s="1"/>
  <c r="K200" i="9"/>
  <c r="M200" i="9"/>
  <c r="M362" i="9"/>
  <c r="K197" i="9"/>
  <c r="M197" i="9"/>
  <c r="K262" i="9"/>
  <c r="M262" i="9"/>
  <c r="M345" i="9"/>
  <c r="K345" i="9"/>
  <c r="M213" i="9"/>
  <c r="M304" i="9"/>
  <c r="K304" i="9"/>
  <c r="K340" i="9"/>
  <c r="M340" i="9"/>
  <c r="M344" i="9"/>
  <c r="K344" i="9"/>
  <c r="K361" i="9"/>
  <c r="M361" i="9"/>
  <c r="M379" i="9"/>
  <c r="K379" i="9"/>
  <c r="G4477" i="1"/>
  <c r="G4478" i="1" s="1"/>
  <c r="G438" i="9" s="1"/>
  <c r="H438" i="9" s="1"/>
  <c r="I438" i="9" s="1"/>
  <c r="M461" i="9"/>
  <c r="K461" i="9"/>
  <c r="K483" i="9"/>
  <c r="M483" i="9"/>
  <c r="M519" i="9"/>
  <c r="K519" i="9"/>
  <c r="K355" i="9"/>
  <c r="M355" i="9"/>
  <c r="K402" i="9"/>
  <c r="M402" i="9"/>
  <c r="M412" i="9"/>
  <c r="K412" i="9"/>
  <c r="M476" i="9"/>
  <c r="K476" i="9"/>
  <c r="K510" i="9"/>
  <c r="M510" i="9"/>
  <c r="M543" i="9"/>
  <c r="M591" i="9"/>
  <c r="K591" i="9"/>
  <c r="M343" i="9"/>
  <c r="K343" i="9"/>
  <c r="G3742" i="1"/>
  <c r="G350" i="9" s="1"/>
  <c r="H350" i="9" s="1"/>
  <c r="I350" i="9" s="1"/>
  <c r="G3823" i="1"/>
  <c r="G3824" i="1" s="1"/>
  <c r="G359" i="9" s="1"/>
  <c r="H359" i="9" s="1"/>
  <c r="I359" i="9" s="1"/>
  <c r="G4232" i="1"/>
  <c r="G4233" i="1" s="1"/>
  <c r="G404" i="9" s="1"/>
  <c r="H404" i="9" s="1"/>
  <c r="I404" i="9" s="1"/>
  <c r="G4928" i="1"/>
  <c r="G4929" i="1" s="1"/>
  <c r="G485" i="9" s="1"/>
  <c r="H485" i="9" s="1"/>
  <c r="I485" i="9" s="1"/>
  <c r="M539" i="9"/>
  <c r="K539" i="9"/>
  <c r="K506" i="9"/>
  <c r="K531" i="9"/>
  <c r="M531" i="9"/>
  <c r="K556" i="9"/>
  <c r="K584" i="9"/>
  <c r="M584" i="9"/>
  <c r="M491" i="9"/>
  <c r="K491" i="9"/>
  <c r="M497" i="9"/>
  <c r="K497" i="9"/>
  <c r="M509" i="9"/>
  <c r="K509" i="9"/>
  <c r="M523" i="9"/>
  <c r="K523" i="9"/>
  <c r="K542" i="9"/>
  <c r="M559" i="9"/>
  <c r="K559" i="9"/>
  <c r="M567" i="9"/>
  <c r="K567" i="9"/>
  <c r="G4980" i="1"/>
  <c r="G4981" i="1" s="1"/>
  <c r="G490" i="9" s="1"/>
  <c r="H490" i="9" s="1"/>
  <c r="I490" i="9" s="1"/>
  <c r="G5046" i="1"/>
  <c r="G5047" i="1" s="1"/>
  <c r="G496" i="9" s="1"/>
  <c r="H496" i="9" s="1"/>
  <c r="I496" i="9" s="1"/>
  <c r="K512" i="9"/>
  <c r="M512" i="9"/>
  <c r="G5762" i="1"/>
  <c r="G5763" i="1" s="1"/>
  <c r="G576" i="9" s="1"/>
  <c r="H576" i="9" s="1"/>
  <c r="I576" i="9" s="1"/>
  <c r="G5891" i="1"/>
  <c r="G5892" i="1" s="1"/>
  <c r="G587" i="9" s="1"/>
  <c r="H587" i="9" s="1"/>
  <c r="I587" i="9" s="1"/>
  <c r="M596" i="9"/>
  <c r="K596" i="9"/>
  <c r="K266" i="9" l="1"/>
  <c r="K184" i="9"/>
  <c r="K553" i="9"/>
  <c r="K205" i="9"/>
  <c r="K536" i="9"/>
  <c r="K102" i="9"/>
  <c r="K171" i="9"/>
  <c r="K312" i="9"/>
  <c r="K245" i="9"/>
  <c r="K320" i="9"/>
  <c r="M453" i="9"/>
  <c r="M175" i="9"/>
  <c r="M54" i="9"/>
  <c r="M582" i="9"/>
  <c r="M477" i="9"/>
  <c r="K215" i="9"/>
  <c r="M73" i="9"/>
  <c r="M319" i="9"/>
  <c r="K127" i="9"/>
  <c r="K150" i="9"/>
  <c r="M178" i="9"/>
  <c r="K248" i="9"/>
  <c r="M277" i="9"/>
  <c r="K557" i="9"/>
  <c r="M469" i="9"/>
  <c r="M300" i="9"/>
  <c r="K190" i="9"/>
  <c r="M407" i="9"/>
  <c r="K144" i="9"/>
  <c r="M59" i="9"/>
  <c r="K324" i="9"/>
  <c r="M396" i="9"/>
  <c r="M265" i="9"/>
  <c r="M478" i="9"/>
  <c r="K193" i="9"/>
  <c r="M154" i="9"/>
  <c r="K103" i="9"/>
  <c r="K212" i="9"/>
  <c r="K332" i="9"/>
  <c r="K268" i="9"/>
  <c r="K400" i="9"/>
  <c r="K114" i="9"/>
  <c r="K516" i="9"/>
  <c r="K560" i="9"/>
  <c r="K232" i="9"/>
  <c r="M155" i="9"/>
  <c r="M76" i="9"/>
  <c r="I538" i="9"/>
  <c r="K538" i="9" s="1"/>
  <c r="M465" i="9"/>
  <c r="K465" i="9"/>
  <c r="K159" i="9"/>
  <c r="M159" i="9"/>
  <c r="K310" i="9"/>
  <c r="M310" i="9"/>
  <c r="K377" i="9"/>
  <c r="M494" i="9"/>
  <c r="I551" i="9"/>
  <c r="K391" i="9"/>
  <c r="K547" i="9"/>
  <c r="M360" i="9"/>
  <c r="M214" i="9"/>
  <c r="K214" i="9"/>
  <c r="M264" i="9"/>
  <c r="K264" i="9"/>
  <c r="M42" i="9"/>
  <c r="K42" i="9"/>
  <c r="K252" i="9"/>
  <c r="M252" i="9"/>
  <c r="K440" i="9"/>
  <c r="M440" i="9"/>
  <c r="M442" i="9"/>
  <c r="K442" i="9"/>
  <c r="K288" i="9"/>
  <c r="M288" i="9"/>
  <c r="M329" i="9"/>
  <c r="K329" i="9"/>
  <c r="M380" i="9"/>
  <c r="K380" i="9"/>
  <c r="K243" i="9"/>
  <c r="M243" i="9"/>
  <c r="K129" i="9"/>
  <c r="M129" i="9"/>
  <c r="M454" i="9"/>
  <c r="K454" i="9"/>
  <c r="M249" i="9"/>
  <c r="K249" i="9"/>
  <c r="M181" i="9"/>
  <c r="K181" i="9"/>
  <c r="K311" i="9"/>
  <c r="M311" i="9"/>
  <c r="M244" i="9"/>
  <c r="K244" i="9"/>
  <c r="K275" i="9"/>
  <c r="M275" i="9"/>
  <c r="M145" i="9"/>
  <c r="K145" i="9"/>
  <c r="M55" i="9"/>
  <c r="K55" i="9"/>
  <c r="M123" i="9"/>
  <c r="K123" i="9"/>
  <c r="M109" i="9"/>
  <c r="K109" i="9"/>
  <c r="M31" i="9"/>
  <c r="K31" i="9"/>
  <c r="K237" i="9"/>
  <c r="M237" i="9"/>
  <c r="M225" i="9"/>
  <c r="K225" i="9"/>
  <c r="M27" i="9"/>
  <c r="K27" i="9"/>
  <c r="K457" i="9"/>
  <c r="M457" i="9"/>
  <c r="G4620" i="1"/>
  <c r="G455" i="9" s="1"/>
  <c r="H455" i="9" s="1"/>
  <c r="I455" i="9" s="1"/>
  <c r="M254" i="9"/>
  <c r="K254" i="9"/>
  <c r="G5819" i="1"/>
  <c r="G581" i="9" s="1"/>
  <c r="H581" i="9" s="1"/>
  <c r="I581" i="9" s="1"/>
  <c r="M99" i="9"/>
  <c r="K99" i="9"/>
  <c r="M75" i="9"/>
  <c r="K75" i="9"/>
  <c r="G1506" i="1"/>
  <c r="G126" i="9" s="1"/>
  <c r="K382" i="9"/>
  <c r="M382" i="9"/>
  <c r="K158" i="9"/>
  <c r="M158" i="9"/>
  <c r="K331" i="9"/>
  <c r="M331" i="9"/>
  <c r="K293" i="9"/>
  <c r="M293" i="9"/>
  <c r="M459" i="9"/>
  <c r="K459" i="9"/>
  <c r="M28" i="9"/>
  <c r="K28" i="9"/>
  <c r="M564" i="9"/>
  <c r="K564" i="9"/>
  <c r="M309" i="9"/>
  <c r="K309" i="9"/>
  <c r="K373" i="9"/>
  <c r="M326" i="9"/>
  <c r="M242" i="9"/>
  <c r="K284" i="9"/>
  <c r="M192" i="9"/>
  <c r="K441" i="9"/>
  <c r="K435" i="9"/>
  <c r="K327" i="9"/>
  <c r="M327" i="9"/>
  <c r="K221" i="9"/>
  <c r="M221" i="9"/>
  <c r="M219" i="9"/>
  <c r="K219" i="9"/>
  <c r="M107" i="9"/>
  <c r="I106" i="9"/>
  <c r="K107" i="9"/>
  <c r="M290" i="9"/>
  <c r="K290" i="9"/>
  <c r="M98" i="9"/>
  <c r="K98" i="9"/>
  <c r="M69" i="9"/>
  <c r="K69" i="9"/>
  <c r="M238" i="9"/>
  <c r="K238" i="9"/>
  <c r="M142" i="9"/>
  <c r="K142" i="9"/>
  <c r="M90" i="9"/>
  <c r="K90" i="9"/>
  <c r="M77" i="9"/>
  <c r="K77" i="9"/>
  <c r="M165" i="9"/>
  <c r="K165" i="9"/>
  <c r="K452" i="9"/>
  <c r="M452" i="9"/>
  <c r="M217" i="9"/>
  <c r="K217" i="9"/>
  <c r="K511" i="9"/>
  <c r="M511" i="9"/>
  <c r="M565" i="9"/>
  <c r="K565" i="9"/>
  <c r="K450" i="9"/>
  <c r="M450" i="9"/>
  <c r="K462" i="9"/>
  <c r="M462" i="9"/>
  <c r="M299" i="9"/>
  <c r="K299" i="9"/>
  <c r="M239" i="9"/>
  <c r="K239" i="9"/>
  <c r="M163" i="9"/>
  <c r="K163" i="9"/>
  <c r="M231" i="9"/>
  <c r="K231" i="9"/>
  <c r="M160" i="9"/>
  <c r="K160" i="9"/>
  <c r="K57" i="9"/>
  <c r="M57" i="9"/>
  <c r="M289" i="9"/>
  <c r="K289" i="9"/>
  <c r="M86" i="9"/>
  <c r="K86" i="9"/>
  <c r="M67" i="9"/>
  <c r="K67" i="9"/>
  <c r="K318" i="9"/>
  <c r="M318" i="9"/>
  <c r="M222" i="9"/>
  <c r="K222" i="9"/>
  <c r="M87" i="9"/>
  <c r="K87" i="9"/>
  <c r="M226" i="9"/>
  <c r="K226" i="9"/>
  <c r="I83" i="9"/>
  <c r="M463" i="9"/>
  <c r="K463" i="9"/>
  <c r="I152" i="9"/>
  <c r="M152" i="9" s="1"/>
  <c r="G1643" i="1"/>
  <c r="G141" i="9" s="1"/>
  <c r="H141" i="9" s="1"/>
  <c r="I141" i="9" s="1"/>
  <c r="G2716" i="1"/>
  <c r="G255" i="9" s="1"/>
  <c r="H255" i="9" s="1"/>
  <c r="I255" i="9" s="1"/>
  <c r="K451" i="9"/>
  <c r="M451" i="9"/>
  <c r="M322" i="9"/>
  <c r="K322" i="9"/>
  <c r="K408" i="9"/>
  <c r="M408" i="9"/>
  <c r="M164" i="9"/>
  <c r="K164" i="9"/>
  <c r="M95" i="9"/>
  <c r="K95" i="9"/>
  <c r="K92" i="9"/>
  <c r="M92" i="9"/>
  <c r="M172" i="9"/>
  <c r="K172" i="9"/>
  <c r="M306" i="9"/>
  <c r="K306" i="9"/>
  <c r="K540" i="9"/>
  <c r="M540" i="9"/>
  <c r="K337" i="9"/>
  <c r="M337" i="9"/>
  <c r="M223" i="9"/>
  <c r="K223" i="9"/>
  <c r="K61" i="9"/>
  <c r="M61" i="9"/>
  <c r="K60" i="9"/>
  <c r="M60" i="9"/>
  <c r="M156" i="9"/>
  <c r="K156" i="9"/>
  <c r="M62" i="9"/>
  <c r="K62" i="9"/>
  <c r="K29" i="9"/>
  <c r="M29" i="9"/>
  <c r="K43" i="9"/>
  <c r="M43" i="9"/>
  <c r="M125" i="9"/>
  <c r="K125" i="9"/>
  <c r="K551" i="9"/>
  <c r="M551" i="9"/>
  <c r="C53" i="3"/>
  <c r="K404" i="9"/>
  <c r="M404" i="9"/>
  <c r="K131" i="9"/>
  <c r="M131" i="9"/>
  <c r="M133" i="9"/>
  <c r="K133" i="9"/>
  <c r="M390" i="9"/>
  <c r="K390" i="9"/>
  <c r="M351" i="9"/>
  <c r="K351" i="9"/>
  <c r="M297" i="9"/>
  <c r="K297" i="9"/>
  <c r="M196" i="9"/>
  <c r="K196" i="9"/>
  <c r="I186" i="9"/>
  <c r="M508" i="9"/>
  <c r="K508" i="9"/>
  <c r="M346" i="9"/>
  <c r="K346" i="9"/>
  <c r="K348" i="9"/>
  <c r="M348" i="9"/>
  <c r="M216" i="9"/>
  <c r="K216" i="9"/>
  <c r="K117" i="9"/>
  <c r="M117" i="9"/>
  <c r="K118" i="9"/>
  <c r="M118" i="9"/>
  <c r="M546" i="9"/>
  <c r="K546" i="9"/>
  <c r="K544" i="9"/>
  <c r="M544" i="9"/>
  <c r="K419" i="9"/>
  <c r="M419" i="9"/>
  <c r="M347" i="9"/>
  <c r="K347" i="9"/>
  <c r="K263" i="9"/>
  <c r="M263" i="9"/>
  <c r="M359" i="9"/>
  <c r="K359" i="9"/>
  <c r="K438" i="9"/>
  <c r="I437" i="9"/>
  <c r="M438" i="9"/>
  <c r="M115" i="9"/>
  <c r="K115" i="9"/>
  <c r="K119" i="9"/>
  <c r="M119" i="9"/>
  <c r="M376" i="9"/>
  <c r="K376" i="9"/>
  <c r="K330" i="9"/>
  <c r="M330" i="9"/>
  <c r="K333" i="9"/>
  <c r="M333" i="9"/>
  <c r="K271" i="9"/>
  <c r="M271" i="9"/>
  <c r="K152" i="9"/>
  <c r="K579" i="9"/>
  <c r="M579" i="9"/>
  <c r="M302" i="9"/>
  <c r="K302" i="9"/>
  <c r="K179" i="9"/>
  <c r="M179" i="9"/>
  <c r="M522" i="9"/>
  <c r="K522" i="9"/>
  <c r="I521" i="9"/>
  <c r="K464" i="9"/>
  <c r="M464" i="9"/>
  <c r="M405" i="9"/>
  <c r="K405" i="9"/>
  <c r="M220" i="9"/>
  <c r="K220" i="9"/>
  <c r="M485" i="9"/>
  <c r="K485" i="9"/>
  <c r="M587" i="9"/>
  <c r="K587" i="9"/>
  <c r="M496" i="9"/>
  <c r="K496" i="9"/>
  <c r="M350" i="9"/>
  <c r="K350" i="9"/>
  <c r="K554" i="9"/>
  <c r="M554" i="9"/>
  <c r="M358" i="9"/>
  <c r="K358" i="9"/>
  <c r="K71" i="9"/>
  <c r="M71" i="9"/>
  <c r="I40" i="9"/>
  <c r="K592" i="9"/>
  <c r="M592" i="9"/>
  <c r="M420" i="9"/>
  <c r="K420" i="9"/>
  <c r="M294" i="9"/>
  <c r="K294" i="9"/>
  <c r="K514" i="9"/>
  <c r="M514" i="9"/>
  <c r="M363" i="9"/>
  <c r="K363" i="9"/>
  <c r="I314" i="9"/>
  <c r="K176" i="9"/>
  <c r="M176" i="9"/>
  <c r="I167" i="9"/>
  <c r="M576" i="9"/>
  <c r="K576" i="9"/>
  <c r="K490" i="9"/>
  <c r="I489" i="9"/>
  <c r="M490" i="9"/>
  <c r="M493" i="9"/>
  <c r="K493" i="9"/>
  <c r="K120" i="9"/>
  <c r="M120" i="9"/>
  <c r="K541" i="9"/>
  <c r="M541" i="9"/>
  <c r="M460" i="9"/>
  <c r="K460" i="9"/>
  <c r="M409" i="9"/>
  <c r="K409" i="9"/>
  <c r="I467" i="9"/>
  <c r="M282" i="9"/>
  <c r="K282" i="9"/>
  <c r="K558" i="9"/>
  <c r="M558" i="9"/>
  <c r="M498" i="9"/>
  <c r="K498" i="9"/>
  <c r="M354" i="9"/>
  <c r="K354" i="9"/>
  <c r="M207" i="9"/>
  <c r="K207" i="9"/>
  <c r="M132" i="9"/>
  <c r="K132" i="9"/>
  <c r="H23" i="9"/>
  <c r="I23" i="9" s="1"/>
  <c r="C51" i="3" l="1"/>
  <c r="M538" i="9"/>
  <c r="C30" i="3"/>
  <c r="N30" i="3" s="1"/>
  <c r="M581" i="9"/>
  <c r="K581" i="9"/>
  <c r="I575" i="9"/>
  <c r="C57" i="3" s="1"/>
  <c r="K141" i="9"/>
  <c r="I140" i="9"/>
  <c r="M140" i="9" s="1"/>
  <c r="M141" i="9"/>
  <c r="M255" i="9"/>
  <c r="I202" i="9"/>
  <c r="C36" i="3" s="1"/>
  <c r="K255" i="9"/>
  <c r="H126" i="9"/>
  <c r="I126" i="9" s="1"/>
  <c r="I598" i="9"/>
  <c r="M598" i="9" s="1"/>
  <c r="M455" i="9"/>
  <c r="K455" i="9"/>
  <c r="I445" i="9"/>
  <c r="C42" i="3" s="1"/>
  <c r="K83" i="9"/>
  <c r="C22" i="3"/>
  <c r="M83" i="9"/>
  <c r="K106" i="9"/>
  <c r="M106" i="9"/>
  <c r="C24" i="3"/>
  <c r="K167" i="9"/>
  <c r="C32" i="3"/>
  <c r="M167" i="9"/>
  <c r="N51" i="3"/>
  <c r="J51" i="3"/>
  <c r="H51" i="3"/>
  <c r="E51" i="3"/>
  <c r="L51" i="3"/>
  <c r="G51" i="3"/>
  <c r="M51" i="3"/>
  <c r="K51" i="3"/>
  <c r="I51" i="3"/>
  <c r="D51" i="3"/>
  <c r="O51" i="3"/>
  <c r="F51" i="3"/>
  <c r="K30" i="3"/>
  <c r="D30" i="3"/>
  <c r="K437" i="9"/>
  <c r="C40" i="3"/>
  <c r="M437" i="9"/>
  <c r="G53" i="3"/>
  <c r="F53" i="3"/>
  <c r="O53" i="3"/>
  <c r="M53" i="3"/>
  <c r="D53" i="3"/>
  <c r="E53" i="3"/>
  <c r="J53" i="3"/>
  <c r="N53" i="3"/>
  <c r="K53" i="3"/>
  <c r="H53" i="3"/>
  <c r="L53" i="3"/>
  <c r="I53" i="3"/>
  <c r="M467" i="9"/>
  <c r="C44" i="3"/>
  <c r="K467" i="9"/>
  <c r="K40" i="9"/>
  <c r="M40" i="9"/>
  <c r="C20" i="3"/>
  <c r="K521" i="9"/>
  <c r="C49" i="3"/>
  <c r="M521" i="9"/>
  <c r="K186" i="9"/>
  <c r="C34" i="3"/>
  <c r="M186" i="9"/>
  <c r="K489" i="9"/>
  <c r="M489" i="9"/>
  <c r="C46" i="3"/>
  <c r="K314" i="9"/>
  <c r="M314" i="9"/>
  <c r="C38" i="3"/>
  <c r="M23" i="9"/>
  <c r="K23" i="9"/>
  <c r="I18" i="9"/>
  <c r="L30" i="3" l="1"/>
  <c r="M30" i="3"/>
  <c r="P30" i="3"/>
  <c r="G30" i="3"/>
  <c r="F30" i="3"/>
  <c r="O30" i="3"/>
  <c r="E30" i="3"/>
  <c r="J30" i="3"/>
  <c r="H30" i="3"/>
  <c r="I30" i="3"/>
  <c r="K575" i="9"/>
  <c r="C28" i="3"/>
  <c r="H28" i="3" s="1"/>
  <c r="K140" i="9"/>
  <c r="L42" i="3"/>
  <c r="K42" i="3"/>
  <c r="I42" i="3"/>
  <c r="J42" i="3"/>
  <c r="N42" i="3"/>
  <c r="H42" i="3"/>
  <c r="G42" i="3"/>
  <c r="O42" i="3"/>
  <c r="M42" i="3"/>
  <c r="F42" i="3"/>
  <c r="D42" i="3"/>
  <c r="E42" i="3"/>
  <c r="P42" i="3"/>
  <c r="M575" i="9"/>
  <c r="K202" i="9"/>
  <c r="K598" i="9"/>
  <c r="M202" i="9"/>
  <c r="M445" i="9"/>
  <c r="K445" i="9"/>
  <c r="K126" i="9"/>
  <c r="I111" i="9"/>
  <c r="M126" i="9"/>
  <c r="D24" i="3"/>
  <c r="I24" i="3"/>
  <c r="J24" i="3"/>
  <c r="L24" i="3"/>
  <c r="E24" i="3"/>
  <c r="G24" i="3"/>
  <c r="F24" i="3"/>
  <c r="P24" i="3"/>
  <c r="M24" i="3"/>
  <c r="K24" i="3"/>
  <c r="O24" i="3"/>
  <c r="N24" i="3"/>
  <c r="H24" i="3"/>
  <c r="H22" i="3"/>
  <c r="L22" i="3"/>
  <c r="O22" i="3"/>
  <c r="D22" i="3"/>
  <c r="J22" i="3"/>
  <c r="K22" i="3"/>
  <c r="M22" i="3"/>
  <c r="F22" i="3"/>
  <c r="P22" i="3"/>
  <c r="E22" i="3"/>
  <c r="I22" i="3"/>
  <c r="N22" i="3"/>
  <c r="G22" i="3"/>
  <c r="L36" i="3"/>
  <c r="H36" i="3"/>
  <c r="F36" i="3"/>
  <c r="E36" i="3"/>
  <c r="P36" i="3"/>
  <c r="K36" i="3"/>
  <c r="J36" i="3"/>
  <c r="G36" i="3"/>
  <c r="D36" i="3"/>
  <c r="I36" i="3"/>
  <c r="M36" i="3"/>
  <c r="O36" i="3"/>
  <c r="N36" i="3"/>
  <c r="L46" i="3"/>
  <c r="N46" i="3"/>
  <c r="P46" i="3"/>
  <c r="H46" i="3"/>
  <c r="D46" i="3"/>
  <c r="E46" i="3"/>
  <c r="O46" i="3"/>
  <c r="F46" i="3"/>
  <c r="J46" i="3"/>
  <c r="M46" i="3"/>
  <c r="K46" i="3"/>
  <c r="I46" i="3"/>
  <c r="G46" i="3"/>
  <c r="L34" i="3"/>
  <c r="D34" i="3"/>
  <c r="G34" i="3"/>
  <c r="O34" i="3"/>
  <c r="K34" i="3"/>
  <c r="N34" i="3"/>
  <c r="I34" i="3"/>
  <c r="J34" i="3"/>
  <c r="F34" i="3"/>
  <c r="P34" i="3"/>
  <c r="E34" i="3"/>
  <c r="M34" i="3"/>
  <c r="H34" i="3"/>
  <c r="K44" i="3"/>
  <c r="N44" i="3"/>
  <c r="H44" i="3"/>
  <c r="I44" i="3"/>
  <c r="J44" i="3"/>
  <c r="F44" i="3"/>
  <c r="G44" i="3"/>
  <c r="D44" i="3"/>
  <c r="M44" i="3"/>
  <c r="P44" i="3"/>
  <c r="O44" i="3"/>
  <c r="E44" i="3"/>
  <c r="L44" i="3"/>
  <c r="N38" i="3"/>
  <c r="H38" i="3"/>
  <c r="P38" i="3"/>
  <c r="I38" i="3"/>
  <c r="E38" i="3"/>
  <c r="F38" i="3"/>
  <c r="K38" i="3"/>
  <c r="D38" i="3"/>
  <c r="G38" i="3"/>
  <c r="M38" i="3"/>
  <c r="L38" i="3"/>
  <c r="O38" i="3"/>
  <c r="J38" i="3"/>
  <c r="N20" i="3"/>
  <c r="P20" i="3"/>
  <c r="G20" i="3"/>
  <c r="I20" i="3"/>
  <c r="D20" i="3"/>
  <c r="O20" i="3"/>
  <c r="L20" i="3"/>
  <c r="J20" i="3"/>
  <c r="F20" i="3"/>
  <c r="K20" i="3"/>
  <c r="E20" i="3"/>
  <c r="H20" i="3"/>
  <c r="M20" i="3"/>
  <c r="N28" i="3"/>
  <c r="F28" i="3"/>
  <c r="E40" i="3"/>
  <c r="H40" i="3"/>
  <c r="F40" i="3"/>
  <c r="O40" i="3"/>
  <c r="P40" i="3"/>
  <c r="I40" i="3"/>
  <c r="D40" i="3"/>
  <c r="J40" i="3"/>
  <c r="L40" i="3"/>
  <c r="G40" i="3"/>
  <c r="N40" i="3"/>
  <c r="M40" i="3"/>
  <c r="K40" i="3"/>
  <c r="H32" i="3"/>
  <c r="N32" i="3"/>
  <c r="O32" i="3"/>
  <c r="F32" i="3"/>
  <c r="G32" i="3"/>
  <c r="E32" i="3"/>
  <c r="J32" i="3"/>
  <c r="P32" i="3"/>
  <c r="K32" i="3"/>
  <c r="M32" i="3"/>
  <c r="D32" i="3"/>
  <c r="I32" i="3"/>
  <c r="L32" i="3"/>
  <c r="M49" i="3"/>
  <c r="L49" i="3"/>
  <c r="G49" i="3"/>
  <c r="O49" i="3"/>
  <c r="K49" i="3"/>
  <c r="E49" i="3"/>
  <c r="D49" i="3"/>
  <c r="J49" i="3"/>
  <c r="F49" i="3"/>
  <c r="N49" i="3"/>
  <c r="I49" i="3"/>
  <c r="H49" i="3"/>
  <c r="H57" i="3"/>
  <c r="O57" i="3"/>
  <c r="M57" i="3"/>
  <c r="K57" i="3"/>
  <c r="D57" i="3"/>
  <c r="F57" i="3"/>
  <c r="L57" i="3"/>
  <c r="J57" i="3"/>
  <c r="G57" i="3"/>
  <c r="N57" i="3"/>
  <c r="I57" i="3"/>
  <c r="E57" i="3"/>
  <c r="K18" i="9"/>
  <c r="C18" i="3"/>
  <c r="M18" i="9"/>
  <c r="I600" i="9"/>
  <c r="A602" i="9" a="1"/>
  <c r="K28" i="3" l="1"/>
  <c r="M28" i="3"/>
  <c r="E28" i="3"/>
  <c r="L13" i="9"/>
  <c r="L15" i="9" s="1"/>
  <c r="B25" i="5"/>
  <c r="P28" i="3"/>
  <c r="J28" i="3"/>
  <c r="G28" i="3"/>
  <c r="D28" i="3"/>
  <c r="I28" i="3"/>
  <c r="O28" i="3"/>
  <c r="L28" i="3"/>
  <c r="K111" i="9"/>
  <c r="M111" i="9"/>
  <c r="C26" i="3"/>
  <c r="C59" i="3" s="1"/>
  <c r="A602" i="9"/>
  <c r="G18" i="3"/>
  <c r="F18" i="3"/>
  <c r="K18" i="3"/>
  <c r="N18" i="3"/>
  <c r="H18" i="3"/>
  <c r="L18" i="3"/>
  <c r="O18" i="3"/>
  <c r="P18" i="3"/>
  <c r="E18" i="3"/>
  <c r="I18" i="3"/>
  <c r="D18" i="3"/>
  <c r="J18" i="3"/>
  <c r="M18" i="3"/>
  <c r="I599" i="9"/>
  <c r="M600" i="9"/>
  <c r="K600" i="9"/>
  <c r="C25" i="5" l="1"/>
  <c r="C63" i="3"/>
  <c r="G26" i="3"/>
  <c r="G59" i="3" s="1"/>
  <c r="I26" i="3"/>
  <c r="I59" i="3" s="1"/>
  <c r="E26" i="3"/>
  <c r="E59" i="3" s="1"/>
  <c r="O26" i="3"/>
  <c r="O59" i="3" s="1"/>
  <c r="J26" i="3"/>
  <c r="J59" i="3" s="1"/>
  <c r="H26" i="3"/>
  <c r="K26" i="3"/>
  <c r="P26" i="3"/>
  <c r="D26" i="3"/>
  <c r="D59" i="3" s="1"/>
  <c r="D60" i="3" s="1"/>
  <c r="N26" i="3"/>
  <c r="N59" i="3" s="1"/>
  <c r="L26" i="3"/>
  <c r="L59" i="3" s="1"/>
  <c r="M26" i="3"/>
  <c r="M59" i="3" s="1"/>
  <c r="F26" i="3"/>
  <c r="F59" i="3" s="1"/>
  <c r="H59" i="3"/>
  <c r="K59" i="3"/>
  <c r="M599" i="9"/>
  <c r="K599" i="9"/>
  <c r="D61" i="3" l="1"/>
  <c r="E60" i="3"/>
  <c r="E61" i="3" s="1"/>
  <c r="F60" i="3" l="1"/>
  <c r="F61" i="3" s="1"/>
  <c r="G60" i="3" l="1"/>
  <c r="G61" i="3" s="1"/>
  <c r="H60" i="3" l="1"/>
  <c r="I60" i="3" s="1"/>
  <c r="H61" i="3" l="1"/>
  <c r="J60" i="3"/>
  <c r="I61" i="3"/>
  <c r="J61" i="3" l="1"/>
  <c r="K60" i="3"/>
  <c r="L60" i="3" l="1"/>
  <c r="K61" i="3"/>
  <c r="L61" i="3" l="1"/>
  <c r="M60" i="3"/>
  <c r="M61" i="3" l="1"/>
  <c r="N60" i="3"/>
  <c r="N61" i="3" l="1"/>
  <c r="O60" i="3"/>
  <c r="O61" i="3"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<sst xmlns="http://schemas.openxmlformats.org/spreadsheetml/2006/main" count="41068" uniqueCount="3747">
  <si>
    <t>1.1.1. 93565 - ENGENHEIRO CIVIL DE OBRA JUNIOR COM ENCARGOS COMPLEMENTARES (MES)</t>
  </si>
  <si>
    <t>Encargos Complementares</t>
  </si>
  <si>
    <t>FONTE</t>
  </si>
  <si>
    <t>UNID</t>
  </si>
  <si>
    <t>COEFICIENTE</t>
  </si>
  <si>
    <t>PREÇO UNITÁRIO</t>
  </si>
  <si>
    <t>TOTAL</t>
  </si>
  <si>
    <t>00043498</t>
  </si>
  <si>
    <t>SINAPI</t>
  </si>
  <si>
    <t>MES</t>
  </si>
  <si>
    <t>00040863</t>
  </si>
  <si>
    <t>00043474</t>
  </si>
  <si>
    <t>00040864</t>
  </si>
  <si>
    <t>TOTAL Encargos Complementares:</t>
  </si>
  <si>
    <t>Mão de Obra</t>
  </si>
  <si>
    <t>00040811</t>
  </si>
  <si>
    <t>ENGENHEIRO CIVIL DE OBRA JUNIOR (MENSALISTA)</t>
  </si>
  <si>
    <t>TOTAL Mão de Obra:</t>
  </si>
  <si>
    <t>Serviço</t>
  </si>
  <si>
    <t>95415</t>
  </si>
  <si>
    <t>TOTAL Serviço:</t>
  </si>
  <si>
    <t>VALOR:</t>
  </si>
  <si>
    <t>1.1.2. 94295 - MESTRE  DE OBRAS COM ENCARGOS COMPLEMENTARES (MES)</t>
  </si>
  <si>
    <t>00043499</t>
  </si>
  <si>
    <t>00043475</t>
  </si>
  <si>
    <t>00040819</t>
  </si>
  <si>
    <t>MESTRE DE OBRAS (MENSALISTA)</t>
  </si>
  <si>
    <t>95423</t>
  </si>
  <si>
    <t>1.1.3. 93563 - ALMOXARIFE COM ENCARGOS COMPLEMENTARES (MES)</t>
  </si>
  <si>
    <t>00043494</t>
  </si>
  <si>
    <t>00043470</t>
  </si>
  <si>
    <t>00040809</t>
  </si>
  <si>
    <t>ALMOXARIFE (MENSALISTA)</t>
  </si>
  <si>
    <t>95413</t>
  </si>
  <si>
    <t>1.1.4. 88326 - VIGIA NOTURNO  COM ENCARGOS COMPLEMENTARES (H)</t>
  </si>
  <si>
    <t>00037370</t>
  </si>
  <si>
    <t>H</t>
  </si>
  <si>
    <t>00043491</t>
  </si>
  <si>
    <t>00037372</t>
  </si>
  <si>
    <t>00043467</t>
  </si>
  <si>
    <t>00037373</t>
  </si>
  <si>
    <t>00037371</t>
  </si>
  <si>
    <t>00041776</t>
  </si>
  <si>
    <t>VIGIA NOTURNO, HORA EFETIVAMENTE TRABALHADA DE 22 H AS 5 H (COM ADICIONAL NOTURNO)</t>
  </si>
  <si>
    <t>95388</t>
  </si>
  <si>
    <t>1.1.5. I10193 - ENGENHEIRO DE SEGURANCA NO TRABALHO COM ENCARGOS COMPLEMENTARES (mês)</t>
  </si>
  <si>
    <t>I10193</t>
  </si>
  <si>
    <t>Engenheiro Junior de Segurança do Trabalho</t>
  </si>
  <si>
    <t>ORSE</t>
  </si>
  <si>
    <t>mês</t>
  </si>
  <si>
    <t>1.2.1. 4 - ART DE EXECUÇÃO  - CREA PI (UN)</t>
  </si>
  <si>
    <t>Geral</t>
  </si>
  <si>
    <t>4</t>
  </si>
  <si>
    <t>ART DE EXECUÇÃO  - CREA PI</t>
  </si>
  <si>
    <t xml:space="preserve">Composições </t>
  </si>
  <si>
    <t>UN</t>
  </si>
  <si>
    <t>TOTAL Geral:</t>
  </si>
  <si>
    <t>1.2.2. S00051 - Fornecimento e Instalação de Placa de obra em chapa aço galvanizado (m2)</t>
  </si>
  <si>
    <t>S10551</t>
  </si>
  <si>
    <t>Encargos Complementares - Carpinteiro</t>
  </si>
  <si>
    <t>h</t>
  </si>
  <si>
    <t>S10549</t>
  </si>
  <si>
    <t>Encargos Complementares - Servente</t>
  </si>
  <si>
    <t>Material</t>
  </si>
  <si>
    <t>I01569</t>
  </si>
  <si>
    <t>Madeira mista serrada (barrote) 6 x 6cm - 0,0036 m3/m (angelim, louro)</t>
  </si>
  <si>
    <t>m</t>
  </si>
  <si>
    <t>I06995</t>
  </si>
  <si>
    <t>Madeira mista serrada (sarrafo) 2,2 x 5,5cm - 0,00121 m³/m</t>
  </si>
  <si>
    <t>I04813S</t>
  </si>
  <si>
    <t>Placa de obra (para construcao civil) em chapa galvanizada *n. 22*, adesivada, de *2,4 x 1,2* m (sem postes para fixacao)</t>
  </si>
  <si>
    <t>m2</t>
  </si>
  <si>
    <t>I05075S</t>
  </si>
  <si>
    <t>Prego de aco polido com cabeca 18 x 30 (2 3/4 x 10)</t>
  </si>
  <si>
    <t>kg</t>
  </si>
  <si>
    <t>TOTAL Material:</t>
  </si>
  <si>
    <t>1.2.3. 98459 - TAPUME COM TELHA METÁLICA. AF_05/2018 (M2)</t>
  </si>
  <si>
    <t>Equipamento Custo Horário</t>
  </si>
  <si>
    <t>91693</t>
  </si>
  <si>
    <t>SERRA CIRCULAR DE BANCADA COM MOTOR ELÉTRICO POTÊNCIA DE 5HP, COM COIFA PARA DISCO 10" - CHI DIURNO. AF_08/2015</t>
  </si>
  <si>
    <t>CHI</t>
  </si>
  <si>
    <t>91692</t>
  </si>
  <si>
    <t>SERRA CIRCULAR DE BANCADA COM MOTOR ELÉTRICO POTÊNCIA DE 5HP, COM COIFA PARA DISCO 10" - CHP DIURNO. AF_08/2015</t>
  </si>
  <si>
    <t>CHP</t>
  </si>
  <si>
    <t>TOTAL Equipamento Custo Horário:</t>
  </si>
  <si>
    <t>00004433</t>
  </si>
  <si>
    <t>CAIBRO NAO APARELHADO *6 X 6* CM, EM MACARANDUBA, ANGELIM OU EQUIVALENTE DA REGIAO - BRUTA</t>
  </si>
  <si>
    <t>M</t>
  </si>
  <si>
    <t>00005061</t>
  </si>
  <si>
    <t>PREGO DE ACO POLIDO COM CABECA 18 X 27 (2 1/2 X 10)</t>
  </si>
  <si>
    <t>KG</t>
  </si>
  <si>
    <t>00003992</t>
  </si>
  <si>
    <t>TABUA APARELHADA *2,5 X 30* CM, EM MACARANDUBA, ANGELIM OU EQUIVALENTE DA REGIAO</t>
  </si>
  <si>
    <t>00007243</t>
  </si>
  <si>
    <t>TELHA TRAPEZOIDAL EM ACO ZINCADO, SEM PINTURA, ALTURA DE APROXIMADAMENTE 40 MM, ESPESSURA DE 0,50 MM E LARGURA UTIL DE 980 MM</t>
  </si>
  <si>
    <t>M2</t>
  </si>
  <si>
    <t>Mão de Obra com Encargos Complementares</t>
  </si>
  <si>
    <t>88239</t>
  </si>
  <si>
    <t>88262</t>
  </si>
  <si>
    <t>TOTAL Mão de Obra com Encargos Complementares:</t>
  </si>
  <si>
    <t>94974</t>
  </si>
  <si>
    <t>CONCRETO MAGRO PARA LASTRO, TRAÇO 1:4,5:4,5 (EM MASSA SECA DE CIMENTO/ AREIA MÉDIA/ BRITA 1) - PREPARO MANUAL. AF_05/2021</t>
  </si>
  <si>
    <t>M3</t>
  </si>
  <si>
    <t>1.2.4. 99059 - LOCACAO CONVENCIONAL DE OBRA, UTILIZANDO GABARITO DE TÁBUAS CORRIDAS  PONTALETADAS A CADA 2,00M -  2 UTILIZAÇÕES. AF_10/2018 (M)</t>
  </si>
  <si>
    <t>00005068</t>
  </si>
  <si>
    <t>PREGO DE ACO POLIDO COM CABECA 17 X 21 (2 X 11)</t>
  </si>
  <si>
    <t>00004417</t>
  </si>
  <si>
    <t>SARRAFO NAO APARELHADO *2,5 X 7* CM, EM MACARANDUBA, ANGELIM OU EQUIVALENTE DA REGIAO -  BRUTA</t>
  </si>
  <si>
    <t>00010567</t>
  </si>
  <si>
    <t>TABUA *2,5 X 23* CM EM PINUS, MISTA OU EQUIVALENTE DA REGIAO - BRUTA</t>
  </si>
  <si>
    <t>00007356</t>
  </si>
  <si>
    <t>TINTA LATEX ACRILICA PREMIUM, COR BRANCO FOSCO</t>
  </si>
  <si>
    <t>L</t>
  </si>
  <si>
    <t>99062</t>
  </si>
  <si>
    <t>MARCAÇÃO DE PONTOS EM GABARITO OU CAVALETE. AF_10/2018</t>
  </si>
  <si>
    <t>1.2.5. I04740 - Andaime metálico fachadeiro - locação mensal , montagem e desmontagem (l)</t>
  </si>
  <si>
    <t>1.2.6. 97062 - COLOCAÇÃO  DE TELA EM ANDAIME FACHADEIRO.  AF_11/2017 (M2)</t>
  </si>
  <si>
    <t>00000411</t>
  </si>
  <si>
    <t>ABRACADEIRA DE NYLON PARA AMARRACAO DE CABOS, COMPRIMENTO DE 200 X *4,6* MM</t>
  </si>
  <si>
    <t>00007170</t>
  </si>
  <si>
    <t>TELA FACHADEIRA EM POLIETILENO, ROLO DE 3 X 100 M (L X C), COR BRANCA, SEM LOGOMARCA - PARA PROTECAO DE OBRAS</t>
  </si>
  <si>
    <t>1.2.7. 98525 - LIMPEZA MECANIZADA DE CAMADA VEGETAL, VEGETAÇÃO E PEQUENAS ÁRVORES (DIÂMETRO DE TRONCO  MENOR QUE 0,20  M), COM TRATOR DE ESTEIRAS.AF_05/2018 (M2)</t>
  </si>
  <si>
    <t>89031</t>
  </si>
  <si>
    <t>TRATOR DE ESTEIRAS, POTÊNCIA 100 HP, PESO OPERACIONAL 9,4 T, COM LÂMINA 2,19 M3 - CHI DIURNO. AF_06/2014</t>
  </si>
  <si>
    <t>89032</t>
  </si>
  <si>
    <t>TRATOR DE ESTEIRAS, POTÊNCIA 100 HP, PESO OPERACIONAL 9,4 T, COM LÂMINA 2,19 M3 - CHP DIURNO. AF_06/2014</t>
  </si>
  <si>
    <t>88441</t>
  </si>
  <si>
    <t>88316</t>
  </si>
  <si>
    <t>SERVENTE COM ENCARGOS COMPLEMENTARES</t>
  </si>
  <si>
    <t>1.2.8. 93212 - EXECUÇÃO  DE SANITÁRIO E VESTIÁRIO EM CANTEIRO DE OBRA EM CHAPA DE MADEIRA COMPENSADA, NÃO INCLUSO MOBILIÁRIO. AF_02/2016 (M2)</t>
  </si>
  <si>
    <t>00011712</t>
  </si>
  <si>
    <t>CAIXA SIFONADA, PVC, 150 X 150 X 50 MM, COM GRELHA QUADRADA, BRANCA (NBR 5688)</t>
  </si>
  <si>
    <t>00003080</t>
  </si>
  <si>
    <t>FECHADURA ESPELHO PARA PORTA EXTERNA, EM ACO INOX (MAQUINA, TESTA E CONTRA-TESTA) E EM ZAMAC (MACANETA, LINGUETA E TRINCOS) COM ACABAMENTO CROMADO, MAQUINA DE 40 MM, INCLUINDO CHAVE TIPO CILINDRO</t>
  </si>
  <si>
    <t>CJ</t>
  </si>
  <si>
    <t>00011587</t>
  </si>
  <si>
    <t>FORRO DE PVC LISO, BRANCO, REGUA DE 10 CM, ESPESSURA DE 8 MM A 10 MM (COM COLOCACAO / SEM ESTRUTURA METALICA)</t>
  </si>
  <si>
    <t>00003659</t>
  </si>
  <si>
    <t>JUNCAO SIMPLES DE REDUCAO, PVC, DN 100 X 50 MM, SERIE NORMAL PARA ESGOTO PREDIAL</t>
  </si>
  <si>
    <t>00003670</t>
  </si>
  <si>
    <t>JUNCAO SIMPLES, PVC, 45 GRAUS, DN 100 X 100 MM, SERIE NORMAL PARA ESGOTO PREDIAL</t>
  </si>
  <si>
    <t>00011697</t>
  </si>
  <si>
    <t>MICTORIO COLETIVO ACO INOX (AISI 304), E = 0,8 MM, DE *100 X 40 X 30* CM (C X A X P)</t>
  </si>
  <si>
    <t>00043777</t>
  </si>
  <si>
    <t>PORTA DE MADEIRA, FOLHA LEVE (NBR 15930), DE 600 X 2100 MM, E = 35 MM, NUCLEO COLMEIA, CAPA LISA EM HDF, ACABAMENTO MELAMINICO EM PADRAO MADEIRA</t>
  </si>
  <si>
    <t>00021112</t>
  </si>
  <si>
    <t>VALVULA DE DESCARGA EM METAL CROMADO PARA MICTORIO COM ACIONAMENTO POR PRESSAO E FECHAMENTO AUTOMATICO</t>
  </si>
  <si>
    <t>89173</t>
  </si>
  <si>
    <t>(COMPOSIÇÃO REPRESENTATIVA) DO SERVIÇO DE EMBOÇO/MASSA ÚNICA, APLICADO MANUALMENTE, TRAÇO 1:2:8, EM BETONEIRA DE 400L, PAREDES INTERNAS, COM EXECUÇÃO DE TALISCAS, EDIFICAÇÃO HABITACIONAL UNIFAMILIAR (CASAS) E EDIFICAÇÃO PÚBLICA PADRÃO. AF_12/2014</t>
  </si>
  <si>
    <t>89171</t>
  </si>
  <si>
    <t>(COMPOSIÇÃO REPRESENTATIVA) DO SERVIÇO DE REVESTIMENTO CERÂMICO PARA PISO COM PLACAS TIPO ESMALTADA EXTRA DE DIMENSÕES 35X35 CM, PARA EDIFICAÇÃO HABITACIONAL UNIFAMILIAR (CASA) E EDIFICAÇÃO PÚBLICA PADRÃO. AF_11/2014</t>
  </si>
  <si>
    <t>101165</t>
  </si>
  <si>
    <t>ALVENARIA DE EMBASAMENTO COM BLOCO ESTRUTURAL DE CONCRETO, DE 14X19X29CM E ARGAMASSA DE ASSENTAMENTO COM PREPARO EM BETONEIRA. AF_05/2020</t>
  </si>
  <si>
    <t>103328</t>
  </si>
  <si>
    <t>ALVENARIA DE VEDAÇÃO DE BLOCOS CERÂMICOS FURADOS NA HORIZONTAL DE 9X19X19 CM (ESPESSURA 9 CM) E ARGAMASSA DE ASSENTAMENTO COM PREPARO EM BETONEIRA. AF_12/2021</t>
  </si>
  <si>
    <t>91924</t>
  </si>
  <si>
    <t>CABO DE COBRE FLEXÍVEL ISOLADO, 1,5 MM², ANTI-CHAMA 450/750 V, PARA CIRCUITOS TERMINAIS - FORNECIMENTO E INSTALAÇÃO. AF_03/2023</t>
  </si>
  <si>
    <t>92981</t>
  </si>
  <si>
    <t>CABO DE COBRE FLEXÍVEL ISOLADO, 16 MM², ANTI-CHAMA 450/750 V, PARA DISTRIBUIÇÃO - FORNECIMENTO E INSTALAÇÃO. AF_12/2015</t>
  </si>
  <si>
    <t>91926</t>
  </si>
  <si>
    <t>CABO DE COBRE FLEXÍVEL ISOLADO, 2,5 MM², ANTI-CHAMA 450/750 V, PARA CIRCUITOS TERMINAIS - FORNECIMENTO E INSTALAÇÃO. AF_03/2023</t>
  </si>
  <si>
    <t>91928</t>
  </si>
  <si>
    <t>CABO DE COBRE FLEXÍVEL ISOLADO, 4 MM², ANTI-CHAMA 450/750 V, PARA CIRCUITOS TERMINAIS - FORNECIMENTO E INSTALAÇÃO. AF_03/2023</t>
  </si>
  <si>
    <t>97886</t>
  </si>
  <si>
    <t>CAIXA ENTERRADA ELÉTRICA RETANGULAR, EM ALVENARIA COM TIJOLOS CERÂMICOS MACIÇOS, FUNDO COM BRITA, DIMENSÕES INTERNAS: 0,3X0,3X0,3 M. AF_12/2020</t>
  </si>
  <si>
    <t>97906</t>
  </si>
  <si>
    <t>CAIXA ENTERRADA HIDRÁULICA RETANGULAR, EM ALVENARIA COM BLOCOS DE CONCRETO, DIMENSÕES INTERNAS: 0,6X0,6X0,6 M PARA REDE DE ESGOTO. AF_12/2020</t>
  </si>
  <si>
    <t>91937</t>
  </si>
  <si>
    <t>CAIXA OCTOGONAL 3" X 3", PVC, INSTALADA EM LAJE - FORNECIMENTO E INSTALAÇÃO. AF_03/2023</t>
  </si>
  <si>
    <t>87903</t>
  </si>
  <si>
    <t>CHAPISCO APLICADO EM ALVENARIA (COM PRESENÇA DE VÃOS) E ESTRUTURAS DE CONCRETO DE FACHADA, COM ROLO PARA TEXTURA ACRÍLICA.  ARGAMASSA INDUSTRIALIZADA COM PREPARO EM MISTURADOR 300 KG. AF_10/2022</t>
  </si>
  <si>
    <t>87885</t>
  </si>
  <si>
    <t>CHAPISCO APLICADO NO TETO OU EM ALVENARIA E ESTRUTURA, COM ROLO PARA TEXTURA ACRÍLICA. ARGAMASSA INDUSTRIALIZADA COM PREPARO EM MISTURADOR 300 KG. AF_10/2022</t>
  </si>
  <si>
    <t>90466</t>
  </si>
  <si>
    <t>CHUMBAMENTO LINEAR EM ALVENARIA PARA RAMAIS/DISTRIBUIÇÃO COM DIÂMETROS MENORES OU IGUAIS A 40 MM. AF_05/2015</t>
  </si>
  <si>
    <t>100860</t>
  </si>
  <si>
    <t>CHUVEIRO ELÉTRICO COMUM CORPO PLÁSTICO, TIPO DUCHA ? FORNECIMENTO E INSTALAÇÃO. AF_01/2020</t>
  </si>
  <si>
    <t>95805</t>
  </si>
  <si>
    <t>CONDULETE DE PVC, TIPO B, PARA ELETRODUTO DE PVC SOLDÁVEL DN 25 MM (3/4''), APARENTE - FORNECIMENTO E INSTALAÇÃO. AF_10/2022</t>
  </si>
  <si>
    <t>95811</t>
  </si>
  <si>
    <t>CONDULETE DE PVC, TIPO LB, PARA ELETRODUTO DE PVC SOLDÁVEL DN 25 MM (3/4''), APARENTE - FORNECIMENTO E INSTALAÇÃO. AF_10/2022</t>
  </si>
  <si>
    <t>91911</t>
  </si>
  <si>
    <t>CURVA 90 GRAUS PARA ELETRODUTO, PVC, ROSCÁVEL, DN 20 MM (1/2"), PARA CIRCUITOS TERMINAIS, INSTALADA EM PAREDE - FORNECIMENTO E INSTALAÇÃO. AF_03/2023</t>
  </si>
  <si>
    <t>91890</t>
  </si>
  <si>
    <t>CURVA 90 GRAUS PARA ELETRODUTO, PVC, ROSCÁVEL, DN 25 MM (3/4"), PARA CIRCUITOS TERMINAIS, INSTALADA EM FORRO - FORNECIMENTO E INSTALAÇÃO. AF_03/2023</t>
  </si>
  <si>
    <t>89748</t>
  </si>
  <si>
    <t>CURVA CURTA 90 GRAUS, PVC, SERIE NORMAL, ESGOTO PREDIAL, DN 100 MM, JUNTA ELÁSTICA, FORNECIDO E INSTALADO EM RAMAL DE DESCARGA OU RAMAL DE ESGOTO SANITÁRIO. AF_08/2022</t>
  </si>
  <si>
    <t>101891</t>
  </si>
  <si>
    <t>DISJUNTOR MONOPOLAR TIPO NEMA, CORRENTE NOMINAL DE 35 ATÉ 50A - FORNECIMENTO E INSTALAÇÃO. AF_10/2020</t>
  </si>
  <si>
    <t>91862</t>
  </si>
  <si>
    <t>ELETRODUTO RÍGIDO ROSCÁVEL, PVC, DN 20 MM (1/2"), PARA CIRCUITOS TERMINAIS, INSTALADO EM FORRO - FORNECIMENTO E INSTALAÇÃO. AF_03/2023</t>
  </si>
  <si>
    <t>91870</t>
  </si>
  <si>
    <t>ELETRODUTO RÍGIDO ROSCÁVEL, PVC, DN 20 MM (1/2"), PARA CIRCUITOS TERMINAIS, INSTALADO EM PAREDE - FORNECIMENTO E INSTALAÇÃO. AF_03/2023</t>
  </si>
  <si>
    <t>91863</t>
  </si>
  <si>
    <t>ELETRODUTO RÍGIDO ROSCÁVEL, PVC, DN 25 MM (3/4"), PARA CIRCUITOS TERMINAIS, INSTALADO EM FORRO - FORNECIMENTO E INSTALAÇÃO. AF_03/2023</t>
  </si>
  <si>
    <t>91871</t>
  </si>
  <si>
    <t>ELETRODUTO RÍGIDO ROSCÁVEL, PVC, DN 25 MM (3/4"), PARA CIRCUITOS TERMINAIS, INSTALADO EM PAREDE - FORNECIMENTO E INSTALAÇÃO. AF_03/2023</t>
  </si>
  <si>
    <t>87777</t>
  </si>
  <si>
    <t>EMBOÇO OU MASSA ÚNICA EM ARGAMASSA TRAÇO 1:2:8, PREPARO MANUAL, APLICADA MANUALMENTE EM PANOS DE FACHADA COM PRESENÇA DE VÃOS, ESPESSURA DE 25 MM. AF_08/2022</t>
  </si>
  <si>
    <t>93358</t>
  </si>
  <si>
    <t>ESCAVAÇÃO MANUAL DE VALA COM PROFUNDIDADE MENOR OU IGUAL A 1,30 M. AF_02/2021</t>
  </si>
  <si>
    <t>91305</t>
  </si>
  <si>
    <t>FECHADURA DE EMBUTIR PARA PORTA DE BANHEIRO, COMPLETA, ACABAMENTO PADRÃO POPULAR, INCLUSO EXECUÇÃO DE FURO - FORNECIMENTO E INSTALAÇÃO. AF_12/2019</t>
  </si>
  <si>
    <t>91170</t>
  </si>
  <si>
    <t>FIXAÇÃO DE TUBOS HORIZONTAIS DE PVC, CPVC OU COBRE DIÂMETROS MENORES OU IGUAIS A 40 MM OU ELETROCALHAS ATÉ 150MM DE LARGURA, COM ABRAÇADEIRA METÁLICA RÍGIDA TIPO D 1/2?, FIXADA EM PERFILADO EM LAJE. AF_05/2015</t>
  </si>
  <si>
    <t>91173</t>
  </si>
  <si>
    <t>FIXAÇÃO DE TUBOS VERTICAIS DE PPR DIÂMETROS MENORES OU IGUAIS A 40 MM COM ABRAÇADEIRA METÁLICA RÍGIDA TIPO D 1/2", FIXADA EM PERFILADO EM ALVENARIA. AF_05/2015</t>
  </si>
  <si>
    <t>96985</t>
  </si>
  <si>
    <t>HASTE DE ATERRAMENTO 5/8  PARA SPDA - FORNECIMENTO E INSTALAÇÃO. AF_12/2017</t>
  </si>
  <si>
    <t>91959</t>
  </si>
  <si>
    <t>INTERRUPTOR SIMPLES (2 MÓDULOS), 10A/250V, INCLUINDO SUPORTE E PLACA - FORNECIMENTO E INSTALAÇÃO. AF_03/2023</t>
  </si>
  <si>
    <t>91967</t>
  </si>
  <si>
    <t>INTERRUPTOR SIMPLES (3 MÓDULOS), 10A/250V, INCLUINDO SUPORTE E PLACA - FORNECIMENTO E INSTALAÇÃO. AF_03/2023</t>
  </si>
  <si>
    <t>94559</t>
  </si>
  <si>
    <t>JANELA DE AÇO TIPO BASCULANTE PARA VIDROS, COM BATENTE, FERRAGENS E PINTURA ANTICORROSIVA. EXCLUSIVE VIDROS, ACABAMENTO, ALIZAR E CONTRAMARCO. FORNECIMENTO E INSTALAÇÃO. AF_12/2019</t>
  </si>
  <si>
    <t>89724</t>
  </si>
  <si>
    <t>JOELHO 90 GRAUS, PVC, SERIE NORMAL, ESGOTO PREDIAL, DN 40 MM, JUNTA SOLDÁVEL, FORNECIDO E INSTALADO EM RAMAL DE DESCARGA OU RAMAL DE ESGOTO SANITÁRIO. AF_08/2022</t>
  </si>
  <si>
    <t>89731</t>
  </si>
  <si>
    <t>JOELHO 90 GRAUS, PVC, SERIE NORMAL, ESGOTO PREDIAL, DN 50 MM, JUNTA ELÁSTICA, FORNECIDO E INSTALADO EM RAMAL DE DESCARGA OU RAMAL DE ESGOTO SANITÁRIO. AF_08/2022</t>
  </si>
  <si>
    <t>89970</t>
  </si>
  <si>
    <t>KIT DE REGISTRO DE PRESSÃO BRUTO DE LATÃO ¾", INCLUSIVE CONEXÕES, ROSCÁVEL, INSTALADO EM RAMAL DE ÁGUA FRIA - FORNECIMENTO E INSTALAÇÃO. AF_12/2014</t>
  </si>
  <si>
    <t>95240</t>
  </si>
  <si>
    <t>LASTRO DE CONCRETO MAGRO, APLICADO EM PISOS, LAJES SOBRE SOLO OU RADIERS, ESPESSURA DE 3 CM. AF_07/2016</t>
  </si>
  <si>
    <t>95241</t>
  </si>
  <si>
    <t>LASTRO DE CONCRETO MAGRO, APLICADO EM PISOS, LAJES SOBRE SOLO OU RADIERS, ESPESSURA DE 5 CM. AF_07/2016</t>
  </si>
  <si>
    <t>86943</t>
  </si>
  <si>
    <t>LAVATÓRIO LOUÇA BRANCA SUSPENSO, 29,5 X 39CM OU EQUIVALENTE, PADRÃO POPULAR, INCLUSO SIFÃO FLEXÍVEL EM PVC, VÁLVULA E ENGATE FLEXÍVEL 30CM EM PLÁSTICO E TORNEIRA CROMADA DE MESA, PADRÃO POPULAR - FORNECIMENTO E INSTALAÇÃO. AF_01/2020</t>
  </si>
  <si>
    <t>97586</t>
  </si>
  <si>
    <t>LUMINÁRIA TIPO CALHA, DE SOBREPOR, COM 2 LÂMPADAS TUBULARES FLUORESCENTES DE 36 W, COM REATOR DE PARTIDA RÁPIDA - FORNECIMENTO E INSTALAÇÃO. AF_02/2020</t>
  </si>
  <si>
    <t>91882</t>
  </si>
  <si>
    <t>LUVA PARA ELETRODUTO, PVC, ROSCÁVEL, DN 20 MM (1/2"), PARA CIRCUITOS TERMINAIS, INSTALADA EM PAREDE - FORNECIMENTO E INSTALAÇÃO. AF_03/2023</t>
  </si>
  <si>
    <t>91875</t>
  </si>
  <si>
    <t>LUVA PARA ELETRODUTO, PVC, ROSCÁVEL, DN 25 MM (3/4"), PARA CIRCUITOS TERMINAIS, INSTALADA EM FORRO - FORNECIMENTO E INSTALAÇÃO. AF_03/2023</t>
  </si>
  <si>
    <t>87548</t>
  </si>
  <si>
    <t>MASSA ÚNICA, PARA RECEBIMENTO DE PINTURA, EM ARGAMASSA TRAÇO 1:2:8, PREPARO MANUAL, APLICADA MANUALMENTE EM FACES INTERNAS DE PAREDES, ESPESSURA DE 10MM, COM EXECUÇÃO DE TALISCAS. AF_06/2014</t>
  </si>
  <si>
    <t>98445</t>
  </si>
  <si>
    <t>PAREDE DE MADEIRA COMPENSADA PARA CONSTRUÇÃO TEMPORÁRIA EM CHAPA SIMPLES, EXTERNA, COM ÁREA LÍQUIDA MAIOR OU IGUAL A 6 M², COM VÃO. AF_05/2018</t>
  </si>
  <si>
    <t>98441</t>
  </si>
  <si>
    <t>PAREDE DE MADEIRA COMPENSADA PARA CONSTRUÇÃO TEMPORÁRIA EM CHAPA SIMPLES, EXTERNA, COM ÁREA LÍQUIDA MAIOR OU IGUAL A 6 M², SEM VÃO. AF_05/2018</t>
  </si>
  <si>
    <t>98446</t>
  </si>
  <si>
    <t>PAREDE DE MADEIRA COMPENSADA PARA CONSTRUÇÃO TEMPORÁRIA EM CHAPA SIMPLES, EXTERNA, COM ÁREA LÍQUIDA MENOR QUE 6 M², COM VÃO. AF_05/2018</t>
  </si>
  <si>
    <t>98442</t>
  </si>
  <si>
    <t>PAREDE DE MADEIRA COMPENSADA PARA CONSTRUÇÃO TEMPORÁRIA EM CHAPA SIMPLES, EXTERNA, COM ÁREA LÍQUIDA MENOR QUE 6 M², SEM VÃO. AF_05/2018</t>
  </si>
  <si>
    <t>98447</t>
  </si>
  <si>
    <t>PAREDE DE MADEIRA COMPENSADA PARA CONSTRUÇÃO TEMPORÁRIA EM CHAPA SIMPLES, INTERNA, COM ÁREA LÍQUIDA MAIOR OU IGUAL A 6 M², COM VÃO. AF_05/2018</t>
  </si>
  <si>
    <t>98443</t>
  </si>
  <si>
    <t>PAREDE DE MADEIRA COMPENSADA PARA CONSTRUÇÃO TEMPORÁRIA EM CHAPA SIMPLES, INTERNA, COM ÁREA LÍQUIDA MAIOR OU IGUAL A 6 M², SEM VÃO. AF_05/2018</t>
  </si>
  <si>
    <t>98448</t>
  </si>
  <si>
    <t>PAREDE DE MADEIRA COMPENSADA PARA CONSTRUÇÃO TEMPORÁRIA EM CHAPA SIMPLES, INTERNA, COM ÁREA LÍQUIDA MENOR QUE 6 M², COM VÃO. AF_05/2018</t>
  </si>
  <si>
    <t>98444</t>
  </si>
  <si>
    <t>PAREDE DE MADEIRA COMPENSADA PARA CONSTRUÇÃO TEMPORÁRIA EM CHAPA SIMPLES, INTERNA, COM ÁREA LÍQUIDA MENOR QUE 6 M², SEM VÃO. AF_05/2018</t>
  </si>
  <si>
    <t>88489</t>
  </si>
  <si>
    <t>PINTURA LÁTEX ACRÍLICA PREMIUM, APLICAÇÃO MANUAL EM PAREDES, DUAS DEMÃOS. AF_04/2023</t>
  </si>
  <si>
    <t>98679</t>
  </si>
  <si>
    <t>PISO CIMENTADO, TRAÇO 1:3 (CIMENTO E AREIA), ACABAMENTO LISO, ESPESSURA 2,0 CM, PREPARO MECÂNICO DA ARGAMASSA. AF_09/2020</t>
  </si>
  <si>
    <t>89957</t>
  </si>
  <si>
    <t>PONTO DE CONSUMO TERMINAL DE ÁGUA FRIA (SUBRAMAL) COM TUBULAÇÃO DE PVC, DN 25 MM, INSTALADO EM RAMAL DE ÁGUA, INCLUSOS RASGO E CHUMBAMENTO EM ALVENARIA. AF_12/2014</t>
  </si>
  <si>
    <t>90822</t>
  </si>
  <si>
    <t>PORTA DE MADEIRA PARA PINTURA, SEMI-OCA (LEVE OU MÉDIA), 80X210CM, ESPESSURA DE 3,5CM, INCLUSO DOBRADIÇAS - FORNECIMENTO E INSTALAÇÃO. AF_12/2019</t>
  </si>
  <si>
    <t>101876</t>
  </si>
  <si>
    <t>QUADRO DE DISTRIBUIÇÃO DE ENERGIA EM PVC, DE EMBUTIR, SEM BARRAMENTO, PARA 6 DISJUNTORES - FORNECIMENTO E INSTALAÇÃO. AF_10/2020</t>
  </si>
  <si>
    <t>89709</t>
  </si>
  <si>
    <t>RALO SIFONADO, PVC, DN 100 X 40 MM, JUNTA SOLDÁVEL, FORNECIDO E INSTALADO EM RAMAL DE DESCARGA OU EM RAMAL DE ESGOTO SANITÁRIO. AF_08/2022</t>
  </si>
  <si>
    <t>90443</t>
  </si>
  <si>
    <t>RASGO EM ALVENARIA PARA RAMAIS/ DISTRIBUIÇÃO COM DIAMETROS MENORES OU IGUAIS A 40 MM. AF_05/2015</t>
  </si>
  <si>
    <t>96995</t>
  </si>
  <si>
    <t>REATERRO MANUAL APILOADO COM SOQUETE. AF_10/2017</t>
  </si>
  <si>
    <t>89784</t>
  </si>
  <si>
    <t>TE, PVC, SERIE NORMAL, ESGOTO PREDIAL, DN 50 X 50 MM, JUNTA ELÁSTICA, FORNECIDO E INSTALADO EM RAMAL DE DESCARGA OU RAMAL DE ESGOTO SANITÁRIO. AF_08/2022</t>
  </si>
  <si>
    <t>94210</t>
  </si>
  <si>
    <t>TELHAMENTO COM TELHA ONDULADA DE FIBROCIMENTO E = 6 MM, COM RECOBRIMENTO LATERAL DE 1 1/4 DE ONDA PARA TELHADO COM INCLINAÇÃO MÁXIMA DE 10°, COM ATÉ 2 ÁGUAS, INCLUSO IÇAMENTO. AF_07/2019</t>
  </si>
  <si>
    <t>92000</t>
  </si>
  <si>
    <t>TOMADA BAIXA DE EMBUTIR (1 MÓDULO), 2P+T 10 A, INCLUINDO SUPORTE E PLACA - FORNECIMENTO E INSTALAÇÃO. AF_03/2023</t>
  </si>
  <si>
    <t>92543</t>
  </si>
  <si>
    <t>TRAMA DE MADEIRA COMPOSTA POR TERÇAS PARA TELHADOS DE ATÉ 2 ÁGUAS PARA TELHA ONDULADA DE FIBROCIMENTO, METÁLICA, PLÁSTICA OU TERMOACÚSTICA, INCLUSO TRANSPORTE VERTICAL. AF_07/2019</t>
  </si>
  <si>
    <t>89714</t>
  </si>
  <si>
    <t>TUBO PVC, SERIE NORMAL, ESGOTO PREDIAL, DN 100 MM, FORNECIDO E INSTALADO EM RAMAL DE DESCARGA OU RAMAL DE ESGOTO SANITÁRIO. AF_08/2022</t>
  </si>
  <si>
    <t>89711</t>
  </si>
  <si>
    <t>TUBO PVC, SERIE NORMAL, ESGOTO PREDIAL, DN 40 MM, FORNECIDO E INSTALADO EM RAMAL DE DESCARGA OU RAMAL DE ESGOTO SANITÁRIO. AF_08/2022</t>
  </si>
  <si>
    <t>89712</t>
  </si>
  <si>
    <t>TUBO PVC, SERIE NORMAL, ESGOTO PREDIAL, DN 50 MM, FORNECIDO E INSTALADO EM RAMAL DE DESCARGA OU RAMAL DE ESGOTO SANITÁRIO. AF_08/2022</t>
  </si>
  <si>
    <t>86888</t>
  </si>
  <si>
    <t>VASO SANITÁRIO SIFONADO COM CAIXA ACOPLADA LOUÇA BRANCA - FORNECIMENTO E INSTALAÇÃO. AF_01/2020</t>
  </si>
  <si>
    <t>1.2.9. 93210 - EXECUÇÃO  DE REFEITÓRIO EM CANTEIRO DE OBRA EM CHAPA DE MADEIRA COMPENSADA, NÃO INCLUSO MOBILIÁRIO E EQUIPAMENTOS. AF_02/2016 (M2)</t>
  </si>
  <si>
    <t>00010886</t>
  </si>
  <si>
    <t>EXTINTOR DE INCENDIO PORTATIL COM CARGA DE AGUA PRESSURIZADA DE 10 L, CLASSE A</t>
  </si>
  <si>
    <t>00010891</t>
  </si>
  <si>
    <t>EXTINTOR DE INCENDIO PORTATIL COM CARGA DE PO QUIMICO SECO (PQS) DE 4 KG, CLASSE BC</t>
  </si>
  <si>
    <t>00037525</t>
  </si>
  <si>
    <t>TELA PLASTICA TECIDA LISTRADA BRANCA E LARANJA, TIPO GUARDA CORPO, EM POLIETILENO MONOFILADO, ROLO 1,20 X 50 M (L X C)</t>
  </si>
  <si>
    <t>86934</t>
  </si>
  <si>
    <t>BANCADA DE MÁRMORE SINTÉTICO 120 X 60CM, COM CUBA INTEGRADA, INCLUSO SIFÃO TIPO FLEXÍVEL EM PVC, VÁLVULA EM PLÁSTICO CROMADO TIPO AMERICANA E TORNEIRA CROMADA LONGA, DE PAREDE, PADRÃO POPULAR - FORNECIMENTO E INSTALAÇÃO. AF_01/2020</t>
  </si>
  <si>
    <t>98102</t>
  </si>
  <si>
    <t>CAIXA DE GORDURA SIMPLES, CIRCULAR, EM CONCRETO PRÉ-MOLDADO, DIÂMETRO INTERNO = 0,4 M, ALTURA INTERNA = 0,4 M. AF_12/2020</t>
  </si>
  <si>
    <t>92023</t>
  </si>
  <si>
    <t>INTERRUPTOR SIMPLES (1 MÓDULO) COM 1 TOMADA DE EMBUTIR 2P+T 10 A, INCLUINDO SUPORTE E PLACA - FORNECIMENTO E INSTALAÇÃO. AF_03/2023</t>
  </si>
  <si>
    <t>92008</t>
  </si>
  <si>
    <t>TOMADA BAIXA DE EMBUTIR (2 MÓDULOS), 2P+T 10 A, INCLUINDO SUPORTE E PLACA - FORNECIMENTO E INSTALAÇÃO. AF_03/2023</t>
  </si>
  <si>
    <t>1.2.10. 93207 - EXECUÇÃO  DE ESCRITÓRIO EM CANTEIRO DE OBRA EM CHAPA DE MADEIRA COMPENSADA, NÃO INCLUSO MOBILIÁRIO E EQUIPAMENTOS. AF_02/2016 (M2)</t>
  </si>
  <si>
    <t>00003097</t>
  </si>
  <si>
    <t>FECHADURA ROSETA REDONDA PARA PORTA DE BANHEIRO, EM ACO INOX (MAQUINA, TESTA E CONTRA-TESTA) E EM ZAMAC (MACANETA, LINGUETA E TRINCOS) COM ACABAMENTO CROMADO, MAQUINA DE 40 MM, INCLUINDO CHAVE TIPO TRANQUETA</t>
  </si>
  <si>
    <t>98283</t>
  </si>
  <si>
    <t>CABO TELEFÔNICO CCI-50 4 PARES, SEM BLINDAGEM, INSTALADO EM DISTRIBUIÇÃO DE EDIFICAÇÃO RESIDENCIAL - FORNECIMENTO E INSTALAÇÃO. AF_11/2019</t>
  </si>
  <si>
    <t>100556</t>
  </si>
  <si>
    <t>CAIXA DE PASSAGEM PARA TELEFONE 15X15X10CM (SOBREPOR), FORNECIMENTO E INSTALACAO. AF_11/2019</t>
  </si>
  <si>
    <t>89482</t>
  </si>
  <si>
    <t>CAIXA SIFONADA, PVC, DN 100 X 100 X 50 MM, FORNECIDA E INSTALADA EM RAMAIS DE ENCAMINHAMENTO DE ÁGUA PLUVIAL. AF_06/2022</t>
  </si>
  <si>
    <t>100665</t>
  </si>
  <si>
    <t>JANELA DE MADEIRA - CEDRINHO/ANGELIM OU EQUIVALENTE DA REGIÃO - DE ABRIR COM 4 FOLHAS (2 VENEZIANAS E 2 GUILHOTINAS PARA VIDRO), COM BATENTE, ALIZAR E FERRAGENS. EXCLUSIVE VIDROS, ACABAMENTO E CONTRAMARCO. FORNECIMENTO E INSTALAÇÃO. AF_12/2019</t>
  </si>
  <si>
    <t>89726</t>
  </si>
  <si>
    <t>JOELHO 45 GRAUS, PVC, SERIE NORMAL, ESGOTO PREDIAL, DN 40 MM, JUNTA SOLDÁVEL, FORNECIDO E INSTALADO EM RAMAL DE DESCARGA OU RAMAL DE ESGOTO SANITÁRIO. AF_08/2022</t>
  </si>
  <si>
    <t>97611</t>
  </si>
  <si>
    <t>LÂMPADA COMPACTA FLUORESCENTE DE 15 W, BASE E27 - FORNECIMENTO E INSTALAÇÃO. AF_02/2020</t>
  </si>
  <si>
    <t>97612</t>
  </si>
  <si>
    <t>LÂMPADA COMPACTA FLUORESCENTE DE 20 W, BASE E27 - FORNECIMENTO E INSTALAÇÃO. AF_02/2020</t>
  </si>
  <si>
    <t>97593</t>
  </si>
  <si>
    <t>LUMINÁRIA TIPO SPOT, DE SOBREPOR, COM 1 LÂMPADA FLUORESCENTE DE 15 W, SEM REATOR - FORNECIMENTO E INSTALAÇÃO. AF_02/2020</t>
  </si>
  <si>
    <t>90820</t>
  </si>
  <si>
    <t>PORTA DE MADEIRA PARA PINTURA, SEMI-OCA (LEVE OU MÉDIA), 60X210CM, ESPESSURA DE 3,5CM, INCLUSO DOBRADIÇAS - FORNECIMENTO E INSTALAÇÃO. AF_12/2019</t>
  </si>
  <si>
    <t>91341</t>
  </si>
  <si>
    <t>PORTA EM ALUMÍNIO DE ABRIR TIPO VENEZIANA COM GUARNIÇÃO, FIXAÇÃO COM PARAFUSOS - FORNECIMENTO E INSTALAÇÃO. AF_12/2019</t>
  </si>
  <si>
    <t>101875</t>
  </si>
  <si>
    <t>QUADRO DE DISTRIBUIÇÃO DE ENERGIA EM CHAPA DE AÇO GALVANIZADO, DE EMBUTIR, COM BARRAMENTO TRIFÁSICO, PARA 12 DISJUNTORES DIN 100A - FORNECIMENTO E INSTALAÇÃO. AF_10/2020</t>
  </si>
  <si>
    <t>91945</t>
  </si>
  <si>
    <t>SUPORTE PARAFUSADO COM PLACA DE ENCAIXE 4" X 2" ALTO (2,00 M DO PISO) PARA PONTO ELÉTRICO - FORNECIMENTO E INSTALAÇÃO. AF_03/2023</t>
  </si>
  <si>
    <t>89796</t>
  </si>
  <si>
    <t>TE, PVC, SERIE NORMAL, ESGOTO PREDIAL, DN 100 X 100 MM, JUNTA ELÁSTICA, FORNECIDO E INSTALADO EM RAMAL DE DESCARGA OU RAMAL DE ESGOTO SANITÁRIO. AF_08/2022</t>
  </si>
  <si>
    <t>1.2.11. 93208 - EXECUÇÃO  DE ALMOXARIFADO EM CANTEIRO DE OBRA EM CHAPA DE MADEIRA COMPENSADA, INCLUSO PRATELEIRAS. AF_02/2016 (M2)</t>
  </si>
  <si>
    <t>00004513</t>
  </si>
  <si>
    <t>CAIBRO 5 X 5 CM EM PINUS, MISTA OU EQUIVALENTE DA REGIAO - BRUTA</t>
  </si>
  <si>
    <t>00011455</t>
  </si>
  <si>
    <t>FERROLHO COM FECHO / TRINCO REDONDO, EM ACO GALVANIZADO / ZINCADO, DE SOBREPOR, COM COMPRIMENTO DE 8" E ESPESSURA MINIMA DA CHAPA DE 1,50 MM</t>
  </si>
  <si>
    <t>00006193</t>
  </si>
  <si>
    <t>TABUA  NAO  APARELHADA  *2,5 X 20* CM, EM MACARANDUBA, ANGELIM OU EQUIVALENTE DA REGIAO - BRUTA</t>
  </si>
  <si>
    <t>92025</t>
  </si>
  <si>
    <t>INTERRUPTOR SIMPLES (1 MÓDULO) COM 2 TOMADAS DE EMBUTIR 2P+T 10 A, INCLUINDO SUPORTE E PLACA - FORNECIMENTO E INSTALAÇÃO. AF_03/2023</t>
  </si>
  <si>
    <t>1.2.12. 505 - PROJETO EXECUTIVO DE TERRAPLANAGEM (UN)</t>
  </si>
  <si>
    <t>505</t>
  </si>
  <si>
    <t>PROJETO EXECUTIVO DE TERRAPLANAGEM</t>
  </si>
  <si>
    <t>tkm</t>
  </si>
  <si>
    <t>2.1.1. S07084 - Escavação de vala a frio, em material de 3ª categoria, com perfuratriz manual e compressor (BLOCO DE COROAMENTO OU SAPATA) (m3)</t>
  </si>
  <si>
    <t>Equipamento</t>
  </si>
  <si>
    <t>I04233</t>
  </si>
  <si>
    <t>Compressor de ar 60 pcm</t>
  </si>
  <si>
    <t>I02479</t>
  </si>
  <si>
    <t>Perfuratriz pneumática (atlas copco -rh 571 5l)</t>
  </si>
  <si>
    <t>TOTAL Equipamento:</t>
  </si>
  <si>
    <t>2.1.2. S07084 - Escavação de vala a frio, em material de 3ª categoria, com perfuratriz manual e compressor (VALA PARA VIGA BALDRAME ) (m3)</t>
  </si>
  <si>
    <t>2.1.3. C0095 - APILOAMENTO DE PISO  OU FUNDO DE VALAS C/MAÇO DE 30 A 60 KG (M2)</t>
  </si>
  <si>
    <t>SEINFRA</t>
  </si>
  <si>
    <t>m³</t>
  </si>
  <si>
    <t>2.1.5. 100977 - CARGA, MANOBRA E DESCARGA DE SOLOS E MATERIAIS GRANULARES EM CAMINHÃO BASCULANTE 6 M³ - CARGA COM ESCAVADEIRA HIDRÁULICA (CAÇAMBA DE 1,20  M³ / 155 HP) E DESCARGA LIVRE (UNIDADE: M3). AF_07/2020 (M3)</t>
  </si>
  <si>
    <t>67827</t>
  </si>
  <si>
    <t>CAMINHÃO BASCULANTE 6 M3 TOCO, PESO BRUTO TOTAL 16.000 KG, CARGA ÚTIL MÁXIMA 11.130 KG, DISTÂNCIA ENTRE EIXOS 5,36 M, POTÊNCIA 185 CV, INCLUSIVE CAÇAMBA METÁLICA - CHI DIURNO. AF_06/2014</t>
  </si>
  <si>
    <t>67826</t>
  </si>
  <si>
    <t>CAMINHÃO BASCULANTE 6 M3 TOCO, PESO BRUTO TOTAL 16.000 KG, CARGA ÚTIL MÁXIMA 11.130 KG, DISTÂNCIA ENTRE EIXOS 5,36 M, POTÊNCIA 185 CV, INCLUSIVE CAÇAMBA METÁLICA - CHP DIURNO. AF_06/2014</t>
  </si>
  <si>
    <t>88908</t>
  </si>
  <si>
    <t>ESCAVADEIRA HIDRÁULICA SOBRE ESTEIRAS, CAÇAMBA 1,20 M3, PESO OPERACIONAL 21 T, POTÊNCIA BRUTA 155 HP - CHI DIURNO. AF_06/2014</t>
  </si>
  <si>
    <t>88907</t>
  </si>
  <si>
    <t>ESCAVADEIRA HIDRÁULICA SOBRE ESTEIRAS, CAÇAMBA 1,20 M3, PESO OPERACIONAL 21 T, POTÊNCIA BRUTA 155 HP - CHP DIURNO. AF_06/2014</t>
  </si>
  <si>
    <t>2.1.6. 97914 - TRANSPORTE COM CAMINHÃO BASCULANTE DE 6 M³, EM VIA URBANA PAVIMENTADA, DMT ATÉ 30 KM (UNIDADE: M3XKM). AF_07/2020 (M3XKM)</t>
  </si>
  <si>
    <t>2.1.7. 101243 - ESCAVAÇÃO VERTICAL A CÉU ABERTO, EM OBRAS  DE INFRAESTRUTURA, INCLUINDO CARGA, DESCARGA E TRANSPORTE, EM SOLO DE 1ª CATEGORIA COM ESCAVADEIRA HIDRÁULICA (CAÇAMBA: 0,8
M³ / 111HP), FROTA DE 7 CAMINHÕES BASCULANTES  DE 18 M³, DMT DE 6
KM E VELOCIDADE MÉDIA 22KM/H. AF_05/2020 (M3)</t>
  </si>
  <si>
    <t>89884</t>
  </si>
  <si>
    <t>CAMINHÃO BASCULANTE 18 M3, COM CAVALO MECÂNICO DE CAPACIDADE MÁXIMA DE TRAÇÃO COMBINADO DE 45000 KG, POTÊNCIA 330 CV, INCLUSIVE SEMIREBOQUE COM CAÇAMBA METÁLICA - CHI DIURNO. AF_12/2014</t>
  </si>
  <si>
    <t>89883</t>
  </si>
  <si>
    <t>CAMINHÃO BASCULANTE 18 M3, COM CAVALO MECÂNICO DE CAPACIDADE MÁXIMA DE TRAÇÃO COMBINADO DE 45000 KG, POTÊNCIA 330 CV, INCLUSIVE SEMIREBOQUE COM CAÇAMBA METÁLICA - CHP DIURNO. AF_12/2014</t>
  </si>
  <si>
    <t>5632</t>
  </si>
  <si>
    <t>ESCAVADEIRA HIDRÁULICA SOBRE ESTEIRAS, CAÇAMBA 0,80 M3, PESO OPERACIONAL 17 T, POTENCIA BRUTA 111 HP - CHI DIURNO. AF_06/2014</t>
  </si>
  <si>
    <t>5631</t>
  </si>
  <si>
    <t>ESCAVADEIRA HIDRÁULICA SOBRE ESTEIRAS, CAÇAMBA 0,80 M3, PESO OPERACIONAL 17 T, POTENCIA BRUTA 111 HP - CHP DIURNO. AF_06/2014</t>
  </si>
  <si>
    <t>2.1.8. 96385 - EXECUÇÃO  E COMPACTAÇÃO  DE ATERRO  COM SOLO PREDOMINANTEMENTE ARGILOSO  - EXCLUSIVE SOLO,  ESCAVAÇÃO, CARGA E TRANSPORTE. AF_11/2019 (M3)</t>
  </si>
  <si>
    <t>5903</t>
  </si>
  <si>
    <t>CAMINHÃO PIPA 10.000 L TRUCADO, PESO BRUTO TOTAL 23.000 KG, CARGA ÚTIL MÁXIMA 15.935 KG, DISTÂNCIA ENTRE EIXOS 4,8 M, POTÊNCIA 230 CV, INCLUSIVE TANQUE DE AÇO PARA TRANSPORTE DE ÁGUA - CHI DIURNO. AF_06/2014</t>
  </si>
  <si>
    <t>5901</t>
  </si>
  <si>
    <t>CAMINHÃO PIPA 10.000 L TRUCADO, PESO BRUTO TOTAL 23.000 KG, CARGA ÚTIL MÁXIMA 15.935 KG, DISTÂNCIA ENTRE EIXOS 4,8 M, POTÊNCIA 230 CV, INCLUSIVE TANQUE DE AÇO PARA TRANSPORTE DE ÁGUA - CHP DIURNO. AF_06/2014</t>
  </si>
  <si>
    <t>5934</t>
  </si>
  <si>
    <t>MOTONIVELADORA POTÊNCIA BÁSICA LÍQUIDA (PRIMEIRA MARCHA) 125 HP, PESO BRUTO 13032 KG, LARGURA DA LÂMINA DE 3,7 M - CHI DIURNO. AF_06/2014</t>
  </si>
  <si>
    <t>5932</t>
  </si>
  <si>
    <t>MOTONIVELADORA POTÊNCIA BÁSICA LÍQUIDA (PRIMEIRA MARCHA) 125 HP, PESO BRUTO 13032 KG, LARGURA DA LÂMINA DE 3,7 M - CHP DIURNO. AF_06/2014</t>
  </si>
  <si>
    <t>93244</t>
  </si>
  <si>
    <t>ROLO COMPACTADOR VIBRATÓRIO PÉ DE CARNEIRO PARA SOLOS, POTÊNCIA 80 HP, PESO OPERACIONAL SEM/COM LASTRO 7,4 / 8,8 T, LARGURA DE TRABALHO 1,68 M - CHI DIURNO. AF_02/2016</t>
  </si>
  <si>
    <t>73436</t>
  </si>
  <si>
    <t>ROLO COMPACTADOR VIBRATÓRIO PÉ DE CARNEIRO PARA SOLOS, POTÊNCIA 80 HP, PESO OPERACIONAL SEM/COM LASTRO 7,4 / 8,8 T, LARGURA DE TRABALHO 1,68 M - CHP DIURNO. AF_02/2016</t>
  </si>
  <si>
    <t>2.1.10. 102740 - BOCA PARA BUEIRO SIMPLES  TUBULAR D = 100 CM EM CONCRETO, ALAS COM ESCONSIDADE DE 0°, INCLUINDO FÔRMAS  E MATERIAIS. AF_07/2021 (UN)</t>
  </si>
  <si>
    <t>102730</t>
  </si>
  <si>
    <t>ARMAÇÃO DE MURO ALA E MURO TESTA UTILIZANDO AÇO CA-50 DE 10 MM - MONTAGEM. AF_07/2021</t>
  </si>
  <si>
    <t>102731</t>
  </si>
  <si>
    <t>ARMAÇÃO DE MURO ALA E MURO TESTA UTILIZANDO AÇO CA-50 DE 12,5 MM - MONTAGEM. AF_07/2021</t>
  </si>
  <si>
    <t>102728</t>
  </si>
  <si>
    <t>ARMAÇÃO DE MURO ALA E MURO TESTA UTILIZANDO AÇO CA-50 DE 6,3 MM - MONTAGEM. AF_07/2021</t>
  </si>
  <si>
    <t>102729</t>
  </si>
  <si>
    <t>ARMAÇÃO DE MURO ALA E MURO TESTA UTILIZANDO AÇO CA-50 DE 8 MM - MONTAGEM. AF_07/2021</t>
  </si>
  <si>
    <t>102734</t>
  </si>
  <si>
    <t>ARMAÇÃO DE SOLEIRA UTILIZANDO AÇO CA-50 DE 6,3 MM - MONTAGEM. AF_07/2021</t>
  </si>
  <si>
    <t>102736</t>
  </si>
  <si>
    <t>CONCRETAGEM DE BOCA PARA BUEIRO, FCK = 20 MPA, COM USO DE BOMBA - LANÇAMENTO, ADENSAMENTO E ACABAMENTO. AF_07/2021</t>
  </si>
  <si>
    <t>102727</t>
  </si>
  <si>
    <t>FABRICAÇÃO, MONTAGEM E DESMONTAGEM DE FÔRMA PARA BOCA PARA BUEIRO, EM CHAPA DE MADEIRA COMPENSADA RESINADA, E = 17 MM, 2 UTILIZAÇÕES. AF_07/2021</t>
  </si>
  <si>
    <t>96620</t>
  </si>
  <si>
    <t>LASTRO DE CONCRETO MAGRO, APLICADO EM PISOS, LAJES SOBRE SOLO OU RADIERS. AF_08/2017</t>
  </si>
  <si>
    <t>2.1.11. S00077 - ATERRO  DE CAIXÃO DE EDIFICAÇÃO, COM FORNEC. DE AREIA, ADENSADA COM ÁGUA (m3)</t>
  </si>
  <si>
    <t>I00366S</t>
  </si>
  <si>
    <t>Areia fina - posto jazida/fornecedor (retirado na jazida, sem transporte)</t>
  </si>
  <si>
    <t>m3</t>
  </si>
  <si>
    <t>2.2.1. 96619 - LASTRO DE CONCRETO MAGRO, APLICADO EM BLOCOS  DE COROAMENTO OU SAPATAS,  ESPESSURA DE 5 CM. AF_08/2017 (M2)</t>
  </si>
  <si>
    <t>88309</t>
  </si>
  <si>
    <t>94968</t>
  </si>
  <si>
    <t>CONCRETO MAGRO PARA LASTRO, TRAÇO 1:4,5:4,5 (EM MASSA SECA DE CIMENTO/ AREIA MÉDIA/ BRITA 1) - PREPARO MECÂNICO COM BETONEIRA 600 L. AF_05/2021</t>
  </si>
  <si>
    <t>2.2.2. 103334 - ALVENARIA DE VEDAÇÃO DE BLOCOS  CERÂMICOS FURADOS  NA HORIZONTAL DE 14X9X19  CM (ESPESSURA 14 CM, BLOCO DEITADO) E ARGAMASSA DE ASSENTAMENTO COM PREPARO EM BETONEIRA. AF_12/2021 (M2)</t>
  </si>
  <si>
    <t>00007267</t>
  </si>
  <si>
    <t>BLOCO CERAMICO / TIJOLO VAZADO PARA ALVENARIA DE VEDACAO, 6 FUROS NA HORIZONTAL, 9 X 14 X 19 CM (L X A X C)</t>
  </si>
  <si>
    <t>00037395</t>
  </si>
  <si>
    <t>PINO DE ACO COM FURO, HASTE = 27 MM (ACAO DIRETA)</t>
  </si>
  <si>
    <t>CENTO</t>
  </si>
  <si>
    <t>00034547</t>
  </si>
  <si>
    <t>TELA DE ACO SOLDADA GALVANIZADA/ZINCADA PARA ALVENARIA, FIO  D = *1,20 A 1,70* MM, MALHA 15 X 15 MM, (C X L) *50 X 12* CM</t>
  </si>
  <si>
    <t>87292</t>
  </si>
  <si>
    <t>ARGAMASSA TRAÇO 1:2:8 (EM VOLUME DE CIMENTO, CAL E AREIA MÉDIA ÚMIDA) PARA EMBOÇO/MASSA ÚNICA/ASSENTAMENTO DE ALVENARIA DE VEDAÇÃO, PREPARO MECÂNICO COM BETONEIRA 400 L. AF_08/2019</t>
  </si>
  <si>
    <t>2.2.3. 94965 - CONCRETO FCK = 25MPA, TRAÇO 1:2,3:2,7 (EM MASSA SECA DE CIMENTO/ AREIA MÉDIA/ BRITA 1) - PREPARO MECÂNICO COM BETONEIRA 400 L. AF_05/2021 (M3)</t>
  </si>
  <si>
    <t>88831</t>
  </si>
  <si>
    <t>BETONEIRA CAPACIDADE NOMINAL DE 400 L, CAPACIDADE DE MISTURA 280 L, MOTOR ELÉTRICO TRIFÁSICO POTÊNCIA DE 2 CV, SEM CARREGADOR - CHI DIURNO. AF_10/2014</t>
  </si>
  <si>
    <t>88830</t>
  </si>
  <si>
    <t>BETONEIRA CAPACIDADE NOMINAL DE 400 L, CAPACIDADE DE MISTURA 280 L, MOTOR ELÉTRICO TRIFÁSICO POTÊNCIA DE 2 CV, SEM CARREGADOR - CHP DIURNO. AF_10/2014</t>
  </si>
  <si>
    <t>00000370</t>
  </si>
  <si>
    <t>AREIA MEDIA - POSTO JAZIDA/FORNECEDOR (RETIRADO NA JAZIDA, SEM TRANSPORTE)</t>
  </si>
  <si>
    <t>00001379</t>
  </si>
  <si>
    <t>CIMENTO PORTLAND COMPOSTO CP II-32</t>
  </si>
  <si>
    <t>00004721</t>
  </si>
  <si>
    <t>PEDRA BRITADA N. 1 (9,5 a 19 MM) POSTO PEDREIRA/FORNECEDOR, SEM FRETE</t>
  </si>
  <si>
    <t>88377</t>
  </si>
  <si>
    <t>2.2.4. 96544 - ARMAÇÃO DE BLOCO, VIGA BALDRAME OU SAPATA UTILIZANDO AÇO CA-
50 DE 6,3 MM - MONTAGEM. AF_06/2017 (KG)</t>
  </si>
  <si>
    <t>00043132</t>
  </si>
  <si>
    <t>ARAME RECOZIDO 16 BWG, D = 1,65 MM (0,016 KG/M) OU 18 BWG, D = 1,25 MM (0,01 KG/M)</t>
  </si>
  <si>
    <t>00039017</t>
  </si>
  <si>
    <t>ESPACADOR / DISTANCIADOR CIRCULAR COM ENTRADA LATERAL, EM PLASTICO, PARA VERGALHAO *4,2 A 12,5* MM, COBRIMENTO 20 MM</t>
  </si>
  <si>
    <t>88238</t>
  </si>
  <si>
    <t>88245</t>
  </si>
  <si>
    <t>92801</t>
  </si>
  <si>
    <t>CORTE E DOBRA DE AÇO CA-50, DIÂMETRO DE 6,3 MM. AF_06/2022</t>
  </si>
  <si>
    <t>2.2.5. 96545 - ARMAÇÃO DE BLOCO, VIGA BALDRAME OU SAPATA UTILIZANDO AÇO CA-
50 DE 8 MM - MONTAGEM. AF_06/2017 (KG)</t>
  </si>
  <si>
    <t>92802</t>
  </si>
  <si>
    <t>CORTE E DOBRA DE AÇO CA-50, DIÂMETRO DE 8,0 MM. AF_06/2022</t>
  </si>
  <si>
    <t>2.2.6. 96546 - ARMAÇÃO DE BLOCO, VIGA BALDRAME OU SAPATA UTILIZANDO AÇO CA-
50 DE 10 MM - MONTAGEM. AF_06/2017 (KG)</t>
  </si>
  <si>
    <t>92803</t>
  </si>
  <si>
    <t>CORTE E DOBRA DE AÇO CA-50, DIÂMETRO DE 10,0 MM. AF_06/2022</t>
  </si>
  <si>
    <t>2.2.7. 96547 - ARMAÇÃO DE BLOCO, VIGA BALDRAME OU SAPATA UTILIZANDO AÇO CA-
50 DE 12,5  MM - MONTAGEM. AF_06/2017 (KG)</t>
  </si>
  <si>
    <t>92804</t>
  </si>
  <si>
    <t>CORTE E DOBRA DE AÇO CA-50, DIÂMETRO DE 12,5 MM. AF_06/2022</t>
  </si>
  <si>
    <t>2.2.8. 96548 - ARMAÇÃO DE BLOCO, VIGA BALDRAME OU SAPATA UTILIZANDO AÇO CA-
50 DE 16 MM - MONTAGEM. AF_06/2017 (KG)</t>
  </si>
  <si>
    <t>92805</t>
  </si>
  <si>
    <t>CORTE E DOBRA DE AÇO CA-50, DIÂMETRO DE 16,0 MM. AF_06/2022</t>
  </si>
  <si>
    <t>2.2.9. 96549 - ARMAÇÃO DE BLOCO, VIGA BALDRAME OU SAPATA UTILIZANDO AÇO CA-
50 DE 20 MM - MONTAGEM. AF_06/2017 (KG)</t>
  </si>
  <si>
    <t>92806</t>
  </si>
  <si>
    <t>CORTE E DOBRA DE AÇO CA-50, DIÂMETRO DE 20,0 MM. AF_06/2022</t>
  </si>
  <si>
    <t>2.2.10. 96543 - ARMAÇÃO DE BLOCO, VIGA BALDRAME E SAPATA UTILIZANDO AÇO CA-
60 DE 5 MM - MONTAGEM. AF_06/2017 (KG)</t>
  </si>
  <si>
    <t>92800</t>
  </si>
  <si>
    <t>CORTE E DOBRA DE AÇO CA-60, DIÂMETRO DE 5,0 MM. AF_06/2022</t>
  </si>
  <si>
    <t>2.2.11. 96535 - FABRICAÇÃO, MONTAGEM E DESMONTAGEM  DE FÔRMA PARA SAPATA, EM MADEIRA SERRADA,  E=25  MM, 4 UTILIZAÇÕES. AF_06/2017 (M2)</t>
  </si>
  <si>
    <t>00002692</t>
  </si>
  <si>
    <t>DESMOLDANTE PROTETOR PARA FORMAS DE MADEIRA, DE BASE OLEOSA EMULSIONADA EM AGUA</t>
  </si>
  <si>
    <t>00005074</t>
  </si>
  <si>
    <t>PREGO DE ACO POLIDO COM CABECA 15 X 18 (1 1/2 X 13)</t>
  </si>
  <si>
    <t>00005073</t>
  </si>
  <si>
    <t>PREGO DE ACO POLIDO COM CABECA 17 X 24 (2 1/4 X 11)</t>
  </si>
  <si>
    <t>00040304</t>
  </si>
  <si>
    <t>PREGO DE ACO POLIDO COM CABECA DUPLA 17 X 27 (2 1/2 X 11)</t>
  </si>
  <si>
    <t>00004517</t>
  </si>
  <si>
    <t>SARRAFO *2,5 X 7,5* CM EM PINUS, MISTA OU EQUIVALENTE DA REGIAO - BRUTA</t>
  </si>
  <si>
    <t>00006189</t>
  </si>
  <si>
    <t>TABUA NAO APARELHADA *2,5 X 30* CM, EM MACARANDUBA, ANGELIM OU EQUIVALENTE DA REGIAO - BRUTA</t>
  </si>
  <si>
    <t>2.2.12. 96536 - FABRICAÇÃO, MONTAGEM E DESMONTAGEM  DE FÔRMA PARA VIGA BALDRAME, EM MADEIRA SERRADA,  E=25  MM, 4 UTILIZAÇÕES. AF_06/2017 (M2)</t>
  </si>
  <si>
    <t>00004491</t>
  </si>
  <si>
    <t>PONTALETE *7,5 X 7,5* CM EM PINUS, MISTA OU EQUIVALENTE DA REGIAO - BRUTA</t>
  </si>
  <si>
    <t>2.2.13. 98557 - IMPERMEABILIZAÇÃO DE SUPERFÍCIE COM EMULSÃO ASFÁLTICA, 2
DEMÃOS AF_06/2018 (M2)</t>
  </si>
  <si>
    <t>00000626</t>
  </si>
  <si>
    <t>MANTA LIQUIDA DE BASE ASFALTICA MODIFICADA COM A ADICAO DE ELASTOMEROS DILUIDOS EM SOLVENTE ORGANICO, APLICACAO A FRIO (MEMBRANA IMPERMEABILIZANTE ASFASTICA)</t>
  </si>
  <si>
    <t>88243</t>
  </si>
  <si>
    <t>88270</t>
  </si>
  <si>
    <t>2.2.14. 103670 - LANÇAMENTO COM USO DE BALDES, ADENSAMENTO E ACABAMENTO DE CONCRETO EM ESTRUTURAS. AF_02/2022 (M3)</t>
  </si>
  <si>
    <t>90587</t>
  </si>
  <si>
    <t>VIBRADOR DE IMERSÃO, DIÂMETRO DE PONTEIRA 45MM, MOTOR ELÉTRICO TRIFÁSICO POTÊNCIA DE 2 CV - CHI DIURNO. AF_06/2015</t>
  </si>
  <si>
    <t>90586</t>
  </si>
  <si>
    <t>VIBRADOR DE IMERSÃO, DIÂMETRO DE PONTEIRA 45MM, MOTOR ELÉTRICO TRIFÁSICO POTÊNCIA DE 2 CV - CHP DIURNO. AF_06/2015</t>
  </si>
  <si>
    <t>2.3.1. S07084 - Escavação de vala a frio, em material de 3ª categoria, com perfuratriz manual e compressor (m3)</t>
  </si>
  <si>
    <t>2.3.2. C0095 - APILOAMENTO DE PISO  OU FUNDO DE VALAS C/MAÇO DE 30 A 60 KG (M2)</t>
  </si>
  <si>
    <t>2.3.3. 96619 - LASTRO DE CONCRETO MAGRO, APLICADO EM BLOCOS  DE COROAMENTO OU SAPATAS,  ESPESSURA DE 5 CM. AF_08/2017 (M2)</t>
  </si>
  <si>
    <t>2.3.4. 94965 - CONCRETO FCK = 25MPA, TRAÇO 1:2,3:2,7 (EM MASSA SECA DE CIMENTO/ AREIA MÉDIA/ BRITA 1) - PREPARO MECÂNICO COM BETONEIRA 400 L. AF_05/2021 (M3)</t>
  </si>
  <si>
    <t>2.3.5. 103670 - LANÇAMENTO COM USO DE BALDES, ADENSAMENTO E ACABAMENTO DE CONCRETO EM ESTRUTURAS. AF_02/2022 (M3)</t>
  </si>
  <si>
    <t>2.3.6. 92915 - ARMAÇÃO DE ESTRUTURAS DE CONCRETO ARMADO, EXCETO  VIGAS, PILARES,  LAJES E FUNDAÇÕES, UTILIZANDO AÇO CA-60 DE 5,0 MM - MONTAGEM. AF_12/2015 (KG)</t>
  </si>
  <si>
    <t>2.3.7. 92916 - ARMAÇÃO DE ESTRUTURAS DE CONCRETO ARMADO, EXCETO  VIGAS, PILARES,  LAJES E FUNDAÇÕES, UTILIZANDO AÇO CA-50 DE 6,3 MM - MONTAGEM. AF_12/2015 (KG)</t>
  </si>
  <si>
    <t>2.3.8. 92917 - ARMAÇÃO DE ESTRUTURAS DE CONCRETO ARMADO, EXCETO  VIGAS, PILARES,  LAJES E FUNDAÇÕES, UTILIZANDO AÇO CA-50 DE 8,0 MM - MONTAGEM. AF_12/2015 (KG)</t>
  </si>
  <si>
    <t>2.3.9. 92919 - ARMAÇÃO DE ESTRUTURAS DE CONCRETO ARMADO, EXCETO  VIGAS, PILARES,  LAJES E FUNDAÇÕES, UTILIZANDO AÇO CA-50 DE 10,0  MM - MONTAGEM. AF_12/2015 (KG)</t>
  </si>
  <si>
    <t>2.3.10. 92921 - ARMAÇÃO DE ESTRUTURAS DE CONCRETO ARMADO, EXCETO  VIGAS, PILARES,  LAJES E FUNDAÇÕES, UTILIZANDO AÇO CA-50 DE 12,5  MM - MONTAGEM. AF_12/2015 (KG)</t>
  </si>
  <si>
    <t>2.3.11. 100341 - FABRICAÇÃO, MONTAGEM E DESMONTAGEM  DE FÔRMA PARA CORTINA DE CONTENÇÃO, EM CHAPA DE MADEIRA COMPENSADA PLASTIFICADA, E = 18 MM, 10 UTILIZAÇÕES. AF_07/2019 (M2)</t>
  </si>
  <si>
    <t>00040271</t>
  </si>
  <si>
    <t>LOCACAO DE APRUMADOR METALICO DE PILAR, COM ALTURA E ANGULO REGULAVEIS, EXTENSAO DE *1,50* A *2,80* M</t>
  </si>
  <si>
    <t>00040287</t>
  </si>
  <si>
    <t>LOCACAO DE BARRA DE ANCORAGEM DE 0,80 A 1,20 M DE EXTENSAO, COM ROSCA DE 5/8", INCLUINDO PORCA E FLANGE</t>
  </si>
  <si>
    <t>00040275</t>
  </si>
  <si>
    <t>LOCACAO DE VIGA SANDUICHE METALICA VAZADA PARA TRAVAMENTO DE PILARES, ALTURA DE *8* CM, LARGURA DE *6* CM E EXTENSAO DE 2 M</t>
  </si>
  <si>
    <t>00001345</t>
  </si>
  <si>
    <t>CHAPA/PAINEL DE MADEIRA COMPENSADA PLASTIFICADA (MADEIRITE PLASTIFICADO) PARA FORMA DE CONCRETO, DE 2200 x 1100 MM, E = *17* MM</t>
  </si>
  <si>
    <t>2.3.12. 102726 - DRENO BARBACÃ, DN 50 MM, COM MATERIAL DRENANTE. AF_07/2021 (UN)</t>
  </si>
  <si>
    <t>00000345</t>
  </si>
  <si>
    <t>ARAME GALVANIZADO 18 BWG, D = 1,24MM (0,009 KG/M)</t>
  </si>
  <si>
    <t>00004013</t>
  </si>
  <si>
    <t>GEOTEXTIL NAO TECIDO AGULHADO DE FILAMENTOS CONTINUOS 100% POLIESTER, RESITENCIA A TRACAO = 09 KN/M</t>
  </si>
  <si>
    <t>00004720</t>
  </si>
  <si>
    <t>PEDRA BRITADA N. 0, OU PEDRISCO (4,8 A 9,5 MM) POSTO PEDREIRA/FORNECEDOR, SEM FRETE</t>
  </si>
  <si>
    <t>00009838</t>
  </si>
  <si>
    <t>TUBO PVC SERIE NORMAL, DN 50 MM, PARA ESGOTO PREDIAL (NBR 5688)</t>
  </si>
  <si>
    <t>2.3.13. S08637 - Chapim de concreto pré-moldado (m)</t>
  </si>
  <si>
    <t>I00081</t>
  </si>
  <si>
    <t>Aço ca-50   6,3 a 12,5 mm</t>
  </si>
  <si>
    <t>S00127</t>
  </si>
  <si>
    <t>Concreto simples usinado fck=21mpa, bombeado, lançado e adensado em superestrutura</t>
  </si>
  <si>
    <t>S11640</t>
  </si>
  <si>
    <t>Forma plana para estruturas, em compensado plastificado de 10mm, 02 usos, inclusive escoramento - Revisada 07.2015</t>
  </si>
  <si>
    <t>3.1. 94965 - CONCRETO FCK = 25MPA, TRAÇO 1:2,3:2,7 (EM MASSA SECA DE CIMENTO/ AREIA MÉDIA/ BRITA 1) - PREPARO MECÂNICO COM BETONEIRA 400 L. AF_05/2021 (M3)</t>
  </si>
  <si>
    <t>3.2. 92760 - ARMAÇÃO DE PILAR OU VIGA DE ESTRUTURA CONVENCIONAL DE CONCRETO ARMADO UTILIZANDO AÇO CA-50 DE 6,3 MM - MONTAGEM. AF_06/2022 (KG)</t>
  </si>
  <si>
    <t>87294</t>
  </si>
  <si>
    <t>ARGAMASSA TRAÇO 1:2:9 (EM VOLUME DE CIMENTO, CAL E AREIA MÉDIA ÚMIDA) PARA EMBOÇO/MASSA ÚNICA/ASSENTAMENTO DE ALVENARIA DE VEDAÇÃO, PREPARO MECÂNICO COM BETONEIRA 600 L. AF_08/2019</t>
  </si>
  <si>
    <t>94970</t>
  </si>
  <si>
    <t>CONCRETO FCK = 20MPA, TRAÇO 1:2,7:3 (EM MASSA SECA DE CIMENTO/ AREIA MÉDIA/ BRITA 1) - PREPARO MECÂNICO COM BETONEIRA 600 L. AF_05/2021</t>
  </si>
  <si>
    <t>92270</t>
  </si>
  <si>
    <t>FABRICAÇÃO DE FÔRMA PARA VIGAS, COM MADEIRA SERRADA, E = 25 MM. AF_09/2020</t>
  </si>
  <si>
    <t>00040339</t>
  </si>
  <si>
    <t>LOCACAO DE CRUZETA PARA ESCORA METALICA</t>
  </si>
  <si>
    <t>00010749</t>
  </si>
  <si>
    <t>LOCACAO DE ESCORA METALICA TELESCOPICA, COM ALTURA REGULAVEL DE *1,80* A *3,20* M, COM CAPACIDADE DE CARGA DE NO MINIMO 1000 KGF (10 KN), INCLUSO TRIPE E FORCADO</t>
  </si>
  <si>
    <t>92266</t>
  </si>
  <si>
    <t>FABRICAÇÃO DE FÔRMA PARA VIGAS, EM CHAPA DE MADEIRA COMPENSADA PLASTIFICADA, E = 18 MM. AF_09/2020</t>
  </si>
  <si>
    <t>92264</t>
  </si>
  <si>
    <t>FABRICAÇÃO DE FÔRMA PARA PILARES E ESTRUTURAS SIMILARES, EM CHAPA DE MADEIRA COMPENSADA PLASTIFICADA, E = 18 MM. AF_09/2020</t>
  </si>
  <si>
    <t>S10550</t>
  </si>
  <si>
    <t>Encargos Complementares - Pedreiro</t>
  </si>
  <si>
    <t>I00367S</t>
  </si>
  <si>
    <t>Areia grossa - posto jazida/fornecedor (retirado na jazida,sem transporte)</t>
  </si>
  <si>
    <t>I01379S</t>
  </si>
  <si>
    <t>Cimento portland composto cp ii-32</t>
  </si>
  <si>
    <t>I01286</t>
  </si>
  <si>
    <t>Laje pré-fabricada treliçada para piso ou cobertura, h=12cm, el. enchimento em bloco EPS, h=8cm</t>
  </si>
  <si>
    <t>m²</t>
  </si>
  <si>
    <t>I04721S</t>
  </si>
  <si>
    <t>Pedra britada n. 1 (9,5 a 19 mm) posto pedreira/fornecedor,sem frete</t>
  </si>
  <si>
    <t>I04718S</t>
  </si>
  <si>
    <t>Pedra britada n. 2 (19 a 38 mm) posto pedreira/fornecedor, sem frete</t>
  </si>
  <si>
    <t>I10567S</t>
  </si>
  <si>
    <t>Tabua *2,5 x 23* cm em pinus, mista ou equivalente da regiao - bruta</t>
  </si>
  <si>
    <t>S00140</t>
  </si>
  <si>
    <t>Aço CA - 50 Ø 6,3 a 12,5mm, inclusive corte, dobragem, montagem e colocacao de ferragens nas formas, para superestruturas e fundações - R1</t>
  </si>
  <si>
    <t>00040291</t>
  </si>
  <si>
    <t>LOCACAO DE TORRE METALICA COMPLETA PARA UMA CARGA DE 8 TF (80 KN)  E PE DIREITO DE 6 M, INCLUINDO MODULOS , DIAGONAIS, SAPATAS E FORCADOS</t>
  </si>
  <si>
    <t>00040270</t>
  </si>
  <si>
    <t>VIGA DE ESCORAMAENTO H20, DE MADEIRA, PESO DE 5,00 A 5,20 KG/M, COM EXTREMIDADES PLASTICAS</t>
  </si>
  <si>
    <t>92267</t>
  </si>
  <si>
    <t>FABRICAÇÃO DE FÔRMA PARA LAJES, EM CHAPA DE MADEIRA COMPENSADA RESINADA, E = 17 MM. AF_09/2020</t>
  </si>
  <si>
    <t>3.21. 103670 - LANÇAMENTO COM USO DE BALDES, ADENSAMENTO E ACABAMENTO DE CONCRETO EM ESTRUTURAS. AF_02/2022 (M3)</t>
  </si>
  <si>
    <t>4.1. 103332 - ALVENARIA DE VEDAÇÃO DE BLOCOS  CERÂMICOS FURADOS  NA HORIZONTAL DE 9X14X19  CM (ESPESSURA 9 CM) E ARGAMASSA DE ASSENTAMENTO COM PREPARO EM BETONEIRA.  AF_12/2021 (M2)</t>
  </si>
  <si>
    <t>00034557</t>
  </si>
  <si>
    <t>TELA DE ACO SOLDADA GALVANIZADA/ZINCADA PARA ALVENARIA, FIO D = *1,20 A 1,70* MM, MALHA 15 X 15 MM, (C X L) *50 X 7,5* CM</t>
  </si>
  <si>
    <t>4.2. 96361 - PAREDE  COM PLACAS DE GESSO ACARTONADO (DRYWALL), PARA USO INTERNO, COM DUAS FACES  SIMPLES  E ESTRUTURA METÁLICA COM GUIAS DUPLAS, COM VÃOS. AF_06/2017_P (M2)</t>
  </si>
  <si>
    <t>00039431</t>
  </si>
  <si>
    <t>FITA DE PAPEL MICROPERFURADO, 50 X 150 MM, PARA TRATAMENTO DE JUNTAS DE CHAPA DE GESSO PARA DRYWALL</t>
  </si>
  <si>
    <t>00039432</t>
  </si>
  <si>
    <t>FITA DE PAPEL REFORCADA COM LAMINA DE METAL PARA REFORCO DE CANTOS DE CHAPA DE GESSO PARA DRYWALL</t>
  </si>
  <si>
    <t>00039434</t>
  </si>
  <si>
    <t>MASSA DE REJUNTE EM PO PARA DRYWALL, A BASE DE GESSO, SECAGEM RAPIDA, PARA TRATAMENTO DE JUNTAS DE CHAPA DE GESSO (NECESSITA ADICAO DE AGUA)</t>
  </si>
  <si>
    <t>00039435</t>
  </si>
  <si>
    <t>PARAFUSO DRY WALL, EM ACO FOSFATIZADO, CABECA TROMBETA E PONTA AGULHA (TA), COMPRIMENTO 25 MM</t>
  </si>
  <si>
    <t>00039443</t>
  </si>
  <si>
    <t>PARAFUSO DRY WALL, EM ACO ZINCADO, CABECA LENTILHA E PONTA BROCA (LB), LARGURA 4,2 MM, COMPRIMENTO 13 MM</t>
  </si>
  <si>
    <t>00039419</t>
  </si>
  <si>
    <t>PERFIL GUIA, FORMATO U, EM ACO ZINCADO, PARA ESTRUTURA PAREDE DRYWALL, E = 0,5 MM, 70 X 3000 MM (L X C)</t>
  </si>
  <si>
    <t>00039422</t>
  </si>
  <si>
    <t>PERFIL MONTANTE, FORMATO C, EM ACO ZINCADO, PARA ESTRUTURA PAREDE DRYWALL, E = 0,5 MM, 70 X 3000 MM (L X C)</t>
  </si>
  <si>
    <t>00037586</t>
  </si>
  <si>
    <t>PINO DE ACO COM ARRUELA CONICA, DIAMETRO ARRUELA = *23* MM E COMP HASTE = *27* MM (ACAO INDIRETA)</t>
  </si>
  <si>
    <t>00039413</t>
  </si>
  <si>
    <t>PLACA / CHAPA DE GESSO ACARTONADO, STANDARD (ST), COR BRANCA, E = 12,5 MM, 1200 X 2400 MM (L X C)</t>
  </si>
  <si>
    <t>88278</t>
  </si>
  <si>
    <t>4.3. S09035 - Gradil Nylofor 3D, malha 20x5cm, Ø 5mm 250x243 cm, pintura branca, verde e preta, Belgo ou similar, inclusive postes (secção 60x40mm e h=3,20m) e acessórios (m²)</t>
  </si>
  <si>
    <t>I09327</t>
  </si>
  <si>
    <t>Gradil Nylofor 3D, malha 20x5cm, Ø 5mm 250x243 cm, pintura branca, verde e preta, Belgo ou similar, inclusive postes (secção 60x40mm e h=3,20m) e acessórios</t>
  </si>
  <si>
    <t>pç</t>
  </si>
  <si>
    <t>5.1.1. 90790 - KIT DE PORTA-PRONTA DE MADEIRA EM ACABAMENTO MELAMÍNICO BRANCO, FOLHA LEVE OU MÉDIA, 80X210CM, EXCLUSIVE FECHADURA, FIXAÇÃO COM PREENCHIMENTO PARCIAL DE ESPUMA  EXPANSIVA - FORNECIMENTO E INSTALAÇÃO. AF_12/2019 (UN)</t>
  </si>
  <si>
    <t>00038124</t>
  </si>
  <si>
    <t>ESPUMA EXPANSIVA DE POLIURETANO, APLICACAO MANUAL - 500 ML</t>
  </si>
  <si>
    <t>00039492</t>
  </si>
  <si>
    <t>KIT PORTA PRONTA DE MADEIRA, FOLHA MEDIA (NBR 15930) DE 800 X 2100 MM, DE 35 MM A 40 MM DE ESPESSURA, NUCLEO SEMI-SOLIDO (SARRAFEADO), ESTRUTURA USINADA PARA FECHADURA, CAPA LISA EM HDF, ACABAMENTO MELAMINICO BRANCO (INCLUI MARCO, ALIZARES E DOBRADICAS)</t>
  </si>
  <si>
    <t>88261</t>
  </si>
  <si>
    <t>5.1.2. 91306 - FECHADURA DE EMBUTIR PARA PORTAS INTERNAS, COMPLETA, ACABAMENTO PADRÃO MÉDIO, COM EXECUÇÃO  DE FURO - FORNECIMENTO E INSTALAÇÃO. AF_12/2019 (UN)</t>
  </si>
  <si>
    <t>00003093</t>
  </si>
  <si>
    <t>FECHADURA ROSETA REDONDA PARA PORTA INTERNA, EM ACO INOX (MAQUINA, TESTA E CONTRA-TESTA) E EM ZAMAC (MACANETA, LINGUETA E TRINCOS) COM ACABAMENTO CROMADO, MAQUINA DE 55 MM, INCLUINDO CHAVE TIPO INTERNA</t>
  </si>
  <si>
    <t>5.1.3. 90831 - FECHADURA DE EMBUTIR PARA PORTA DE BANHEIRO, COMPLETA, ACABAMENTO PADRÃO MÉDIO, INCLUSO EXECUÇÃO  DE FURO - FORNECIMENTO E INSTALAÇÃO. AF_12/2019 (UN)</t>
  </si>
  <si>
    <t>00003099</t>
  </si>
  <si>
    <t>FECHADURA ROSETA REDONDA PARA PORTA DE BANHEIRO, EM ACO INOX (MAQUINA, TESTA E CONTRA-TESTA) E EM ZAMAC (MACANETA, LINGUETA E TRINCOS) COM ACABAMENTO CROMADO, MAQUINA DE 55 MM, INCLUINDO CHAVE TIPO TRANQUETA</t>
  </si>
  <si>
    <t>5.1.4. 100703 - PUXADOR CENTRAL PARA ESQUADRIA DE MADEIRA. AF_12/2019 (UN)</t>
  </si>
  <si>
    <t>00005080</t>
  </si>
  <si>
    <t>PUXADOR TIPO ALCA, EM ZAMAC CROMADO, COM ROSETAS, COMPRIMENTO DE APROX *100* MM, PARA PORTAS E JANELAS DE MADEIRA, INCLUINDO PARAFUSOS</t>
  </si>
  <si>
    <t>5.1.5. 100874 - PUXADOR PARA PCD,  FIXADO NA PORTA  - FORNECIMENTO E INSTALAÇÃO. AF_01/2020 (UN)</t>
  </si>
  <si>
    <t>00036204</t>
  </si>
  <si>
    <t>BARRA DE APOIO RETA, EM ACO INOX POLIDO, COMPRIMENTO 60CM, DIAMETRO MINIMO 3 CM</t>
  </si>
  <si>
    <t>00004351</t>
  </si>
  <si>
    <t>PARAFUSO NIQUELADO 3 1/2" COM ACABAMENTO CROMADO PARA FIXAR PECA SANITARIA, INCLUI PORCA CEGA, ARRUELA E BUCHA DE NYLON TAMANHO S-8</t>
  </si>
  <si>
    <t>88267</t>
  </si>
  <si>
    <t>5.1.6. S08803 - Bate maca em placa MDF e=6mm revestido com chapa aço inox escovado  - Rev 01 (m2)</t>
  </si>
  <si>
    <t>I00576</t>
  </si>
  <si>
    <t>Chapa aço inoxidável nº22 , dimensão 2,0 x 1,0m</t>
  </si>
  <si>
    <t>I08384</t>
  </si>
  <si>
    <t>Chapa em MDF cru esp: 6mm</t>
  </si>
  <si>
    <t>I01339S</t>
  </si>
  <si>
    <t>Cola a base de resina sintetica para chapa de laminado melaminico</t>
  </si>
  <si>
    <t>5.1.7. 957 - KIT DE PORTA-PRONTA DE MADEIRA EM ACABAMENTO MELAMÍNICO BRANCO,DUAS  FOLHA LEVE OU MÉDIA, E BATENTE METÁLICO,
160X210CM, FIXAÇÃO COM PREENCHIMENTO  PARCIAL DE ESPUMA EXPANSIVA (INCLUI MARCO, ALIZARES, DOBRADIÇAS,  FECHADURA E PUXADOR) - FORNECIMENTO E INSTALAÇÃO. (UN)</t>
  </si>
  <si>
    <t>5.1.8. 216 - PORTA DE CORRER, MDF, 0,90  X 2.10  M (UN)</t>
  </si>
  <si>
    <t>5.2.1. 94569 - JANELA DE ALUMÍNIO TIPO MAXIM-AR, COM VIDROS, BATENTE E FERRAGENS. EXCLUSIVE ALIZAR, ACABAMENTO E CONTRAMARCO. FORNECIMENTO E INSTALAÇÃO. AF_12/2019 (M2)</t>
  </si>
  <si>
    <t>00034381</t>
  </si>
  <si>
    <t>JANELA MAXIM AR, EM ALUMINIO PERFIL 25, 60 X 80 CM (A X L), ACABAMENTO BRANCO OU BRILHANTE, BATENTE DE 4 A 5 CM, COM VIDRO 4 MM, SEM GUARNICAO/ALIZAR</t>
  </si>
  <si>
    <t>00004377</t>
  </si>
  <si>
    <t>PARAFUSO DE ACO ZINCADO COM ROSCA SOBERBA, CABECA CHATA E FENDA SIMPLES, DIAMETRO 4,2 MM, COMPRIMENTO * 32 * MM</t>
  </si>
  <si>
    <t>00039961</t>
  </si>
  <si>
    <t>SILICONE ACETICO USO GERAL INCOLOR 280 G</t>
  </si>
  <si>
    <t>5.2.2. 94570 - JANELA DE ALUMÍNIO DE CORRER COM 2 FOLHAS PARA VIDROS, COM VIDROS, BATENTE, ACABAMENTO COM ACETATO OU BRILHANTE E FERRAGENS. EXCLUSIVE ALIZAR E CONTRAMARCO. FORNECIMENTO E INSTALAÇÃO. AF_12/2019 (M2)</t>
  </si>
  <si>
    <t>00036896</t>
  </si>
  <si>
    <t>JANELA DE CORRER, EM ALUMINIO PERFIL 25, 100 X 120 CM (A X L), 2 FLS MOVEIS, SEM BANDEIRA, ACABAMENTO BRANCO OU BRILHANTE, BATENTE DE 6 A 7 CM, COM VIDRO 4 MM, SEM GUARNICAO</t>
  </si>
  <si>
    <t>00000599</t>
  </si>
  <si>
    <t>JANELA FIXA, EM ALUMINIO PERFIL 20, 60  X 80 CM (A X L), BATENTE/REQUADRO DE 3 A 14 CM, COM VIDRO 4 MM, SEM GUARNICAO/ALIZAR, ACABAMENTO ALUM BRANCO OU BRILHANTE</t>
  </si>
  <si>
    <t>00007568</t>
  </si>
  <si>
    <t>BUCHA DE NYLON SEM ABA S10, COM PARAFUSO DE 6,10 X 65 MM EM ACO ZINCADO COM ROSCA SOBERBA, CABECA CHATA E FENDA PHILLIPS</t>
  </si>
  <si>
    <t>00036888</t>
  </si>
  <si>
    <t>GUARNICAO / MOLDURA / ARREMATE DE ACABAMENTO PARA ESQUADRIA, EM ALUMINIO PERFIL 25, ACABAMENTO ANODIZADO BRANCO OU BRILHANTE, PARA 1 FACE</t>
  </si>
  <si>
    <t>00004914</t>
  </si>
  <si>
    <t>PORTA DE ABRIR EM ALUMINIO COM LAMBRI HORIZONTAL/LAMINADA, ACABAMENTO ANODIZADO NATURAL, SEM GUARNICAO/ALIZAR/VISTA</t>
  </si>
  <si>
    <t>00000142</t>
  </si>
  <si>
    <t>SELANTE ELASTICO MONOCOMPONENTE A BASE DE POLIURETANO (PU) PARA JUNTAS DIVERSAS</t>
  </si>
  <si>
    <t>310ML</t>
  </si>
  <si>
    <t>00011950</t>
  </si>
  <si>
    <t>BUCHA DE NYLON SEM ABA S6, COM PARAFUSO DE 4,20 X 40 MM EM ACO ZINCADO COM ROSCA SOBERBA, CABECA CHATA E FENDA PHILLIPS</t>
  </si>
  <si>
    <t>00044399</t>
  </si>
  <si>
    <t>JANELA VENEZIANA DE CORRER, EM ALUMINIO PERFIL 25, 100 X 150 CM (A X L), 6 FLS (4 VENEZIANAS E 2 VIDROS), SEM BANDEIRA, ACABAMENTO BRANCO OU BRILHANTE, BATENTE DE 8 A 9 CM, COM VIDRO 4 MM, SEM GUARNICAO / ALIZAR</t>
  </si>
  <si>
    <t>I00555S</t>
  </si>
  <si>
    <t>I03505</t>
  </si>
  <si>
    <t>I03510</t>
  </si>
  <si>
    <t>Disco de corte 7", para ferro</t>
  </si>
  <si>
    <t>un</t>
  </si>
  <si>
    <t>I10997S</t>
  </si>
  <si>
    <t>Eletrodo revestido aws - e7018, diametro igual a 4,00 mm</t>
  </si>
  <si>
    <t>I12085</t>
  </si>
  <si>
    <t>Gradil com quadro em tubo de ferro galvanizado 1 1/4" e tela galvanizada malha 2"</t>
  </si>
  <si>
    <t>S01903</t>
  </si>
  <si>
    <t>Argamassa cimento e areia traço t-1 (1:3) - 1 saco cimento 50kg / 3 padiolas areia dim. 0.35 x 0.45 x 0.23 m - Confecção mecânica e transporte</t>
  </si>
  <si>
    <t>I02263</t>
  </si>
  <si>
    <t>Tranca de cela grade tipo ii</t>
  </si>
  <si>
    <t>I09357</t>
  </si>
  <si>
    <t>Portão em gradil Belgo Nyloford 3D, de correr, soldado em quadro de tubo galv. 2" com cantoneira 3/4", montantes em tubo galvanizado 4", inclusive ferrolho e rodízios</t>
  </si>
  <si>
    <t>I08855</t>
  </si>
  <si>
    <t>Roldana para portão de ferro de correr (inferior), d=3", com caixa</t>
  </si>
  <si>
    <t>I12424</t>
  </si>
  <si>
    <t>Brise metálico de alumínio, ref. B57, branco nieve 7000, da Hunter Douglas ou similar (material e mão de obra)</t>
  </si>
  <si>
    <t>00043657</t>
  </si>
  <si>
    <t>CONTRAMARCO DE ALUMINIO (PERFIL 25) PARA ESQUADRIAS, TIPO CONVENCIONAL / CADEIRINHA, 60 MM (CM-060), INCLUSO CONEXOES, GRAPAS E TRAVAMENTOS</t>
  </si>
  <si>
    <t>88629</t>
  </si>
  <si>
    <t>ARGAMASSA TRAÇO 1:3 (EM VOLUME DE CIMENTO E AREIA MÉDIA ÚMIDA), PREPARO MANUAL. AF_08/2019</t>
  </si>
  <si>
    <t>5.3.1. 959 - PORTA DE VIDRO TEMPERADO 2 FOLHAS (1,60X2,10)m  E=8mm (CJ)</t>
  </si>
  <si>
    <t>5.3.2. S11347 - Fornecimento e instalação de fachada em pele de vidro, em vidro laminado 3+3 refletivo (m2)</t>
  </si>
  <si>
    <t>I12207</t>
  </si>
  <si>
    <t>Fornecimento e instalação de fachada em pele de vidro, em vidro laminado 3+3 refletivo</t>
  </si>
  <si>
    <t>6.1. 636 - CHAPIM DE CONCRETO APARENTE  COM ACABAMENTO DESEMPENADO, FORMA DE COMPENSADO PLASTIFICADO (MADEIRIT) DE 14 X 10 CM, FUNDIDO NO LOCAL. (M)</t>
  </si>
  <si>
    <t>00038365</t>
  </si>
  <si>
    <t>CAMADA SEPARADORA DE FILME DE POLIETILENO 20 A 25 MICRA</t>
  </si>
  <si>
    <t>87372</t>
  </si>
  <si>
    <t>ARGAMASSA TRAÇO 1:3 (EM VOLUME DE CIMENTO E AREIA MÉDIA ÚMIDA) PARA CONTRAPISO, PREPARO MANUAL. AF_08/2019</t>
  </si>
  <si>
    <t>93282</t>
  </si>
  <si>
    <t>GUINCHO ELÉTRICO DE COLUNA, CAPACIDADE 400 KG, COM MOTO FREIO, MOTOR TRIFÁSICO DE 1,25 CV - CHI DIURNO. AF_03/2016</t>
  </si>
  <si>
    <t>93281</t>
  </si>
  <si>
    <t>GUINCHO ELÉTRICO DE COLUNA, CAPACIDADE 400 KG, COM MOTO FREIO, MOTOR TRIFÁSICO DE 1,25 CV - CHP DIURNO. AF_03/2016</t>
  </si>
  <si>
    <t>00040549</t>
  </si>
  <si>
    <t>PARAFUSO, COMUM, ASTM A307, SEXTAVADO, DIAMETRO 1/2" (12,7 MM), COMPRIMENTO 1" (25,4 MM)</t>
  </si>
  <si>
    <t>00043083</t>
  </si>
  <si>
    <t>PERFIL "U" ENRIJECIDO DE ACO GALVANIZADO, DOBRADO, 150 X 60 X 20 MM, E = 3,00 MM OU 200 X 75 X 25 MM, E = 3,75 MM</t>
  </si>
  <si>
    <t>00011029</t>
  </si>
  <si>
    <t>HASTE RETA PARA GANCHO DE FERRO GALVANIZADO, COM ROSCA 1/4 " X 30 CM PARA FIXACAO DE TELHA METALICA, INCLUI PORCA E ARRUELAS DE VEDACAO</t>
  </si>
  <si>
    <t>00040740</t>
  </si>
  <si>
    <t>TELHA GALVALUME COM ISOLAMENTO TERMOACUSTICO EM ESPUMA RIGIDA DE POLIURETANO (PU) INJETADO, ESPESSURA DE 30 MM, DENSIDADE DE 35 KG/M3, REVESTIMENTO EM TELHA TRAPEZOIDAL NAS DUAS FACES COM ESPESSURA DE 0,50 MM CADA, ACABAMENTO NATURAL (NAO INCLUI ACESSORIOS DE FIXACAO)</t>
  </si>
  <si>
    <t>88323</t>
  </si>
  <si>
    <t>I09363</t>
  </si>
  <si>
    <t>Cumeeira termoacustica</t>
  </si>
  <si>
    <t>00040783</t>
  </si>
  <si>
    <t>CALHA QUADRADA DE CHAPA DE ACO GALVANIZADA NUM 24, CORTE 50 CM</t>
  </si>
  <si>
    <t>00005104</t>
  </si>
  <si>
    <t>REBITE DE ALUMINIO VAZADO DE REPUXO, 3,2 X 8 MM (1KG = 1025 UNIDADES)</t>
  </si>
  <si>
    <t>00013388</t>
  </si>
  <si>
    <t>SOLDA EM BARRA DE ESTANHO-CHUMBO 50/50</t>
  </si>
  <si>
    <t>00004226</t>
  </si>
  <si>
    <t>GAS DE COZINHA - GLP</t>
  </si>
  <si>
    <t>00004014</t>
  </si>
  <si>
    <t>MANTA ASFALTICA ELASTOMERICA EM POLIESTER 3 MM, TIPO III, CLASSE B, ACABAMENTO PP (NBR 9952)</t>
  </si>
  <si>
    <t>00004015</t>
  </si>
  <si>
    <t>MANTA ASFALTICA ELASTOMERICA EM POLIESTER 4 MM, TIPO III, CLASSE B, ACABAMENTO PP (NBR 9952)</t>
  </si>
  <si>
    <t>00000511</t>
  </si>
  <si>
    <t>PRIMER PARA MANTA ASFALTICA A BASE DE ASFALTO MODIFICADO DILUIDO EM SOLVENTE, APLICACAO A FRIO</t>
  </si>
  <si>
    <t>I04974</t>
  </si>
  <si>
    <t>Revestimento em alumínio tipo Alucobond, e=0,3mm, em estrutura metálica auxiliar de perfil "U" 2", com fornecimento e montagem,  inclusive pintura Kaynar 500 com seis camadas</t>
  </si>
  <si>
    <t>S00155</t>
  </si>
  <si>
    <t>Alvenaria tijolo cerâmico maciço (5x9x19), esp = 0,09m (singela), com argamassa traço t5 - 1:2:8 (cimento / cal / areia) c/ junta de 2,0cm - R1</t>
  </si>
  <si>
    <t>S03310</t>
  </si>
  <si>
    <t>Chapisco em parede com argamassa traço t1 - 1:3 (cimento / areia) - Revisado 08/2015</t>
  </si>
  <si>
    <t>S00126</t>
  </si>
  <si>
    <t>Concreto simples fabricado na obra, fck=15 mpa, lançado e adensado</t>
  </si>
  <si>
    <t>S02497</t>
  </si>
  <si>
    <t>Escavação manual de vala ou cava em material de 1ª categoria, profundidade até 1,50m</t>
  </si>
  <si>
    <t>S03317</t>
  </si>
  <si>
    <t>Reboco especial de parede 2cm com argamassa traço t1 - 1:3 (cimento / areia)</t>
  </si>
  <si>
    <t>7.1.1. 87879 - CHAPISCO APLICADO EM ALVENARIAS E ESTRUTURAS DE CONCRETO INTERNAS,  COM COLHER  DE PEDREIRO.  ARGAMASSA TRAÇO 1:3 COM PREPARO EM BETONEIRA 400L. AF_06/2014 (M2)</t>
  </si>
  <si>
    <t>87313</t>
  </si>
  <si>
    <t>ARGAMASSA TRAÇO 1:3 (EM VOLUME DE CIMENTO E AREIA GROSSA ÚMIDA) PARA CHAPISCO CONVENCIONAL, PREPARO MECÂNICO COM BETONEIRA 400 L. AF_08/2019</t>
  </si>
  <si>
    <t>7.1.2. S03312 - Chapisco em teto, e=5mm, com argamassa traço t1 - 1:3 (cimento / areia) - revisasa 08/2015 (m2)</t>
  </si>
  <si>
    <t>7.1.3. 87529 - MASSA ÚNICA, PARA RECEBIMENTO DE PINTURA, EM ARGAMASSA TRAÇO 1:2:8,  PREPARO MECÂNICO COM BETONEIRA 400L, APLICADA MANUALMENTE EM FACES  INTERNAS DE PAREDES, ESPESSURA DE
20MM, COM EXECUÇÃO  DE TALISCAS. AF_06/2014 (M2)</t>
  </si>
  <si>
    <t>7.1.4. 90408 - MASSA ÚNICA, PARA RECEBIMENTO DE PINTURA, EM ARGAMASSA TRAÇO 1:2:8,  PREPARO MECÂNICO COM BETONEIRA 400L, APLICADA MANUALMENTE EM TETO, ESPESSURA DE 10MM, COM EXECUÇÃO  DE TALISCAS. AF_03/2015 (M2)</t>
  </si>
  <si>
    <t>7.1.5. 87531 - EMBOÇO,  PARA RECEBIMENTO DE CERÂMICA, EM ARGAMASSA TRAÇO
1:2:8,  PREPARO MECÂNICO COM BETONEIRA 400L, APLICADO MANUALMENTE EM FACES  INTERNAS DE PAREDES, PARA AMBIENTE COM ÁREA ENTRE 5M2 E 10M2, ESPESSURA DE 20MM, COM EXECUÇÃO DE TALISCAS. AF_06/2014 (M2)</t>
  </si>
  <si>
    <t>7.1.6. S09604 - Revestimento cerâmico para piso ou parede, 30 x 60 cm, porcelanato, linha white home, antártida, Portobello ou similar, aplicado com argamassa industrializada ac-i, rejuntado, exclusive regularização de base ou emboço (m2)</t>
  </si>
  <si>
    <t>I09924</t>
  </si>
  <si>
    <t>Cerâmica 30 x 60 cm, porcelanato, Portobello, linha white home, antártida ou similar cod.26090</t>
  </si>
  <si>
    <t>7.1.7. S08854 - Revestimento com placa MDF 6mm revestido com chapa em fórmica (m2)</t>
  </si>
  <si>
    <t>I09123</t>
  </si>
  <si>
    <t>Fórmica Almond ref.: L112 ou similar</t>
  </si>
  <si>
    <t>7.1.8. 98555 - IMPERMEABILIZAÇÃO DE SUPERFÍCIE COM ARGAMASSA POLIMÉRICA / MEMBRANA ACRÍLICA, 3 DEMÃOS. AF_06/2018 (M2)</t>
  </si>
  <si>
    <t>00000135</t>
  </si>
  <si>
    <t>ARGAMASSA POLIMERICA IMPERMEABILIZANTE SEMIFLEXIVEL, BICOMPONENTE (MEMBRANA IMPERMEABILIZANTE ACRILICA)</t>
  </si>
  <si>
    <t>7.2.1. 87905 - CHAPISCO APLICADO EM ALVENARIA (COM PRESENÇA DE VÃOS) E ESTRUTURAS DE CONCRETO DE FACHADA, COM COLHER  DE PEDREIRO. ARGAMASSA TRAÇO 1:3 COM PREPARO EM BETONEIRA 400L. AF_06/2014 (M2)</t>
  </si>
  <si>
    <t>7.2.2. 87775 - EMBOÇO  OU MASSA ÚNICA EM ARGAMASSA TRAÇO 1:2:8,  PREPARO MECÂNICO COM BETONEIRA 400 L, APLICADA MANUALMENTE EM PANOS DE FACHADA COM PRESENÇA DE VÃOS, ESPESSURA DE 25 MM. AF_06/2014 (M2)</t>
  </si>
  <si>
    <t>00037411</t>
  </si>
  <si>
    <t>TELA DE ACO SOLDADA GALVANIZADA/ZINCADA PARA ALVENARIA, FIO D = *1,24 MM, MALHA 25 X 25 MM</t>
  </si>
  <si>
    <t>7.2.3. 98556 - IMPERMEABILIZAÇÃO DE SUPERFÍCIE COM ARGAMASSA POLIMÉRICA / MEMBRANA ACRÍLICA, 4 DEMÃOS, REFORÇADA COM VÉU DE POLIÉSTER (MAV). AF_06/2018 (M2)</t>
  </si>
  <si>
    <t>00004030</t>
  </si>
  <si>
    <t>VEU DE POLIESTER PARA IMPERMEABILIZACAO</t>
  </si>
  <si>
    <t>8.1.1. 87630 - CONTRAPISO EM ARGAMASSA TRAÇO 1:4 (CIMENTO E AREIA), PREPARO MECÂNICO COM BETONEIRA 400 L, APLICADO EM ÁREAS SECAS SOBRE LAJE, ADERIDO, ACABAMENTO NÃO REFORÇADO, ESPESSURA 3CM. AF_07/2021 (M2)</t>
  </si>
  <si>
    <t>00007334</t>
  </si>
  <si>
    <t>ADITIVO ADESIVO LIQUIDO PARA ARGAMASSAS DE REVESTIMENTOS CIMENTICIOS</t>
  </si>
  <si>
    <t>87301</t>
  </si>
  <si>
    <t>ARGAMASSA TRAÇO 1:4 (EM VOLUME DE CIMENTO E AREIA MÉDIA ÚMIDA) PARA CONTRAPISO, PREPARO MECÂNICO COM BETONEIRA 400 L. AF_08/2019</t>
  </si>
  <si>
    <t>8.1.2. 95240 - LASTRO DE CONCRETO MAGRO, APLICADO EM PISOS, LAJES SOBRE SOLO OU RADIERS,  ESPESSURA DE 3 CM. AF_07/2016 (M2)</t>
  </si>
  <si>
    <t>8.1.3. 87263 - REVESTIMENTO CERÂMICO PARA PISO  COM PLACAS TIPO PORCELANATO DE DIMENSÕES 60X60 CM APLICADA EM AMBIENTES DE ÁREA MAIOR QUE 10 M². AF_06/2014 (M2)</t>
  </si>
  <si>
    <t>00037595</t>
  </si>
  <si>
    <t>ARGAMASSA COLANTE TIPO AC III</t>
  </si>
  <si>
    <t>00038195</t>
  </si>
  <si>
    <t>PISO PORCELANATO, BORDA RETA, EXTRA, FORMATO MAIOR QUE 2025 CM2</t>
  </si>
  <si>
    <t>00034357</t>
  </si>
  <si>
    <t>REJUNTE CIMENTICIO, QUALQUER COR</t>
  </si>
  <si>
    <t>88256</t>
  </si>
  <si>
    <t>8.1.4. 101727 - PISO  VINÍLICO SEMI-FLEXÍVEL EM PLACAS, PADRÃO LISO, ESPESSURA
3,2 MM, FIXADO COM COLA. AF_09/2020 (M2)</t>
  </si>
  <si>
    <t>00004791</t>
  </si>
  <si>
    <t>ADESIVO ACRILICO DE BASE AQUOSA / COLA DE CONTATO</t>
  </si>
  <si>
    <t>00004792</t>
  </si>
  <si>
    <t>PLACA VINILICA SEMIFLEXIVEL PARA PISOS, E = 3,2 MM, 30 X 30 CM (SEM COLOCACAO)</t>
  </si>
  <si>
    <t>8.1.5. S07223 - FORNECIMENTO E INSTALAÇÃO DE CARPETE BERBER  POINT 920 DA
BEAULIEU E=7MM OU SIMILAR (m2)</t>
  </si>
  <si>
    <t>I06751</t>
  </si>
  <si>
    <t>8.1.6. 94990 - EXECUÇÃO  DE PASSEIO (CALÇADA) OU PISO  DE CONCRETO COM CONCRETO MOLDADO IN LOCO, FEITO EM OBRA, ACABAMENTO CONVENCIONAL, NÃO ARMADO. AF_07/2016 (M3)</t>
  </si>
  <si>
    <t>00004509</t>
  </si>
  <si>
    <t>SARRAFO *2,5 X 10* CM EM PINUS, MISTA OU EQUIVALENTE DA REGIAO - BRUTA</t>
  </si>
  <si>
    <t>94964</t>
  </si>
  <si>
    <t>CONCRETO FCK = 20MPA, TRAÇO 1:2,7:3 (EM MASSA SECA DE CIMENTO/ AREIA MÉDIA/ BRITA 1) - PREPARO MECÂNICO COM BETONEIRA 400 L. AF_05/2021</t>
  </si>
  <si>
    <t>00020232</t>
  </si>
  <si>
    <t>SOLEIRA EM GRANITO, POLIDO, TIPO ANDORINHA/ QUARTZ/ CASTELO/ CORUMBA OU OUTROS EQUIVALENTES DA REGIAO, L= *15* CM, E=  *2,0* CM</t>
  </si>
  <si>
    <t>88274</t>
  </si>
  <si>
    <t>I12743</t>
  </si>
  <si>
    <t>Cola especial para piso tátil inox</t>
  </si>
  <si>
    <t>I12729</t>
  </si>
  <si>
    <t>Piso tátil alerta pinado- Elementos em  em ABS revestido de inox (100 peças/m)</t>
  </si>
  <si>
    <t>I12728</t>
  </si>
  <si>
    <t>Piso tátil direcional pinado - Elementos em ABS revestido de inox (12 peças/m)</t>
  </si>
  <si>
    <t>8.2.1. 92400 - EXECUÇÃO  DE PÁTIO/ESTACIONAMENTO EM PISO  INTERTRAVADO, COM BLOCO RETANGULAR DE 20 X 10 CM, ESPESSURA 10 CM. AF_12/2015 (M2)</t>
  </si>
  <si>
    <t>91285</t>
  </si>
  <si>
    <t>CORTADORA DE PISO COM MOTOR 4 TEMPOS A GASOLINA, POTÊNCIA DE 13 HP, COM DISCO DE CORTE DIAMANTADO SEGMENTADO PARA CONCRETO, DIÂMETRO DE 350 MM, FURO DE 1" (14 X 1") - CHI DIURNO. AF_08/2015</t>
  </si>
  <si>
    <t>91283</t>
  </si>
  <si>
    <t>CORTADORA DE PISO COM MOTOR 4 TEMPOS A GASOLINA, POTÊNCIA DE 13 HP, COM DISCO DE CORTE DIAMANTADO SEGMENTADO PARA CONCRETO, DIÂMETRO DE 350 MM, FURO DE 1" (14 X 1") - CHP DIURNO. AF_08/2015</t>
  </si>
  <si>
    <t>91278</t>
  </si>
  <si>
    <t>PLACA VIBRATÓRIA REVERSÍVEL COM MOTOR 4 TEMPOS A GASOLINA, FORÇA CENTRÍFUGA DE 25 KN (2500 KGF), POTÊNCIA 5,5 CV - CHI DIURNO. AF_08/2015</t>
  </si>
  <si>
    <t>91277</t>
  </si>
  <si>
    <t>PLACA VIBRATÓRIA REVERSÍVEL COM MOTOR 4 TEMPOS A GASOLINA, FORÇA CENTRÍFUGA DE 25 KN (2500 KGF), POTÊNCIA 5,5 CV - CHP DIURNO. AF_08/2015</t>
  </si>
  <si>
    <t>00040524</t>
  </si>
  <si>
    <t>BLOQUETE/PISO INTERTRAVADO DE CONCRETO - MODELO ONDA/16 FACES/RETANGULAR/TIJOLINHO/PAVER/HOLANDES/PARALELEPIPEDO, 20 CM X 10 CM, E = 10 CM, RESISTENCIA DE 35 MPA (NBR 9781), COR NATURAL</t>
  </si>
  <si>
    <t>00004741</t>
  </si>
  <si>
    <t>PO DE PEDRA (POSTO PEDREIRA/FORNECEDOR, SEM FRETE)</t>
  </si>
  <si>
    <t>88260</t>
  </si>
  <si>
    <t>8.2.2. 92398 - EXECUÇÃO  DE PÁTIO/ESTACIONAMENTO EM PISO  INTERTRAVADO, COM BLOCO RETANGULAR COR NATURAL DE 20 X 10 CM, ESPESSURA 8 CM. AF_12/2015 (M2)</t>
  </si>
  <si>
    <t>00036170</t>
  </si>
  <si>
    <t>BLOQUETE/PISO INTERTRAVADO DE CONCRETO - MODELO ONDA/16 FACES/RETANGULAR/TIJOLINHO/PAVER/HOLANDES/PARALELEPIPEDO, *22 CM X 11* CM, E = 8 CM, RESISTENCIA DE 35 MPA (NBR 9781), COR NATURAL</t>
  </si>
  <si>
    <t>8.2.3. 94273 - ASSENTAMENTO DE GUIA (MEIO-FIO) EM TRECHO  RETO, CONFECCIONADA EM CONCRETO PRÉ-FABRICADO, DIMENSÕES
100X15X13X30 CM (COMPRIMENTO X BASE INFERIOR  X BASE SUPERIOR X ALTURA), PARA VIAS URBANAS (USO VIÁRIO). AF_06/2016 (M)</t>
  </si>
  <si>
    <t>00004059</t>
  </si>
  <si>
    <t>MEIO-FIO OU GUIA DE CONCRETO, PRE-MOLDADO, COMP 1 M, *30 X 12/15* CM (H X L1/L2)</t>
  </si>
  <si>
    <t>8.2.4. 101094 - PISO  PODOTÁTIL, DIRECIONAL OU ALERTA, ASSENTADO SOBRE ARGAMASSA. AF_05/2020 (M)</t>
  </si>
  <si>
    <t>00038186</t>
  </si>
  <si>
    <t>PISO TATIL DE ALERTA OU DIRECIONAL, DE BORRACHA, COLORIDO, 25 X 25 CM, E = 12 MM, PARA ARGAMASSA</t>
  </si>
  <si>
    <t>9.1.1. 88485 - APLICAÇÃO DE FUNDO SELADOR  ACRÍLICO EM PAREDES, UMA DEMÃO. AF_06/2014 (M2)</t>
  </si>
  <si>
    <t>00006085</t>
  </si>
  <si>
    <t>SELADOR ACRILICO OPACO PREMIUM INTERIOR/EXTERIOR</t>
  </si>
  <si>
    <t>88310</t>
  </si>
  <si>
    <t>9.1.2. 88484 - APLICAÇÃO DE FUNDO SELADOR  ACRÍLICO EM TETO, UMA DEMÃO. AF_06/2014 (M2)</t>
  </si>
  <si>
    <t>9.1.3. 88497 - APLICAÇÃO E LIXAMENTO DE MASSA LÁTEX EM PAREDES, DUAS DEMÃOS. AF_06/2014 (M2)</t>
  </si>
  <si>
    <t>00003767</t>
  </si>
  <si>
    <t>LIXA EM FOLHA PARA PAREDE OU MADEIRA, NUMERO 120, COR VERMELHA</t>
  </si>
  <si>
    <t>00043626</t>
  </si>
  <si>
    <t>MASSA CORRIDA PARA SUPERFICIES DE AMBIENTES INTERNOS</t>
  </si>
  <si>
    <t>9.1.4. 88496 - APLICAÇÃO E LIXAMENTO DE MASSA LÁTEX EM TETO, DUAS DEMÃOS. AF_06/2014 (M2)</t>
  </si>
  <si>
    <t>9.1.5. 88489 - APLICAÇÃO MANUAL DE PINTURA COM TINTA LÁTEX ACRÍLICA EM PAREDES, DUAS DEMÃOS. AF_06/2014 (M2)</t>
  </si>
  <si>
    <t>9.1.6. 88488 - APLICAÇÃO MANUAL DE PINTURA COM TINTA LÁTEX ACRÍLICA EM TETO, DUAS DEMÃOS. AF_06/2014 (M2)</t>
  </si>
  <si>
    <t>9.2.1. 88411 - APLICAÇÃO MANUAL DE FUNDO SELADOR  ACRÍLICO EM PANOS  COM PRESENÇA DE VÃOS DE EDIFÍCIOS  DE MÚLTIPLOS PAVIMENTOS. AF_06/2014 (M2)</t>
  </si>
  <si>
    <t>9.2.2. 88416 - APLICAÇÃO MANUAL DE PINTURA COM TINTA TEXTURIZADA ACRÍLICA EM PANOS  COM PRESENÇA DE VÃOS DE EDIFÍCIOS  DE MÚLTIPLOS PAVIMENTOS,  UMA COR.  AF_06/2014 (M2)</t>
  </si>
  <si>
    <t>00038877</t>
  </si>
  <si>
    <t>MASSA PREMIUM PARA TEXTURA LISA DE BASE ACRILICA, USO INTERNO E EXTERNO</t>
  </si>
  <si>
    <t>9.2.3. 88489 - APLICAÇÃO MANUAL DE PINTURA COM TINTA LÁTEX ACRÍLICA EM PAREDES, DUAS DEMÃOS. AF_06/2014 (M2)</t>
  </si>
  <si>
    <t>9.3.1. 100720 - PINTURA COM TINTA ALQUÍDICA DE FUNDO (TIPO ZARCÃO) APLICADA A ROLO OU PINCEL SOBRE PERFIL  METÁLICO EXECUTADO EM FÁBRICA (POR  DEMÃO). AF_01/2020 (M2)</t>
  </si>
  <si>
    <t>00005318</t>
  </si>
  <si>
    <t>DILUENTE AGUARRAS</t>
  </si>
  <si>
    <t>00007307</t>
  </si>
  <si>
    <t>FUNDO ANTICORROSIVO PARA METAIS FERROSOS (ZARCAO)</t>
  </si>
  <si>
    <t>9.3.2. 100761 - PINTURA COM TINTA ALQUÍDICA DE ACABAMENTO (ESMALTE SINTÉTICO FOSCO) PULVERIZADA SOBRE SUPERFÍCIES METÁLICAS (EXCETO PERFIL) EXECUTADO EM OBRA (02 DEMÃOS). AF_01/2020_P (M2)</t>
  </si>
  <si>
    <t>00007288</t>
  </si>
  <si>
    <t>TINTA ESMALTE SINTETICO PREMIUM FOSCO</t>
  </si>
  <si>
    <t>10.1.1.1. 89711 - TUBO PVC, SERIE  NORMAL, ESGOTO PREDIAL, DN 40 MM, FORNECIDO E INSTALADO EM RAMAL DE DESCARGA OU RAMAL DE ESGOTO SANITÁRIO. AF_12/2014 (M)</t>
  </si>
  <si>
    <t>00038383</t>
  </si>
  <si>
    <t>LIXA D'AGUA EM FOLHA, GRAO 100</t>
  </si>
  <si>
    <t>00009835</t>
  </si>
  <si>
    <t>TUBO PVC  SERIE NORMAL, DN 40 MM, PARA ESGOTO  PREDIAL (NBR 5688)</t>
  </si>
  <si>
    <t>88248</t>
  </si>
  <si>
    <t>10.1.1.2. 89798 - TUBO PVC, SERIE  NORMAL, ESGOTO PREDIAL, DN 50 MM, FORNECIDO E INSTALADO EM PRUMADA DE ESGOTO SANITÁRIO OU VENTILAÇÃO. AF_12/2014 (M)</t>
  </si>
  <si>
    <t>10.1.1.3. 89714 - TUBO PVC, SERIE  NORMAL, ESGOTO PREDIAL, DN 100 MM, FORNECIDO E INSTALADO EM RAMAL DE DESCARGA OU RAMAL DE ESGOTO
SANITÁRIO. AF_12/2014 (M)</t>
  </si>
  <si>
    <t>00009836</t>
  </si>
  <si>
    <t>TUBO PVC  SERIE NORMAL, DN 100 MM, PARA ESGOTO  PREDIAL (NBR 5688)</t>
  </si>
  <si>
    <t>10.1.2.1. 89726 - JOELHO 45 GRAUS,  PVC, SERIE  NORMAL, ESGOTO PREDIAL, DN 40 MM, JUNTA SOLDÁVEL, FORNECIDO E INSTALADO EM RAMAL DE DESCARGA OU RAMAL DE ESGOTO SANITÁRIO. AF_12/2014 (UN)</t>
  </si>
  <si>
    <t>00000122</t>
  </si>
  <si>
    <t>ADESIVO PLASTICO PARA PVC, FRASCO COM *850* GR</t>
  </si>
  <si>
    <t>00003516</t>
  </si>
  <si>
    <t>JOELHO PVC, SOLDAVEL, BB, 45 GRAUS, DN 40 MM, PARA ESGOTO PREDIAL</t>
  </si>
  <si>
    <t>00020083</t>
  </si>
  <si>
    <t>SOLUCAO PREPARADORA / LIMPADORA PARA PVC, FRASCO COM 1000 CM3</t>
  </si>
  <si>
    <t>10.1.2.2. 89732 - JOELHO 45 GRAUS,  PVC, SERIE  NORMAL, ESGOTO PREDIAL, DN 50 MM, JUNTA ELÁSTICA, FORNECIDO E INSTALADO EM RAMAL DE DESCARGA OU RAMAL DE ESGOTO SANITÁRIO. AF_12/2014 (UN)</t>
  </si>
  <si>
    <t>00000296</t>
  </si>
  <si>
    <t>ANEL BORRACHA PARA TUBO ESGOTO PREDIAL, DN 50 MM (NBR 5688)</t>
  </si>
  <si>
    <t>00003518</t>
  </si>
  <si>
    <t>JOELHO PVC, SOLDAVEL, PB, 45 GRAUS, DN 50 MM, PARA ESGOTO PREDIAL</t>
  </si>
  <si>
    <t>00020078</t>
  </si>
  <si>
    <t>PASTA LUBRIFICANTE PARA TUBOS E CONEXOES COM JUNTA ELASTICA, EMBALAGEM DE *400* GR (USO EM PVC, ACO, POLIETILENO E OUTROS)</t>
  </si>
  <si>
    <t>00003517</t>
  </si>
  <si>
    <t>JOELHO PVC, SOLDAVEL, BB, 90 GRAUS, SEM ANEL, DN 40 MM, PARA ESGOTO PREDIAL SECUNDARIO</t>
  </si>
  <si>
    <t>00003526</t>
  </si>
  <si>
    <t>JOELHO PVC, SOLDAVEL, PB, 90 GRAUS, DN 50 MM, PARA ESGOTO PREDIAL</t>
  </si>
  <si>
    <t>00000301</t>
  </si>
  <si>
    <t>ANEL BORRACHA PARA TUBO ESGOTO PREDIAL, DN 100 MM (NBR 5688)</t>
  </si>
  <si>
    <t>00003520</t>
  </si>
  <si>
    <t>JOELHO PVC, SOLDAVEL, PB, 90 GRAUS, DN 100 MM, PARA ESGOTO PREDIAL</t>
  </si>
  <si>
    <t>I01270</t>
  </si>
  <si>
    <t>Juncao simples pvc rigido p/ esgoto primario, diam =100 x  50mm</t>
  </si>
  <si>
    <t>I01703</t>
  </si>
  <si>
    <t>Pasta lubrificante p/  pvc je</t>
  </si>
  <si>
    <t>00007097</t>
  </si>
  <si>
    <t>TE SANITARIO, PVC, DN 50 X 50 MM, SERIE NORMAL, PARA ESGOTO PREDIAL</t>
  </si>
  <si>
    <t>00003897</t>
  </si>
  <si>
    <t>LUVA SIMPLES, PVC, SOLDAVEL, DN 40 MM, SERIE NORMAL, PARA ESGOTO PREDIAL</t>
  </si>
  <si>
    <t>00003875</t>
  </si>
  <si>
    <t>LUVA SIMPLES, PVC, SOLDAVEL, DN 50 MM, SERIE NORMAL, PARA ESGOTO PREDIAL</t>
  </si>
  <si>
    <t>00003899</t>
  </si>
  <si>
    <t>LUVA SIMPLES, PVC, SOLDAVEL, DN 100 MM, SERIE NORMAL, PARA ESGOTO PREDIAL</t>
  </si>
  <si>
    <t>ADESIVO PARA TUBO DE PVC RIGIDO</t>
  </si>
  <si>
    <t>00011739</t>
  </si>
  <si>
    <t>RALO SECO CONICO, PVC, 100 X 40 MM,  COM GRELHA REDONDA BRANCA</t>
  </si>
  <si>
    <t>10.1.3.1. 97902 - CAIXA ENTERRADA HIDRÁULICA RETANGULAR EM ALVENARIA COM TIJOLOS CERÂMICOS MACIÇOS, DIMENSÕES INTERNAS: 0,6X0,6X0,6 M PARA REDE DE ESGOTO. AF_12/2020 (UN)</t>
  </si>
  <si>
    <t>5679</t>
  </si>
  <si>
    <t>RETROESCAVADEIRA SOBRE RODAS COM CARREGADEIRA, TRAÇÃO 4X4, POTÊNCIA LÍQ. 88 HP, CAÇAMBA CARREG. CAP. MÍN. 1 M3, CAÇAMBA RETRO CAP. 0,26 M3, PESO OPERACIONAL MÍN. 6.674 KG, PROFUNDIDADE ESCAVAÇÃO MÁX. 4,37 M - CHI DIURNO. AF_06/2014</t>
  </si>
  <si>
    <t>5678</t>
  </si>
  <si>
    <t>RETROESCAVADEIRA SOBRE RODAS COM CARREGADEIRA, TRAÇÃO 4X4, POTÊNCIA LÍQ. 88 HP, CAÇAMBA CARREG. CAP. MÍN. 1 M3, CAÇAMBA RETRO CAP. 0,26 M3, PESO OPERACIONAL MÍN. 6.674 KG, PROFUNDIDADE ESCAVAÇÃO MÁX. 4,37 M - CHP DIURNO. AF_06/2014</t>
  </si>
  <si>
    <t>00005069</t>
  </si>
  <si>
    <t>PREGO DE ACO POLIDO COM CABECA 17 X 27 (2 1/2 X 11)</t>
  </si>
  <si>
    <t>00007258</t>
  </si>
  <si>
    <t>TIJOLO CERAMICO MACICO COMUM *5 X 10 X 20* CM (L X A X C)</t>
  </si>
  <si>
    <t>100475</t>
  </si>
  <si>
    <t>ARGAMASSA TRAÇO 1:3 (EM VOLUME DE CIMENTO E AREIA MÉDIA ÚMIDA) COM ADIÇÃO DE IMPERMEABILIZANTE, PREPARO MECÂNICO COM BETONEIRA 400 L. AF_08/2019</t>
  </si>
  <si>
    <t>87316</t>
  </si>
  <si>
    <t>ARGAMASSA TRAÇO 1:4 (EM VOLUME DE CIMENTO E AREIA GROSSA ÚMIDA) PARA CHAPISCO CONVENCIONAL, PREPARO MECÂNICO COM BETONEIRA 400 L. AF_08/2019</t>
  </si>
  <si>
    <t>97735</t>
  </si>
  <si>
    <t>PEÇA RETANGULAR PRÉ-MOLDADA, VOLUME DE CONCRETO DE 30 A 100 LITROS, TAXA DE AÇO APROXIMADA DE 30KG/M³. AF_01/2018</t>
  </si>
  <si>
    <t>101616</t>
  </si>
  <si>
    <t>PREPARO DE FUNDO DE VALA COM LARGURA MENOR QUE 1,5 M (ACERTO DO SOLO NATURAL). AF_08/2020</t>
  </si>
  <si>
    <t>10.1.3.2. 89707 - CAIXA SIFONADA, PVC, DN 100 X 100 X 50 MM, JUNTA ELÁSTICA, FORNECIDA  E INSTALADA EM RAMAL DE DESCARGA OU EM RAMAL DE ESGOTO SANITÁRIO. AF_12/2014 (UN)</t>
  </si>
  <si>
    <t>00005103</t>
  </si>
  <si>
    <t>CAIXA SIFONADA PVC, 100 X 100 X 50 MM, COM GRELHA REDONDA, BRANCA</t>
  </si>
  <si>
    <t>I9147</t>
  </si>
  <si>
    <t>ESTAÇÃO DE TRATAMENTO DE ESGOTO (ETE), VAZÃO DE 15,00 M3/DIA, CONFECCIONADA EM POLIESTER REFORÇADA E FIBRA DE VIDRO, INCLUINDO GRADEAMENTO, REATOR ANAERÓBIO, REATOR AERÓBIO, MÓDULO DE DECANTAÇÃO, BOMBA DOSADORA E TANQUES DE SOLUÇÃO MÃE, SOPRADORES COM POTÊNCIA INSTALADA DE 3,0CV CADA, PAINEL DE COMANDO ELÉTRICO, PLACAS DE AERAÇÃO EM P.U, DIFUSORES, TUBOS E CONEXÕES EM PVC, TAMPAS DOS BOCAIS DE INSPEÇÃO EM FIBRA DE VIDRO, LEITO SUPORTE PARA O REATOR AERÓBIO (FORNECIMENTO, MONTAGEM E TREINAMENTO)</t>
  </si>
  <si>
    <t>10.2.1.1. 89356 - TUBO, PVC, SOLDÁVEL, DN 25MM, INSTALADO EM RAMAL OU SUB-RAMAL DE ÁGUA - FORNECIMENTO E INSTALAÇÃO. AF_12/2014 (M)</t>
  </si>
  <si>
    <t>00009868</t>
  </si>
  <si>
    <t>TUBO PVC, SOLDAVEL, DE 25 MM, AGUA FRIA (NBR-5648)</t>
  </si>
  <si>
    <t>00009875</t>
  </si>
  <si>
    <t>TUBO PVC, SOLDAVEL, DE 50 MM, AGUA FRIA (NBR-5648)</t>
  </si>
  <si>
    <t>00009871</t>
  </si>
  <si>
    <t>TUBO PVC, SOLDAVEL, DE 75 MM, AGUA FRIA (NBR-5648)</t>
  </si>
  <si>
    <t>10.2.2.1. 89362 - JOELHO 90 GRAUS,  PVC, SOLDÁVEL, DN 25MM, INSTALADO EM RAMAL OU SUB-RAMAL DE ÁGUA - FORNECIMENTO E INSTALAÇÃO. AF_12/2014 (UN)</t>
  </si>
  <si>
    <t>00003529</t>
  </si>
  <si>
    <t>JOELHO PVC, SOLDAVEL, 90 GRAUS, 25 MM, COR MARROM, PARA AGUA FRIA PREDIAL</t>
  </si>
  <si>
    <t>00003540</t>
  </si>
  <si>
    <t>JOELHO PVC, SOLDAVEL, 90 GRAUS, 50 MM, COR MARROM, PARA AGUA FRIA PREDIAL</t>
  </si>
  <si>
    <t>00003511</t>
  </si>
  <si>
    <t>JOELHO, PVC SOLDAVEL, 90 GRAUS, 75 MM, COR MARROM, PARA AGUA FRIA PREDIAL</t>
  </si>
  <si>
    <t>00007139</t>
  </si>
  <si>
    <t>TE SOLDAVEL, PVC, 90 GRAUS, 25 MM, PARA AGUA FRIA PREDIAL (NBR 5648)</t>
  </si>
  <si>
    <t>00007142</t>
  </si>
  <si>
    <t>TE SOLDAVEL, PVC, 90 GRAUS,50 MM, PARA AGUA FRIA PREDIAL (NBR 5648)</t>
  </si>
  <si>
    <t>00007129</t>
  </si>
  <si>
    <t>TE DE REDUCAO, PVC, SOLDAVEL, 90 GRAUS, 50 MM X 25 MM, PARA AGUA FRIA PREDIAL</t>
  </si>
  <si>
    <t>00007132</t>
  </si>
  <si>
    <t>TE DE REDUCAO, PVC, SOLDAVEL, 90 GRAUS, 75 MM X 50 MM, PARA AGUA FRIA PREDIAL</t>
  </si>
  <si>
    <t>00000065</t>
  </si>
  <si>
    <t>ADAPTADOR PVC SOLDAVEL CURTO COM BOLSA E ROSCA, 25 MM X 3/4", PARA AGUA FRIA</t>
  </si>
  <si>
    <t>00000082</t>
  </si>
  <si>
    <t>ADAPTADOR PVC SOLDAVEL, LONGO, COM FLANGE LIVRE,  75 MM X 2 1/2", PARA CAIXA D' AGUA</t>
  </si>
  <si>
    <t>00020080</t>
  </si>
  <si>
    <t>ADESIVO PLASTICO PARA PVC, FRASCO COM 175 GR</t>
  </si>
  <si>
    <t>00003148</t>
  </si>
  <si>
    <t>FITA VEDA ROSCA EM ROLOS DE 18 MM X 50 M (L X C)</t>
  </si>
  <si>
    <t>00006005</t>
  </si>
  <si>
    <t>REGISTRO GAVETA COM ACABAMENTO E CANOPLA CROMADOS, SIMPLES, BITOLA 3/4 " (REF 1509)</t>
  </si>
  <si>
    <t>00010412</t>
  </si>
  <si>
    <t>VALVULA DE RETENCAO HORIZONTAL, DE BRONZE (PN-25), 3/4", 400 PSI, TAMPA DE PORCA DE UNIAO, EXTREMIDADES COM ROSCA</t>
  </si>
  <si>
    <t>00020147</t>
  </si>
  <si>
    <t>JOELHO PVC, SOLDAVEL, COM BUCHA DE LATAO, 90 GRAUS, 25 MM X 1/2", PARA AGUA FRIA PREDIAL</t>
  </si>
  <si>
    <t>00003524</t>
  </si>
  <si>
    <t>JOELHO PVC, SOLDAVEL, COM BUCHA DE LATAO, 90 GRAUS, 25 MM X 3/4", PARA AGUA FRIA PREDIAL</t>
  </si>
  <si>
    <t>00003503</t>
  </si>
  <si>
    <t>JOELHO, PVC SOLDAVEL, 45 GRAUS, 50 MM, COR MARROM, PARA AGUA FRIA PREDIAL</t>
  </si>
  <si>
    <t>10.3.1. S09502 - DUCHA HIGIÊNICA COM REGISTRO, LINHA LINK, REF.  1984.C.ACT. LNK, DA DECA OU SIMILAR (un)</t>
  </si>
  <si>
    <t>10.3.2. 100869 - BARRA DE APOIO RETA, EM ACO INOX POLIDO, COMPRIMENTO 90 CM, FIXADA NA PAREDE  - FORNECIMENTO E INSTALAÇÃO. AF_01/2020 (UN)</t>
  </si>
  <si>
    <t>00036206</t>
  </si>
  <si>
    <t>BARRA DE APOIO RETA, EM ACO INOX POLIDO, COMPRIMENTO 90 CM, DIAMETRO MINIMO 3 CM</t>
  </si>
  <si>
    <t>10.3.3. 100866 - BARRA DE APOIO RETA, EM ACO INOX POLIDO, COMPRIMENTO 60CM, FIXADA NA PAREDE  - FORNECIMENTO E INSTALAÇÃO. AF_01/2020 (UN)</t>
  </si>
  <si>
    <t>10.3.4. 85005 - ESPELHO CRISTAL, ESPESSURA 4MM, COM PARAFUSOS DE FIXACAO, SEM MOLDURA (m²)</t>
  </si>
  <si>
    <t>10.3.5. 86942 - LAVATÓRIO LOUÇA BRANCA SUSPENSO, 29,5  X 39CM OU EQUIVALENTE, PADRÃO POPULAR, INCLUSO SIFÃO TIPO GARRAFA EM PVC, VÁLVULA E ENGATE FLEXÍVEL 30CM EM PLÁSTICO  E TORNEIRA CROMADA DE MESA, PADRÃO POPULAR  - FORNECIMENTO E INSTALAÇÃO. AF_01/2020 (UN)</t>
  </si>
  <si>
    <t>86884</t>
  </si>
  <si>
    <t>ENGATE FLEXÍVEL EM PLÁSTICO BRANCO, 1/2? X 30CM - FORNECIMENTO E INSTALAÇÃO. AF_01/2020</t>
  </si>
  <si>
    <t>86904</t>
  </si>
  <si>
    <t>LAVATÓRIO LOUÇA BRANCA SUSPENSO, 29,5 X 39CM OU EQUIVALENTE, PADRÃO POPULAR - FORNECIMENTO E INSTALAÇÃO. AF_01/2020</t>
  </si>
  <si>
    <t>86882</t>
  </si>
  <si>
    <t>SIFÃO DO TIPO GARRAFA/COPO EM PVC 1.1/4  X 1.1/2? - FORNECIMENTO E INSTALAÇÃO. AF_01/2020</t>
  </si>
  <si>
    <t>86906</t>
  </si>
  <si>
    <t>TORNEIRA CROMADA DE MESA, 1/2? OU 3/4?, PARA LAVATÓRIO, PADRÃO POPULAR - FORNECIMENTO E INSTALAÇÃO. AF_01/2020</t>
  </si>
  <si>
    <t>86879</t>
  </si>
  <si>
    <t>VÁLVULA EM PLÁSTICO 1? PARA PIA, TANQUE OU LAVATÓRIO, COM OU SEM LADRÃO - FORNECIMENTO E INSTALAÇÃO. AF_01/2020</t>
  </si>
  <si>
    <t>10.3.6. S02003 - Bacia turca (celite ref 003006), caixa de descarga de embutir (montana) ou similares (un)</t>
  </si>
  <si>
    <t>I00238</t>
  </si>
  <si>
    <t>Bacia turca, branca, com sifão integrado, Cód.: 08251, CELITE ou similar</t>
  </si>
  <si>
    <t>I11694S</t>
  </si>
  <si>
    <t>I01380S</t>
  </si>
  <si>
    <t>Cimento branco nao estrutural (cpb nao estrutural)</t>
  </si>
  <si>
    <t>86887</t>
  </si>
  <si>
    <t>ENGATE FLEXÍVEL EM INOX, 1/2  X 40CM - FORNECIMENTO E INSTALAÇÃO. AF_01/2020</t>
  </si>
  <si>
    <t>10.3.8. 95472 - VASO SANITARIO SIFONADO  CONVENCIONAL PARA PCD SEM FURO FRONTAL COM LOUÇA BRANCA SEM ASSENTO, INCLUSO CONJUNTO DE LIGAÇÃO PARA BACIA SANITÁRIA AJUSTÁVEL - FORNECIMENTO E INSTALAÇÃO. AF_01/2020 (UN)</t>
  </si>
  <si>
    <t>00006142</t>
  </si>
  <si>
    <t>CONJUNTO DE LIGACAO PARA BACIA SANITARIA AJUSTAVEL, EM PLASTICO BRANCO, COM TUBO, CANOPLA E ESPUDE</t>
  </si>
  <si>
    <t>95471</t>
  </si>
  <si>
    <t>VASO SANITARIO SIFONADO CONVENCIONAL PARA PCD SEM FURO FRONTAL COM  LOUÇA BRANCA SEM ASSENTO -  FORNECIMENTO E INSTALAÇÃO. AF_01/2020</t>
  </si>
  <si>
    <t>10.3.9. 86936 - CUBA DE EMBUTIR DE AÇO INOXIDÁVEL MÉDIA, INCLUSO VÁLVULA TIPO AMERICANA E SIFÃO TIPO GARRAFA EM METAL CROMADO - FORNECIMENTO E INSTALAÇÃO. AF_01/2020 (UN)</t>
  </si>
  <si>
    <t>86900</t>
  </si>
  <si>
    <t>CUBA DE EMBUTIR RETANGULAR DE AÇO INOXIDÁVEL, 46 X 30 X 12 CM - FORNECIMENTO E INSTALAÇÃO. AF_01/2020</t>
  </si>
  <si>
    <t>86881</t>
  </si>
  <si>
    <t>SIFÃO DO TIPO GARRAFA EM METAL CROMADO 1 X 1.1/2? - FORNECIMENTO E INSTALAÇÃO. AF_01/2020</t>
  </si>
  <si>
    <t>86878</t>
  </si>
  <si>
    <t>VÁLVULA EM METAL CROMADO TIPO AMERICANA 3.1/2? X 1.1/2? PARA PIA - FORNECIMENTO E INSTALAÇÃO. AF_01/2020</t>
  </si>
  <si>
    <t>10.3.10. 86923 - TANQUE DE LOUÇA BRANCA SUSPENSO, 18L OU EQUIVALENTE, INCLUSO SIFÃO TIPO GARRAFA EM PVC, VÁLVULA PLÁSTICA E TORNEIRA DE METAL CROMADO PADRÃO POPULAR  - FORNECIMENTO E INSTALAÇÃO. AF_01/2020 (UN)</t>
  </si>
  <si>
    <t>86874</t>
  </si>
  <si>
    <t>TANQUE DE LOUÇA BRANCA SUSPENSO, 18L OU EQUIVALENTE - FORNECIMENTO E INSTALAÇÃO. AF_01/2020</t>
  </si>
  <si>
    <t>86913</t>
  </si>
  <si>
    <t>TORNEIRA CROMADA 1/2? OU 3/4? PARA TANQUE, PADRÃO POPULAR - FORNECIMENTO E INSTALAÇÃO. AF_01/2020</t>
  </si>
  <si>
    <t>10.3.11. 86910 - TORNEIRA CROMADA TUBO MÓVEL, DE PAREDE, 1/2 OU 3/4, PARA PIA DE COZINHA, PADRÃO MÉDIO - FORNECIMENTO E INSTALAÇÃO. AF_01/2020 (UN)</t>
  </si>
  <si>
    <t>00003146</t>
  </si>
  <si>
    <t>FITA VEDA ROSCA EM ROLOS DE 18 MM X 10 M (L X C)</t>
  </si>
  <si>
    <t>00011773</t>
  </si>
  <si>
    <t>TORNEIRA METALICA CROMADA DE PAREDE, PARA COZINHA, BICA MOVEL, COM AREJADOR, 1/2 " OU 3/4 " (REF 1167 / 1168)</t>
  </si>
  <si>
    <t>10.3.12. 95544 - PAPELEIRA  DE PAREDE  EM METAL CROMADO SEM TAMPA, INCLUSO FIXAÇÃO. AF_01/2020 (UN)</t>
  </si>
  <si>
    <t>00011703</t>
  </si>
  <si>
    <t>PAPELEIRA DE PAREDE EM METAL CROMADO SEM TAMPA</t>
  </si>
  <si>
    <t>10.3.13. I02024 - CHUVEIRO SIMPLES  ARTICULADO, DE METAL CROMADO, (DECA
REF1995), C/ REGISTRO DE PRESSÃO (DECA LINHA C40 REF1416) OU (m)</t>
  </si>
  <si>
    <t>10.3.14. 95545 - SABONETEIRA  DE PAREDE  EM METAL CROMADO, INCLUSO FIXAÇÃO. AF_01/2020 (UN)</t>
  </si>
  <si>
    <t>00011757</t>
  </si>
  <si>
    <t>SABONETEIRA DE PAREDE EM METAL CROMADO</t>
  </si>
  <si>
    <t>10.3.15. C4000 - TORNEIRA TIPO JARDIM CROMADA (UN)</t>
  </si>
  <si>
    <t>10.3.16. 486 - CUBA RETANGULAR DE SEMI ENCAIXE EM LOUÇA BRANCA EM BANCADA DE GRANITO BRANCO CEARA COM ESPAÇO PARA FIXAÇÃO DE TORNEIRA. SIFÃO ARTICULADO PARA LAVATÓRIO, CROMADO. TORNEIRA TIPO LINK BICA BAIXA OU SIMILAR - FORNECIMENTO E INSTALAÇÃO. (UN)</t>
  </si>
  <si>
    <t>10.3.17. 100849 - ASSENTO SANITÁRIO CONVENCIONAL - FORNECIMENTO E INSTALACAO. AF_01/2020 (UN)</t>
  </si>
  <si>
    <t>00000377</t>
  </si>
  <si>
    <t>ASSENTO SANITARIO DE PLASTICO, TIPO CONVENCIONAL</t>
  </si>
  <si>
    <t>10.4.1.1. 96523 - ESCAVAÇÃO MANUAL PARA BLOCO DE COROAMENTO OU SAPATA (INCLUINDO ESCAVAÇÃO PARA COLOCAÇÃO  DE FÔRMAS).  AF_06/2017 (M3)</t>
  </si>
  <si>
    <t>10.4.1.2. C0095 - APILOAMENTO DE PISO  OU FUNDO DE VALAS C/MAÇO DE 30 A 60 KG (M2)</t>
  </si>
  <si>
    <t>10.4.1.3. 96619 - LASTRO DE CONCRETO MAGRO, APLICADO EM BLOCOS  DE COROAMENTO OU SAPATAS,  ESPESSURA DE 5 CM. AF_08/2017 (M2)</t>
  </si>
  <si>
    <t>10.4.1.4. 94965 - CONCRETO FCK = 25MPA, TRAÇO 1:2,3:2,7 (EM MASSA SECA DE CIMENTO/ AREIA MÉDIA/ BRITA 1) - PREPARO MECÂNICO COM BETONEIRA 400 L. AF_05/2021 (M3)</t>
  </si>
  <si>
    <t>10.4.1.5. 103670 - LANÇAMENTO COM USO DE BALDES, ADENSAMENTO E ACABAMENTO DE CONCRETO EM ESTRUTURAS. AF_02/2022 (M3)</t>
  </si>
  <si>
    <t>10.4.1.6. 98557 - IMPERMEABILIZAÇÃO DE SUPERFÍCIE COM EMULSÃO ASFÁLTICA, 2
DEMÃOS AF_06/2018 (M2)</t>
  </si>
  <si>
    <t>10.4.1.7. 6171 - TAMPA DE CONCRETO ARMADO 60X60X5CM  PARA CAIXA (UN)</t>
  </si>
  <si>
    <t>10.4.1.8. 96531 - FABRICAÇÃO, MONTAGEM E DESMONTAGEM  DE FÔRMA PARA BLOCO DE COROAMENTO, EM MADEIRA SERRADA,  E=25  MM, 2 UTILIZAÇÕES. AF_06/2017 (M2)</t>
  </si>
  <si>
    <t>10.4.1.9. 96544 - ARMAÇÃO DE BLOCO, VIGA BALDRAME OU SAPATA UTILIZANDO AÇO CA-
50 DE 6,3 MM - MONTAGEM. AF_06/2017 (KG)</t>
  </si>
  <si>
    <t>10.4.1.10. 96543 - ARMAÇÃO DE BLOCO, VIGA BALDRAME E SAPATA UTILIZANDO AÇO CA-
60 DE 5 MM - MONTAGEM. AF_06/2017 (KG)</t>
  </si>
  <si>
    <t>10.4.2.1. 96523 - ESCAVAÇÃO MANUAL PARA BLOCO DE COROAMENTO OU SAPATA (INCLUINDO ESCAVAÇÃO PARA COLOCAÇÃO  DE FÔRMAS).  AF_06/2017 (M3)</t>
  </si>
  <si>
    <t>10.4.2.2. C0095 - APILOAMENTO DE PISO  OU FUNDO DE VALAS C/MAÇO DE 30 A 60 KG (M2)</t>
  </si>
  <si>
    <t>10.4.2.3. 96619 - LASTRO DE CONCRETO MAGRO, APLICADO EM BLOCOS  DE COROAMENTO OU SAPATAS,  ESPESSURA DE 5 CM. AF_08/2017 (M2)</t>
  </si>
  <si>
    <t>10.4.2.4. 98557 - IMPERMEABILIZAÇÃO DE SUPERFÍCIE COM EMULSÃO ASFÁLTICA, 2
DEMÃOS AF_06/2018 (M2)</t>
  </si>
  <si>
    <t>10.4.2.5. 94965 - CONCRETO FCK = 25MPA, TRAÇO 1:2,3:2,7 (EM MASSA SECA DE CIMENTO/ AREIA MÉDIA/ BRITA 1) - PREPARO MECÂNICO COM BETONEIRA 400 L. AF_05/2021 (M3)</t>
  </si>
  <si>
    <t>10.4.2.6. 103670 - LANÇAMENTO COM USO DE BALDES, ADENSAMENTO E ACABAMENTO DE CONCRETO EM ESTRUTURAS. AF_02/2022 (M3)</t>
  </si>
  <si>
    <t>10.4.2.7. 6171 - TAMPA DE CONCRETO ARMADO 60X60X5CM  PARA CAIXA (UN)</t>
  </si>
  <si>
    <t>10.4.2.8. 96544 - ARMAÇÃO DE BLOCO, VIGA BALDRAME OU SAPATA UTILIZANDO AÇO CA-
50 DE 6,3 MM - MONTAGEM. AF_06/2017 (KG)</t>
  </si>
  <si>
    <t>10.4.2.9. 96543 - ARMAÇÃO DE BLOCO, VIGA BALDRAME E SAPATA UTILIZANDO AÇO CA-
60 DE 5 MM - MONTAGEM. AF_06/2017 (KG)</t>
  </si>
  <si>
    <t>10.4.2.10. 96531 - FABRICAÇÃO, MONTAGEM E DESMONTAGEM  DE FÔRMA PARA BLOCO DE COROAMENTO, EM MADEIRA SERRADA,  E=25  MM, 2 UTILIZAÇÕES. AF_06/2017 (M2)</t>
  </si>
  <si>
    <t>10.5.1. 99059 - LOCACAO CONVENCIONAL DE OBRA, UTILIZANDO GABARITO DE TÁBUAS CORRIDAS  PONTALETADAS A CADA 2,00M -  2 UTILIZAÇÕES. AF_10/2018 (M)</t>
  </si>
  <si>
    <t>10.5.2. 96526 - ESCAVAÇÃO MANUAL DE VALA PARA VIGA BALDRAME (SEM ESCAVAÇÃO PARA COLOCAÇÃO  DE FÔRMAS).  AF_06/2017 (M3)</t>
  </si>
  <si>
    <t>10.5.3. 102487 - CONCRETO CICLÓPICO  FCK = 15MPA, 30% PEDRA DE MÃO EM VOLUME REAL, INCLUSIVE LANÇAMENTO. AF_05/2021 (M3)</t>
  </si>
  <si>
    <t>00004730</t>
  </si>
  <si>
    <t>PEDRA DE MAO OU PEDRA RACHAO PARA ARRIMO/FUNDACAO (POSTO PEDREIRA/FORNECEDOR, SEM FRETE)</t>
  </si>
  <si>
    <t>94963</t>
  </si>
  <si>
    <t>CONCRETO FCK = 15MPA, TRAÇO 1:3,4:3,5 (EM MASSA SECA DE CIMENTO/ AREIA MÉDIA/ BRITA 1) - PREPARO MECÂNICO COM BETONEIRA 400 L. AF_05/2021</t>
  </si>
  <si>
    <t>10.5.4. 104486 - COMPOSIÇÃO PARAMÉTRICA PARA EXECUÇÃO  DE ESTRUTURAS DE CONCRETO ARMADO, PARA EDIFICAÇÃO HABITACIONAL UNIFAMILIAR TÉRREA  (CASA ISOLADA), FCK = 25 MPA. AF_11/2022 (M3)</t>
  </si>
  <si>
    <t>96543</t>
  </si>
  <si>
    <t>ARMAÇÃO DE BLOCO, VIGA BALDRAME E SAPATA UTILIZANDO AÇO CA-60 DE 5 MM - MONTAGEM. AF_06/2017</t>
  </si>
  <si>
    <t>96546</t>
  </si>
  <si>
    <t>ARMAÇÃO DE BLOCO, VIGA BALDRAME OU SAPATA UTILIZANDO AÇO CA-50 DE 10 MM - MONTAGEM. AF_06/2017</t>
  </si>
  <si>
    <t>96547</t>
  </si>
  <si>
    <t>ARMAÇÃO DE BLOCO, VIGA BALDRAME OU SAPATA UTILIZANDO AÇO CA-50 DE 12,5 MM - MONTAGEM. AF_06/2017</t>
  </si>
  <si>
    <t>96544</t>
  </si>
  <si>
    <t>ARMAÇÃO DE BLOCO, VIGA BALDRAME OU SAPATA UTILIZANDO AÇO CA-50 DE 6,3 MM - MONTAGEM. AF_06/2017</t>
  </si>
  <si>
    <t>96545</t>
  </si>
  <si>
    <t>ARMAÇÃO DE BLOCO, VIGA BALDRAME OU SAPATA UTILIZANDO AÇO CA-50 DE 8 MM - MONTAGEM. AF_06/2017</t>
  </si>
  <si>
    <t>92769</t>
  </si>
  <si>
    <t>ARMAÇÃO DE LAJE DE ESTRUTURA CONVENCIONAL DE CONCRETO ARMADO UTILIZANDO AÇO CA-50 DE 6,3 MM - MONTAGEM. AF_06/2022</t>
  </si>
  <si>
    <t>92770</t>
  </si>
  <si>
    <t>ARMAÇÃO DE LAJE DE ESTRUTURA CONVENCIONAL DE CONCRETO ARMADO UTILIZANDO AÇO CA-50 DE 8,0 MM - MONTAGEM. AF_06/2022</t>
  </si>
  <si>
    <t>92768</t>
  </si>
  <si>
    <t>ARMAÇÃO DE LAJE DE ESTRUTURA CONVENCIONAL DE CONCRETO ARMADO UTILIZANDO AÇO CA-60 DE 5,0 MM - MONTAGEM. AF_06/2022</t>
  </si>
  <si>
    <t>92762</t>
  </si>
  <si>
    <t>ARMAÇÃO DE PILAR OU VIGA DE ESTRUTURA CONVENCIONAL DE CONCRETO ARMADO UTILIZANDO AÇO CA-50 DE 10,0 MM - MONTAGEM. AF_06/2022</t>
  </si>
  <si>
    <t>92763</t>
  </si>
  <si>
    <t>ARMAÇÃO DE PILAR OU VIGA DE ESTRUTURA CONVENCIONAL DE CONCRETO ARMADO UTILIZANDO AÇO CA-50 DE 12,5 MM - MONTAGEM. AF_06/2022</t>
  </si>
  <si>
    <t>92760</t>
  </si>
  <si>
    <t>ARMAÇÃO DE PILAR OU VIGA DE ESTRUTURA CONVENCIONAL DE CONCRETO ARMADO UTILIZANDO AÇO CA-50 DE 6,3 MM - MONTAGEM. AF_06/2022</t>
  </si>
  <si>
    <t>92761</t>
  </si>
  <si>
    <t>ARMAÇÃO DE PILAR OU VIGA DE ESTRUTURA CONVENCIONAL DE CONCRETO ARMADO UTILIZANDO AÇO CA-50 DE 8,0 MM - MONTAGEM. AF_06/2022</t>
  </si>
  <si>
    <t>92759</t>
  </si>
  <si>
    <t>ARMAÇÃO DE PILAR OU VIGA DE ESTRUTURA CONVENCIONAL DE CONCRETO ARMADO UTILIZANDO AÇO CA-60 DE 5,0 MM - MONTAGEM. AF_06/2022</t>
  </si>
  <si>
    <t>96555</t>
  </si>
  <si>
    <t>CONCRETAGEM DE BLOCOS DE COROAMENTO E VIGAS BALDRAME, FCK 30 MPA, COM USO DE JERICA ? LANÇAMENTO, ADENSAMENTO E ACABAMENTO. AF_06/2017</t>
  </si>
  <si>
    <t>103669</t>
  </si>
  <si>
    <t>CONCRETAGEM DE PILARES, FCK = 25 MPA,  COM USO DE BALDES - LANÇAMENTO, ADENSAMENTO E ACABAMENTO. AF_02/2022</t>
  </si>
  <si>
    <t>103682</t>
  </si>
  <si>
    <t>CONCRETAGEM DE VIGAS E LAJES, FCK=25 MPA, PARA QUALQUER TIPO DE LAJE COM BALDES EM EDIFICAÇÃO TÉRREA - LANÇAMENTO, ADENSAMENTO E ACABAMENTO. AF_02/2022</t>
  </si>
  <si>
    <t>96539</t>
  </si>
  <si>
    <t>FABRICAÇÃO, MONTAGEM E DESMONTAGEM DE FÔRMA PARA VIGA BALDRAME, EM CHAPA DE MADEIRA COMPENSADA RESINADA, E=17 MM, 2 UTILIZAÇÕES. AF_06/2017</t>
  </si>
  <si>
    <t>92510</t>
  </si>
  <si>
    <t>MONTAGEM E DESMONTAGEM DE FÔRMA DE LAJE MACIÇA, PÉ-DIREITO SIMPLES, EM CHAPA DE MADEIRA COMPENSADA RESINADA, 2 UTILIZAÇÕES. AF_09/2020</t>
  </si>
  <si>
    <t>92415</t>
  </si>
  <si>
    <t>MONTAGEM E DESMONTAGEM DE FÔRMA DE PILARES RETANGULARES E ESTRUTURAS SIMILARES, PÉ-DIREITO SIMPLES, EM CHAPA DE MADEIRA COMPENSADA RESINADA, 2 UTILIZAÇÕES. AF_09/2020</t>
  </si>
  <si>
    <t>92451</t>
  </si>
  <si>
    <t>MONTAGEM E DESMONTAGEM DE FÔRMA DE VIGA, ESCORAMENTO COM GARFO DE MADEIRA, PÉ-DIREITO SIMPLES, EM CHAPA DE MADEIRA RESINADA, 2 UTILIZAÇÕES. AF_09/2020</t>
  </si>
  <si>
    <t>10.5.5. 95241 - LASTRO DE CONCRETO MAGRO, APLICADO EM PISOS, LAJES SOBRE SOLO OU RADIERS,  ESPESSURA DE 5 CM. AF_07/2016 (M2)</t>
  </si>
  <si>
    <t>10.5.6. 87620 - CONTRAPISO EM ARGAMASSA TRAÇO 1:4 (CIMENTO E AREIA), PREPARO MECÂNICO COM BETONEIRA 400 L, APLICADO EM ÁREAS SECAS SOBRE LAJE, ADERIDO, ACABAMENTO NÃO REFORÇADO, ESPESSURA 2CM. AF_07/2021 (M2)</t>
  </si>
  <si>
    <t>10.5.7. 103332 - ALVENARIA DE VEDAÇÃO DE BLOCOS  CERÂMICOS FURADOS  NA HORIZONTAL DE 9X14X19  CM (ESPESSURA 9 CM) E ARGAMASSA DE ASSENTAMENTO COM PREPARO EM BETONEIRA.  AF_12/2021 (M2)</t>
  </si>
  <si>
    <t>10.5.8. 87879 - CHAPISCO APLICADO EM ALVENARIAS E ESTRUTURAS DE CONCRETO INTERNAS,  COM COLHER  DE PEDREIRO.  ARGAMASSA TRAÇO 1:3 COM PREPARO EM BETONEIRA 400L. AF_06/2014 (M2)</t>
  </si>
  <si>
    <t>10.5.9. 87529 - MASSA ÚNICA, PARA RECEBIMENTO DE PINTURA, EM ARGAMASSA TRAÇO 1:2:8,  PREPARO MECÂNICO COM BETONEIRA 400L, APLICADA MANUALMENTE EM FACES  INTERNAS DE PAREDES, ESPESSURA DE
20MM, COM EXECUÇÃO  DE TALISCAS. AF_06/2014 (M2)</t>
  </si>
  <si>
    <t>10.5.10. 88485 - APLICAÇÃO DE FUNDO SELADOR  ACRÍLICO EM PAREDES, UMA DEMÃO. AF_06/2014 (M2)</t>
  </si>
  <si>
    <t>10.5.11. 88416 - APLICAÇÃO MANUAL DE PINTURA COM TINTA TEXTURIZADA ACRÍLICA EM PANOS  COM PRESENÇA DE VÃOS DE EDIFÍCIOS  DE MÚLTIPLOS PAVIMENTOS,  UMA COR.  AF_06/2014 (M2)</t>
  </si>
  <si>
    <t>10.5.12. 100720 - PINTURA COM TINTA ALQUÍDICA DE FUNDO (TIPO ZARCÃO) APLICADA A ROLO OU PINCEL SOBRE PERFIL  METÁLICO EXECUTADO EM FÁBRICA (POR  DEMÃO). AF_01/2020 (M2)</t>
  </si>
  <si>
    <t>10.5.13. 100761 - PINTURA COM TINTA ALQUÍDICA DE ACABAMENTO (ESMALTE SINTÉTICO FOSCO) PULVERIZADA SOBRE SUPERFÍCIES METÁLICAS (EXCETO PERFIL) EXECUTADO EM OBRA (02 DEMÃOS). AF_01/2020_P (M2)</t>
  </si>
  <si>
    <t>10.5.14. 94991 - EXECUÇÃO  DE PASSEIO (CALÇADA) OU PISO  DE CONCRETO COM CONCRETO MOLDADO IN LOCO, USINADO, ACABAMENTO CONVENCIONAL, NÃO ARMADO. AF_07/2016 (M3)</t>
  </si>
  <si>
    <t>00034492</t>
  </si>
  <si>
    <t>CONCRETO USINADO BOMBEAVEL, CLASSE DE RESISTENCIA C20, COM BRITA 0 E 1, SLUMP = 100 +/- 20 MM, EXCLUI SERVICO DE BOMBEAMENTO (NBR 8953)</t>
  </si>
  <si>
    <t>10.5.15. 101161 - ALVENARIA DE VEDAÇÃO COM ELEMENTO VAZADO DE CONCRETO (COBOGÓ) DE 7X50X50CM  E ARGAMASSA DE ASSENTAMENTO COM PREPARO EM BETONEIRA.  AF_05/2020 (M2)</t>
  </si>
  <si>
    <t>00000665</t>
  </si>
  <si>
    <t>ELEMENTO VAZADO DE CONCRETO, QUADRICULADO, 16 FUROS *50 X 50 X 7* CM</t>
  </si>
  <si>
    <t>100489</t>
  </si>
  <si>
    <t>ARGAMASSA TRAÇO 1:3 (EM VOLUME DE CIMENTO E AREIA MÉDIA ÚMIDA), PREPARO MECÂNICO COM BETONEIRA 600 L. AF_08/2019</t>
  </si>
  <si>
    <t>10.5.16. 94807 - PORTA EM AÇO DE ABRIR TIPO VENEZIANA SEM GUARNIÇÃO, 87X210CM, FIXAÇÃO COM PARAFUSOS - FORNECIMENTO E INSTALAÇÃO. AF_12/2019 (UN)</t>
  </si>
  <si>
    <t>00039022</t>
  </si>
  <si>
    <t>PORTA DE ABRIR EM ACO TIPO VENEZIANA, COM FUNDO ANTICORROSIVO / PRIMER DE PROTECAO, SEM GUARNICAO/ALIZAR/VISTA, 90 X 210 CM</t>
  </si>
  <si>
    <t>10.5.17. 102113 - BOMBA CENTRÍFUGA,  TRIFÁSICA, 1 CV OU 0,99  HP, HM 14 A 40 M, Q 0,6 A
8,4 M3/H - FORNECIMENTO E INSTALAÇÃO. AF_12/2020 (UN)</t>
  </si>
  <si>
    <t>00000732</t>
  </si>
  <si>
    <t>BOMBA CENTRIFUGA MOTOR ELETRICO TRIFASICO 0,99HP  DIAMETRO DE SUCCAO X ELEVACAO 1" X 1", DIAMETRO DO ROTOR 145 MM, HM/Q: 14 M / 8,4 M3/H A 40 M / 0,60 M3/H</t>
  </si>
  <si>
    <t>00011267</t>
  </si>
  <si>
    <t>ARRUELA LISA, REDONDA, DE LATAO POLIDO, DIAMETRO NOMINAL 5/8", DIAMETRO EXTERNO = 34 MM, DIAMETRO DO FURO = 17 MM, ESPESSURA = *2,5* MM</t>
  </si>
  <si>
    <t>00039997</t>
  </si>
  <si>
    <t>PORCA ZINCADA, SEXTAVADA, DIAMETRO 1/4"</t>
  </si>
  <si>
    <t>00039996</t>
  </si>
  <si>
    <t>VERGALHAO ZINCADO ROSCA TOTAL, 1/4 " (6,3 MM)</t>
  </si>
  <si>
    <t>88247</t>
  </si>
  <si>
    <t>88264</t>
  </si>
  <si>
    <t>10.5.18. S07826 - Quadro de comando para 2 bombas de recalques de 1/3 a 2 cv, monofásica,
220 volts, com chave seletora, acionamento manual/automático, relé de sobrecarga e contatora (un)</t>
  </si>
  <si>
    <t>Caixa de passagem 30x30cm, em chapa de aço galvanizado p/eletrica</t>
  </si>
  <si>
    <t>Chave liga-desliga 3x30a</t>
  </si>
  <si>
    <t>10.5.19. 101964 - CONCRETAGEM DE PILARES,  FCK=25  MPA, COM USO DE JERICAS EM CREMALHEIRA - LANÇAMENTO, ADENSAMENTO  E ACABAMENTO. AF_02/2022 (M2)</t>
  </si>
  <si>
    <t>00003736</t>
  </si>
  <si>
    <t>LAJE PRE-MOLDADA CONVENCIONAL (LAJOTAS + VIGOTAS) PARA FORRO, UNIDIRECIONAL, SOBRECARGA DE 100 KG/M2, VAO ATE 4,00 M (SEM COLOCACAO)</t>
  </si>
  <si>
    <t>92767</t>
  </si>
  <si>
    <t>ARMAÇÃO DE LAJE DE ESTRUTURA CONVENCIONAL DE CONCRETO ARMADO UTILIZANDO AÇO CA-60 DE 4,2 MM - MONTAGEM. AF_06/2022</t>
  </si>
  <si>
    <t>103674</t>
  </si>
  <si>
    <t>CONCRETAGEM DE VIGAS E LAJES, FCK=25 MPA, PARA LAJES PREMOLDADAS COM USO DE BOMBA - LANÇAMENTO, ADENSAMENTO E ACABAMENTO. AF_02/2022_PS</t>
  </si>
  <si>
    <t>92273</t>
  </si>
  <si>
    <t>FABRICAÇÃO DE ESCORAS DO TIPO PONTALETE, EM MADEIRA, PARA PÉ-DIREITO SIMPLES. AF_09/2020</t>
  </si>
  <si>
    <t>10.5.20. 98546 - IMPERMEABILIZAÇÃO DE SUPERFÍCIE COM MANTA ASFÁLTICA, UMA CAMADA, INCLUSIVE APLICAÇÃO DE PRIMER  ASFÁLTICO, E=3MM. AF_06/2018 (M2)</t>
  </si>
  <si>
    <t>11.1.1. 93653 - DISJUNTOR MONOPOLAR  TIPO DIN, CORRENTE NOMINAL DE 10A - FORNECIMENTO E INSTALAÇÃO. AF_10/2020 (UN)</t>
  </si>
  <si>
    <t>00034653</t>
  </si>
  <si>
    <t>DISJUNTOR TIPO DIN/IEC, MONOPOLAR DE 6  ATE  32A</t>
  </si>
  <si>
    <t>00001570</t>
  </si>
  <si>
    <t>TERMINAL A COMPRESSAO EM COBRE ESTANHADO PARA CABO 2,5 MM2, 1 FURO E 1 COMPRESSAO, PARA PARAFUSO DE FIXACAO M5</t>
  </si>
  <si>
    <t>11.1.2. 93654 - DISJUNTOR MONOPOLAR  TIPO DIN, CORRENTE NOMINAL DE 16A - FORNECIMENTO E INSTALAÇÃO. AF_10/2020 (UN)</t>
  </si>
  <si>
    <t>11.1.3. 93655 - DISJUNTOR MONOPOLAR  TIPO DIN, CORRENTE NOMINAL DE 20A - FORNECIMENTO E INSTALAÇÃO. AF_10/2020 (UN)</t>
  </si>
  <si>
    <t>00001571</t>
  </si>
  <si>
    <t>TERMINAL A COMPRESSAO EM COBRE ESTANHADO PARA CABO 4 MM2, 1 FURO E 1 COMPRESSAO, PARA PARAFUSO DE FIXACAO M5</t>
  </si>
  <si>
    <t>11.1.4. 93656 - DISJUNTOR MONOPOLAR  TIPO DIN, CORRENTE NOMINAL DE 25A - FORNECIMENTO E INSTALAÇÃO. AF_10/2020 (UN)</t>
  </si>
  <si>
    <t>11.1.5. 93657 - DISJUNTOR MONOPOLAR  TIPO DIN, CORRENTE NOMINAL DE 32A - FORNECIMENTO E INSTALAÇÃO. AF_10/2020 (UN)</t>
  </si>
  <si>
    <t>00001573</t>
  </si>
  <si>
    <t>TERMINAL A COMPRESSAO EM COBRE ESTANHADO PARA CABO 6 MM2, 1 FURO E 1 COMPRESSAO, PARA PARAFUSO DE FIXACAO M6</t>
  </si>
  <si>
    <t>11.1.6. 93671 - DISJUNTOR TRIPOLAR TIPO DIN, CORRENTE NOMINAL DE 32A - FORNECIMENTO E INSTALAÇÃO. AF_10/2020 (UN)</t>
  </si>
  <si>
    <t>00034709</t>
  </si>
  <si>
    <t>DISJUNTOR TIPO DIN/IEC, TRIPOLAR DE 10 ATE 50A</t>
  </si>
  <si>
    <t>11.1.7. 93672 - DISJUNTOR TRIPOLAR TIPO DIN, CORRENTE NOMINAL DE 40A - FORNECIMENTO E INSTALAÇÃO. AF_10/2020 (UN)</t>
  </si>
  <si>
    <t>00001574</t>
  </si>
  <si>
    <t>TERMINAL A COMPRESSAO EM COBRE ESTANHADO PARA CABO 10 MM2, 1 FURO E 1 COMPRESSAO, PARA PARAFUSO DE FIXACAO M6</t>
  </si>
  <si>
    <t>11.1.8. 93673 - DISJUNTOR TRIPOLAR TIPO DIN, CORRENTE NOMINAL DE 50A - FORNECIMENTO E INSTALAÇÃO. AF_10/2020 (UN)</t>
  </si>
  <si>
    <t>00001575</t>
  </si>
  <si>
    <t>TERMINAL A COMPRESSAO EM COBRE ESTANHADO PARA CABO 16 MM2, 1 FURO E 1 COMPRESSAO, PARA PARAFUSO DE FIXACAO M6</t>
  </si>
  <si>
    <t>11.1.9. 101894 - DISJUNTOR TRIPOLAR TIPO DIN, CORRENTE NOMINAL DE 100A - FORNECIMENTO E INSTALAÇÃO. AF_10/2020 (UN)</t>
  </si>
  <si>
    <t>00002373</t>
  </si>
  <si>
    <t>DISJUNTOR TIPO NEMA, TRIPOLAR 60 ATE 100 A, TENSAO MAXIMA DE 415 V</t>
  </si>
  <si>
    <t>00001576</t>
  </si>
  <si>
    <t>TERMINAL A COMPRESSAO EM COBRE ESTANHADO PARA CABO 25 MM2, 1 FURO E 1 COMPRESSAO, PARA PARAFUSO DE FIXACAO M8</t>
  </si>
  <si>
    <t>11.1.10. 101894 - DISJUNTOR TRIPOLAR TIPO DIN, CORRENTE NOMINAL DE 70A - FORNECIMENTO E INSTALAÇÃO. AF_10/2020 (UN)</t>
  </si>
  <si>
    <t>11.1.11. S09934 - DISJUNTOR TERMOMAGNETICO  TRIPOLAR 175 A, PADRÃO DIN (EUROPEU - LINHA BRANCA), 10KA (un)</t>
  </si>
  <si>
    <t>I03751</t>
  </si>
  <si>
    <t>Disjuntor tripolar 175 A, padrão DIN ( linha brança ), corrente de interrupção 10KA, ref.: Siemens ou similar</t>
  </si>
  <si>
    <t>11.1.12. 101896 - DISJUNTOR TERMOMAGNÉTICO  TRIPOLAR , CORRENTE NOMINAL DE
200A - FORNECIMENTO E INSTALAÇÃO. AF_10/2020 (UN)</t>
  </si>
  <si>
    <t>00002377</t>
  </si>
  <si>
    <t>DISJUNTOR TERMOMAGNETICO TRIPOLAR 200 A / 600 V, TIPO FXD / ICC - 35 KA</t>
  </si>
  <si>
    <t>00001580</t>
  </si>
  <si>
    <t>TERMINAL A COMPRESSAO EM COBRE ESTANHADO PARA CABO 95 MM2, 1 FURO E 1 COMPRESSAO, PARA PARAFUSO DE FIXACAO M12</t>
  </si>
  <si>
    <t>11.1.13. 101895 - DISJUNTOR TERMOMAGNÉTICO  TRIPOLAR , CORRENTE NOMINAL DE
125A - FORNECIMENTO E INSTALAÇÃO. AF_10/2020 (UN)</t>
  </si>
  <si>
    <t>00002391</t>
  </si>
  <si>
    <t>DISJUNTOR TERMOMAGNETICO TRIPOLAR 125A</t>
  </si>
  <si>
    <t>00001578</t>
  </si>
  <si>
    <t>TERMINAL A COMPRESSAO EM COBRE ESTANHADO PARA CABO 50 MM2, 1 FURO E 1 COMPRESSAO, PARA PARAFUSO DE FIXACAO M8</t>
  </si>
  <si>
    <t>11.1.14. S09041 - Dispositivo de proteção contra surto de tensão DPS  60kA - 275v (un)</t>
  </si>
  <si>
    <t>I09225</t>
  </si>
  <si>
    <t>11.1.15. S07996 - Disjuntor bipolar DR 25 A  - Dispositivo residual diferencial, tipo AC, 30MA (un)</t>
  </si>
  <si>
    <t>I07943</t>
  </si>
  <si>
    <t>11.1.16. 101879 - QUADRO DE DISTRIBUIÇÃO DE ENERGIA EM CHAPA DE AÇO GALVANIZADO, DE EMBUTIR, COM BARRAMENTO TRIFÁSICO,  PARA 24
DISJUNTORES DIN 100A - FORNECIMENTO E INSTALAÇÃO. AF_10/2020 (UN)</t>
  </si>
  <si>
    <t>00012039</t>
  </si>
  <si>
    <t>QUADRO DE DISTRIBUICAO COM BARRAMENTO TRIFASICO, DE EMBUTIR, EM CHAPA DE ACO GALVANIZADO, PARA 24 DISJUNTORES DIN, 100 A</t>
  </si>
  <si>
    <t>87367</t>
  </si>
  <si>
    <t>ARGAMASSA TRAÇO 1:1:6 (EM VOLUME DE CIMENTO, CAL E AREIA MÉDIA ÚMIDA) PARA EMBOÇO/MASSA ÚNICA/ASSENTAMENTO DE ALVENARIA DE VEDAÇÃO, PREPARO MANUAL. AF_08/2019</t>
  </si>
  <si>
    <t>11.1.17. 101880 - QUADRO DE DISTRIBUIÇÃO DE ENERGIA EM CHAPA DE AÇO GALVANIZADO, DE EMBUTIR, COM BARRAMENTO TRIFÁSICO,  PARA 30
DISJUNTORES DIN 150A - FORNECIMENTO E INSTALAÇÃO. AF_10/2020 (UN)</t>
  </si>
  <si>
    <t>00012041</t>
  </si>
  <si>
    <t>QUADRO DE DISTRIBUICAO COM BARRAMENTO TRIFASICO, DE EMBUTIR, EM CHAPA DE ACO GALVANIZADO, PARA 30 DISJUNTORES DIN, 150 A</t>
  </si>
  <si>
    <t>11.1.18. S12233 - Quadro de distribuição de embutir, em chapa de aço, para até 70 disjuntores, com barramento, padrão DIN, exclusive disjuntores (un)</t>
  </si>
  <si>
    <t>I08261</t>
  </si>
  <si>
    <t>Quadro de distribuição de embutir em chapa de aço, p/até 70 disjuntores c/barramento, padrão DIN, Cemar ou similar</t>
  </si>
  <si>
    <t>S87296S</t>
  </si>
  <si>
    <t>Argamassa traço 1:3:12 (em volume de cimento, cal e areia média úmida) para emboço/massa única/assentamento de alvenaria de vedação, preparo mecânico com betoneira 600 l. af_08/2019</t>
  </si>
  <si>
    <t>11.2.1. 91926 - CABO DE COBRE  FLEXÍVEL ISOLADO, 2,5 MM², ANTI-CHAMA 450/750 V, PARA CIRCUITOS  TERMINAIS - FORNECIMENTO E INSTALAÇÃO. AF_12/2015 (M)</t>
  </si>
  <si>
    <t>00001014</t>
  </si>
  <si>
    <t>CABO DE COBRE, FLEXIVEL, CLASSE 4 OU 5, ISOLACAO EM PVC/A, ANTICHAMA BWF-B, 1 CONDUTOR, 450/750 V, SECAO NOMINAL 2,5 MM2</t>
  </si>
  <si>
    <t>00021127</t>
  </si>
  <si>
    <t>FITA ISOLANTE ADESIVA ANTICHAMA, USO ATE 750 V, EM ROLO DE 19 MM X 5 M</t>
  </si>
  <si>
    <t>11.2.2. 91928 - CABO DE COBRE  FLEXÍVEL ISOLADO, 4 MM², ANTI-CHAMA 450/750 V, PARA CIRCUITOS  TERMINAIS - FORNECIMENTO E INSTALAÇÃO. AF_12/2015 (M)</t>
  </si>
  <si>
    <t>00000981</t>
  </si>
  <si>
    <t>CABO DE COBRE, FLEXIVEL, CLASSE 4 OU 5, ISOLACAO EM PVC/A, ANTICHAMA BWF-B, 1 CONDUTOR, 450/750 V, SECAO NOMINAL 4 MM2</t>
  </si>
  <si>
    <t>11.2.3. 91930 - CABO DE COBRE  FLEXÍVEL ISOLADO, 6 MM², ANTI-CHAMA 450/750 V, PARA CIRCUITOS  TERMINAIS - FORNECIMENTO E INSTALAÇÃO. AF_12/2015 (M)</t>
  </si>
  <si>
    <t>00000982</t>
  </si>
  <si>
    <t>CABO DE COBRE, FLEXIVEL, CLASSE 4 OU 5, ISOLACAO EM PVC/A, ANTICHAMA BWF-B, 1 CONDUTOR, 450/750 V, SECAO NOMINAL 6 MM2</t>
  </si>
  <si>
    <t>11.2.4. 91931 - CABO DE COBRE  FLEXÍVEL ISOLADO, 6 MM², ANTI-CHAMA 0,6/1,0 KV, PARA CIRCUITOS  TERMINAIS - FORNECIMENTO E INSTALAÇÃO. AF_12/2015 (M)</t>
  </si>
  <si>
    <t>00000994</t>
  </si>
  <si>
    <t>CABO DE COBRE, FLEXIVEL, CLASSE 4 OU 5, ISOLACAO EM PVC/A, ANTICHAMA BWF-B, COBERTURA PVC-ST1, ANTICHAMA BWF-B, 1 CONDUTOR, 0,6/1 KV, SECAO NOMINAL 6 MM2</t>
  </si>
  <si>
    <t>00000995</t>
  </si>
  <si>
    <t>CABO DE COBRE, FLEXIVEL, CLASSE 4 OU 5, ISOLACAO EM PVC/A, ANTICHAMA BWF-B, COBERTURA PVC-ST1, ANTICHAMA BWF-B, 1 CONDUTOR, 0,6/1 KV, SECAO NOMINAL 16 MM2</t>
  </si>
  <si>
    <t>00001020</t>
  </si>
  <si>
    <t>CABO DE COBRE, FLEXIVEL, CLASSE 4 OU 5, ISOLACAO EM PVC/A, ANTICHAMA BWF-B, COBERTURA PVC-ST1, ANTICHAMA BWF-B, 1 CONDUTOR, 0,6/1 KV, SECAO NOMINAL 10 MM2</t>
  </si>
  <si>
    <t>00000996</t>
  </si>
  <si>
    <t>CABO DE COBRE, FLEXIVEL, CLASSE 4 OU 5, ISOLACAO EM PVC/A, ANTICHAMA BWF-B, COBERTURA PVC-ST1, ANTICHAMA BWF-B, 1 CONDUTOR, 0,6/1 KV, SECAO NOMINAL 25 MM2</t>
  </si>
  <si>
    <t>00001019</t>
  </si>
  <si>
    <t>CABO DE COBRE, FLEXIVEL, CLASSE 4 OU 5, ISOLACAO EM PVC/A, ANTICHAMA BWF-B, COBERTURA PVC-ST1, ANTICHAMA BWF-B, 1 CONDUTOR, 0,6/1 KV, SECAO NOMINAL 35 MM2</t>
  </si>
  <si>
    <t>00001018</t>
  </si>
  <si>
    <t>CABO DE COBRE, FLEXIVEL, CLASSE 4 OU 5, ISOLACAO EM PVC/A, ANTICHAMA BWF-B, COBERTURA PVC-ST1, ANTICHAMA BWF-B, 1 CONDUTOR, 0,6/1 KV, SECAO NOMINAL 50 MM2</t>
  </si>
  <si>
    <t>00000977</t>
  </si>
  <si>
    <t>CABO DE COBRE, FLEXIVEL, CLASSE 4 OU 5, ISOLACAO EM PVC/A, ANTICHAMA BWF-B, COBERTURA PVC-ST1, ANTICHAMA BWF-B, 1 CONDUTOR, 0,6/1 KV, SECAO NOMINAL 70 MM2</t>
  </si>
  <si>
    <t>I01573S</t>
  </si>
  <si>
    <t>Terminal a compressao em cobre estanhado para cabo 6 mm2, 1furo e 1 compressao, para parafuso de fixacao m6</t>
  </si>
  <si>
    <t>I07880</t>
  </si>
  <si>
    <t>Alicate de compressão para terminais de compressão de cabos com seção até 120mm2</t>
  </si>
  <si>
    <t>I01574S</t>
  </si>
  <si>
    <t>Terminal a compressao em cobre estanhado para cabo 10 mm2, 1 furo e 1 compressao, para parafuso de fixacao m6</t>
  </si>
  <si>
    <t>I01575S</t>
  </si>
  <si>
    <t>Terminal a compressao em cobre estanhado para cabo 16 mm2, 1 furo e 1 compressao, para parafuso de fixacao m6</t>
  </si>
  <si>
    <t>I01576S</t>
  </si>
  <si>
    <t>Terminal a compressao em cobre estanhado para cabo 25 mm2, 1 furo e 1 compressao, para parafuso de fixacao m8</t>
  </si>
  <si>
    <t>I01577S</t>
  </si>
  <si>
    <t>Terminal a compressao em cobre estanhado para cabo 35 mm2, 1 furo e 1 compressao, para parafuso de fixacao m8</t>
  </si>
  <si>
    <t>I01578S</t>
  </si>
  <si>
    <t>Terminal a compressao em cobre estanhado para cabo 50 mm2, 1 furo e 1 compressao, para parafuso de fixacao m8</t>
  </si>
  <si>
    <t>I01579S</t>
  </si>
  <si>
    <t>Terminal a compressao em cobre estanhado para cabo 70 mm2, 1 furo e 1 compressao, para parafuso de fixacao m10</t>
  </si>
  <si>
    <t>11.3.1. 91862 - ELETRODUTO RÍGIDO ROSCÁVEL,  PVC, DN 20 MM (1/2"), PARA CIRCUITOS  TERMINAIS, INSTALADO EM FORRO - FORNECIMENTO E INSTALAÇÃO. AF_12/2015 (M)</t>
  </si>
  <si>
    <t>00002673</t>
  </si>
  <si>
    <t>ELETRODUTO DE PVC RIGIDO ROSCAVEL DE 1/2 ", SEM LUVA</t>
  </si>
  <si>
    <t>11.3.2. 91863 - ELETRODUTO RÍGIDO ROSCÁVEL,  PVC, DN 25 MM (3/4"), PARA CIRCUITOS  TERMINAIS, INSTALADO EM FORRO - FORNECIMENTO E INSTALAÇÃO. AF_12/2015 (M)</t>
  </si>
  <si>
    <t>00002674</t>
  </si>
  <si>
    <t>ELETRODUTO DE PVC RIGIDO ROSCAVEL DE 3/4 ", SEM LUVA</t>
  </si>
  <si>
    <t>11.3.3. 91864 - ELETRODUTO RÍGIDO ROSCÁVEL,  PVC, DN 32 MM (1"), PARA CIRCUITOS TERMINAIS, INSTALADO EM FORRO - FORNECIMENTO E INSTALAÇÃO. AF_12/2015 (M)</t>
  </si>
  <si>
    <t>00002685</t>
  </si>
  <si>
    <t>ELETRODUTO DE PVC RIGIDO ROSCAVEL DE 1 ", SEM LUVA</t>
  </si>
  <si>
    <t>11.3.4. 91865 - ELETRODUTO RÍGIDO ROSCÁVEL,  PVC, DN 40 MM (1 1/4"), PARA CIRCUITOS  TERMINAIS, INSTALADO EM FORRO - FORNECIMENTO E INSTALAÇÃO. AF_12/2015 (M)</t>
  </si>
  <si>
    <t>00002684</t>
  </si>
  <si>
    <t>ELETRODUTO DE PVC RIGIDO ROSCAVEL DE 1 1/4 ", SEM LUVA</t>
  </si>
  <si>
    <t>11.3.5. 93009 - ELETRODUTO RÍGIDO ROSCÁVEL,  PVC, DN 60 MM (2"), PARA REDE ENTERRADA DE DISTRIBUIÇÃO DE ENERGIA ELÉTRICA - FORNECIMENTO E INSTALAÇÃO. AF_12/2021 (M)</t>
  </si>
  <si>
    <t>00002681</t>
  </si>
  <si>
    <t>ELETRODUTO DE PVC RIGIDO ROSCAVEL DE 2 ", SEM LUVA</t>
  </si>
  <si>
    <t>11.3.6. 93012 - ELETRODUTO RÍGIDO ROSCÁVEL,  PVC, DN 110 MM (4"), PARA REDE ENTERRADA DE DISTRIBUIÇÃO DE ENERGIA ELÉTRICA - FORNECIMENTO E INSTALAÇÃO. AF_12/2021 (M)</t>
  </si>
  <si>
    <t>00002683</t>
  </si>
  <si>
    <t>ELETRODUTO DE PVC RIGIDO ROSCAVEL DE 4 ", SEM LUVA</t>
  </si>
  <si>
    <t>11.3.7. S12472 - Fornecimento e instalação de eletrocalha lisa, galvanizada à fogo,150 x  150 x
3000  mm  (ref. mopa ou similar) (un)</t>
  </si>
  <si>
    <t>I13299</t>
  </si>
  <si>
    <t>Eletrocalha metálica lisa, galvanizada à fogo, 150 x 150 x 3000 mm</t>
  </si>
  <si>
    <t>11.3.8. 91875 - LUVA PARA ELETRODUTO, PVC, ROSCÁVEL,  DN 25 MM (3/4"), PARA CIRCUITOS  TERMINAIS, INSTALADA EM FORRO - FORNECIMENTO E INSTALAÇÃO. AF_12/2015 (UN)</t>
  </si>
  <si>
    <t>00001891</t>
  </si>
  <si>
    <t>LUVA EM PVC RIGIDO ROSCAVEL, DE 3/4", PARA ELETRODUTO</t>
  </si>
  <si>
    <t>11.3.9. 91876 - LUVA PARA ELETRODUTO, PVC, ROSCÁVEL,  DN 32 MM (1"), PARA CIRCUITOS  TERMINAIS, INSTALADA EM FORRO - FORNECIMENTO E INSTALAÇÃO. AF_12/2015 (UN)</t>
  </si>
  <si>
    <t>00001892</t>
  </si>
  <si>
    <t>LUVA EM PVC RIGIDO ROSCAVEL, DE 1", PARA ELETRODUTO</t>
  </si>
  <si>
    <t>11.3.10. 91877 - LUVA PARA ELETRODUTO, PVC, ROSCÁVEL,  DN 40 MM (1 1/4"), PARA CIRCUITOS  TERMINAIS, INSTALADA EM FORRO - FORNECIMENTO E INSTALAÇÃO. AF_12/2015 (UN)</t>
  </si>
  <si>
    <t>00001902</t>
  </si>
  <si>
    <t>LUVA EM PVC RIGIDO ROSCAVEL, DE 1 1/4", PARA ELETRODUTO</t>
  </si>
  <si>
    <t>11.3.11. 93013 - LUVA PARA ELETRODUTO, PVC, ROSCÁVEL,  DN 50 MM (1 1/2"), PARA REDE ENTERRADA DE DISTRIBUIÇÃO DE ENERGIA ELÉTRICA - FORNECIMENTO E INSTALAÇÃO. AF_12/2021 (UN)</t>
  </si>
  <si>
    <t>00001893</t>
  </si>
  <si>
    <t>LUVA EM PVC RIGIDO ROSCAVEL, DE 1 1/2", PARA ELETRODUTO</t>
  </si>
  <si>
    <t>11.3.12. 93014 - LUVA PARA ELETRODUTO, PVC, ROSCÁVEL,  DN 60 MM (2"), PARA REDE ENTERRADA DE DISTRIBUIÇÃO DE ENERGIA ELÉTRICA - FORNECIMENTO E INSTALAÇÃO. AF_12/2021 (UN)</t>
  </si>
  <si>
    <t>00001894</t>
  </si>
  <si>
    <t>LUVA EM PVC RIGIDO ROSCAVEL, DE 2", PARA ELETRODUTO</t>
  </si>
  <si>
    <t>11.3.13. 93017 - LUVA PARA ELETRODUTO, PVC, ROSCÁVEL,  DN 110 MM (4"), PARA REDE ENTERRADA DE DISTRIBUIÇÃO DE ENERGIA ELÉTRICA - FORNECIMENTO E INSTALAÇÃO. AF_12/2021 (UN)</t>
  </si>
  <si>
    <t>00001895</t>
  </si>
  <si>
    <t>LUVA EM PVC RIGIDO ROSCAVEL, DE 4", PARA ELETRODUTO</t>
  </si>
  <si>
    <t>11.4.1. 91955 - INTERRUPTOR PARALELO (1 MÓDULO), 10A/250V,  INCLUINDO SUPORTE E PLACA - FORNECIMENTO E INSTALAÇÃO. AF_12/2015 (UN)</t>
  </si>
  <si>
    <t>91954</t>
  </si>
  <si>
    <t>INTERRUPTOR PARALELO (1 MÓDULO), 10A/250V, SEM SUPORTE E SEM PLACA - FORNECIMENTO E INSTALAÇÃO. AF_03/2023</t>
  </si>
  <si>
    <t>91946</t>
  </si>
  <si>
    <t>SUPORTE PARAFUSADO COM PLACA DE ENCAIXE 4" X 2" MÉDIO (1,30 M DO PISO) PARA PONTO ELÉTRICO - FORNECIMENTO E INSTALAÇÃO. AF_03/2023</t>
  </si>
  <si>
    <t>11.4.2. 91953 - INTERRUPTOR SIMPLES  (1 MÓDULO), 10A/250V,  INCLUINDO SUPORTE E PLACA - FORNECIMENTO E INSTALAÇÃO. AF_12/2015 (UN)</t>
  </si>
  <si>
    <t>91952</t>
  </si>
  <si>
    <t>INTERRUPTOR SIMPLES (1 MÓDULO), 10A/250V, SEM SUPORTE E SEM PLACA - FORNECIMENTO E INSTALAÇÃO. AF_03/2023</t>
  </si>
  <si>
    <t>11.4.3. 91959 - INTERRUPTOR SIMPLES  (2 MÓDULOS), 10A/250V,  INCLUINDO SUPORTE E PLACA - FORNECIMENTO E INSTALAÇÃO. AF_12/2015 (UN)</t>
  </si>
  <si>
    <t>91958</t>
  </si>
  <si>
    <t>INTERRUPTOR SIMPLES (2 MÓDULOS), 10A/250V, SEM SUPORTE E SEM PLACA - FORNECIMENTO E INSTALAÇÃO. AF_03/2023</t>
  </si>
  <si>
    <t>11.4.4. 91967 - INTERRUPTOR SIMPLES  (3 MÓDULOS), 10A/250V,  INCLUINDO SUPORTE E PLACA - FORNECIMENTO E INSTALAÇÃO. AF_12/2015 (UN)</t>
  </si>
  <si>
    <t>91966</t>
  </si>
  <si>
    <t>INTERRUPTOR SIMPLES (3 MÓDULOS), 10A/250V, SEM SUPORTE E SEM PLACA - FORNECIMENTO E INSTALAÇÃO. AF_03/2023</t>
  </si>
  <si>
    <t>11.4.5. 92000 - TOMADA BAIXA DE EMBUTIR (1 MÓDULO), 2P+T  10 A, INCLUINDO SUPORTE E PLACA - FORNECIMENTO E INSTALAÇÃO. AF_12/2015 (UN)</t>
  </si>
  <si>
    <t>91998</t>
  </si>
  <si>
    <t>TOMADA BAIXA DE EMBUTIR (1 MÓDULO), 2P+T 10 A, SEM SUPORTE E SEM PLACA - FORNECIMENTO E INSTALAÇÃO. AF_03/2023</t>
  </si>
  <si>
    <t>I09875</t>
  </si>
  <si>
    <t>Tomada 4p + t, blindada, de sobrepor, 16A - 220v</t>
  </si>
  <si>
    <t>00039395</t>
  </si>
  <si>
    <t>SENSOR DE PRESENCA BIVOLT DE TETO SEM FOTOCELULA PARA QUALQUER TIPO DE LAMPADA POTENCIA MAXIMA *900* W, USO INTERNO</t>
  </si>
  <si>
    <t>11.5.1. 980 - LUMINÁRIA DE EMBUTIR COM ALETAS PARA LÂMPADA EM TUBO LED 2 X
20 W, COMPLETA,  INCLUSIVE LÂMPADAS (UND)</t>
  </si>
  <si>
    <t>UND</t>
  </si>
  <si>
    <t>11.5.2. 981 - LUMINÁRIA DE EMBUTIR COM ALETAS PARA LÂMPADA TUBO LED 20 W, COMPLETA,  INCLUSIVE LÂMPADAS (UND)</t>
  </si>
  <si>
    <t>11.5.3. 982 - LUMINÁRIA TIPO ARANDELA 15 W EM ALUMINIO ESCOVADO, LINHA DECORATTA,  MAGILUZ OU SIMILAR, INCLUSIVE LÂMPADA (UND)</t>
  </si>
  <si>
    <t>Parafuso metal 2 1/2" x 12 p/ bucha s-10</t>
  </si>
  <si>
    <t>I11142</t>
  </si>
  <si>
    <t>Poste decorativo com 02 pétalas, em aço galvanizado, difusor em vidro transparente temperado, ref. PT-301/2 da Aladin ou similar, com 3,00m</t>
  </si>
  <si>
    <t>11.6.1. 91941 - CAIXA RETANGULAR 4" X 2" BAIXA (0,30  M DO PISO),  PVC, INSTALADA EM PAREDE  - FORNECIMENTO E INSTALAÇÃO. AF_12/2015 (UN)</t>
  </si>
  <si>
    <t>00001872</t>
  </si>
  <si>
    <t>CAIXA DE PASSAGEM, EM PVC, DE 4" X 2", PARA ELETRODUTO FLEXIVEL CORRUGADO</t>
  </si>
  <si>
    <t>11.6.2. 91936 - CAIXA OCTOGONAL  4" X 4", PVC, INSTALADA EM LAJE - FORNECIMENTO E INSTALAÇÃO. AF_12/2015 (UN)</t>
  </si>
  <si>
    <t>00012001</t>
  </si>
  <si>
    <t>CAIXA OCTOGONAL DE FUNDO MOVEL, EM PVC, DE 4" X 4", PARA ELETRODUTO FLEXIVEL CORRUGADO</t>
  </si>
  <si>
    <t>11.6.3. 97887 - CAIXA ENTERRADA ELÉTRICA RETANGULAR, EM ALVENARIA COM TIJOLOS CERÂMICOS MACIÇOS, FUNDO COM BRITA, DIMENSÕES INTERNAS: 0,4X0,4X0,4 M. AF_12/2020 (UN)</t>
  </si>
  <si>
    <t>97734</t>
  </si>
  <si>
    <t>PEÇA RETANGULAR PRÉ-MOLDADA, VOLUME DE CONCRETO DE 10 A 30 LITROS, TAXA DE AÇO APROXIMADA DE 30KG/M³. AF_01/2018</t>
  </si>
  <si>
    <t>101619</t>
  </si>
  <si>
    <t>PREPARO DE FUNDO DE VALA COM LARGURA MENOR QUE 1,5 M, COM CAMADA DE BRITA, LANÇAMENTO MANUAL. AF_08/2020</t>
  </si>
  <si>
    <t>11.6.4. 97886 - CAIXA ENTERRADA ELÉTRICA RETANGULAR, EM ALVENARIA COM TIJOLOS CERÂMICOS MACIÇOS, FUNDO COM BRITA, DIMENSÕES INTERNAS: 0,3X0,3X0,3 M. AF_12/2020 (UN)</t>
  </si>
  <si>
    <t>11.7.1. 101553 - ALÇA PREFORMADA DE DISTRIBUIÇÃO, EM  AÇO GALVANIZADO, AWG 1 - FORNECIMENTO E INSTALAÇÃO. AF_07/2020 (UN)</t>
  </si>
  <si>
    <t>00011273</t>
  </si>
  <si>
    <t>ALCA PREFORMADA DE DISTRIBUICAO, EM ACO GALVANIZADO, PARA CONDUTORES DE ALUMINIO AWG 1/0 (CAA 6/1 OU CA 7 FIOS)</t>
  </si>
  <si>
    <t>11.7.2. 00043130 - ARAME GALVANIZADO 12 BWG, D = 2,76  MM (0,048  KG/M) OU 14 BWG, D =
2,11  MM (0,026  KG/M) (KG)</t>
  </si>
  <si>
    <t>00043130</t>
  </si>
  <si>
    <t>ARAME GALVANIZADO 12 BWG, D = 2,76 MM (0,048 KG/M) OU 14 BWG, D = 2,11 MM (0,026 KG/M)</t>
  </si>
  <si>
    <t>11.7.3. 00000379 - ARRUELA QUADRADA EM ACO GALVANIZADO, DIMENSAO = 38 MM, ESPESSURA = 3MM, DIAMETRO DO FURO=  18 MM (UN)</t>
  </si>
  <si>
    <t>00000379</t>
  </si>
  <si>
    <t>ARRUELA QUADRADA EM ACO GALVANIZADO, DIMENSAO = 38 MM, ESPESSURA = 3MM, DIAMETRO DO FURO= 18 MM</t>
  </si>
  <si>
    <t>11.7.4. 961 - BRAÇO TIPO C 15KV (UND)</t>
  </si>
  <si>
    <t>BRAÇO TIPO C 15KV</t>
  </si>
  <si>
    <t>11.7.5. 96977 - CORDOALHA DE COBRE  NU 50 MM², ENTERRADA,  SEM ISOLADOR - FORNECIMENTO E INSTALAÇÃO. AF_12/2017 (M)</t>
  </si>
  <si>
    <t>00000867</t>
  </si>
  <si>
    <t>CABO DE COBRE NU 50 MM2 MEIO-DURO</t>
  </si>
  <si>
    <t>11.7.6. 92990 - CABO DE COBRE  FLEXÍVEL ISOLADO, 70 MM², ANTI-CHAMA 0,6/1,0 KV, PARA REDE ENTERRADA DE DISTRIBUIÇÃO DE ENERGIA ELÉTRICA - FORNECIMENTO E INSTALAÇÃO. AF_12/2021 (M)</t>
  </si>
  <si>
    <t>11.7.7. 101563 - CABO DE COBRE  FLEXÍVEL ISOLADO, 35 MM², 0,6/1,0 KV, PARA REDE AÉREA DE DISTRIBUIÇÃO DE ENERGIA ELÉTRICA DE BAIXA TENSÃO  - FORNECIMENTO E INSTALAÇÃO. AF_07/2020 (M)</t>
  </si>
  <si>
    <t>11.7.8. 92982 - CABO DE COBRE  FLEXÍVEL ISOLADO, 16 MM², ANTI-CHAMA 0,6/1,0 KV, PARA DISTRIBUIÇÃO - FORNECIMENTO E INSTALAÇÃO. AF_12/2015 (M)</t>
  </si>
  <si>
    <t>11.7.9. S09508 - CABO DE ALUMÍNIO PROTEGIDO EM XLPE, 15KV 50MM² (m)</t>
  </si>
  <si>
    <t>11.7.10. S03923 - CABO DE AÇO GALVANIZADO 10MM (TENSOR) (m)</t>
  </si>
  <si>
    <t>I03047</t>
  </si>
  <si>
    <t>Cabo de aço galvanizado com alma de fibra DN 10mm (3/8")</t>
  </si>
  <si>
    <t>11.7.11. 98111 - CAIXA DE INSPEÇÃO PARA ATERRAMENTO,  CIRCULAR, EM POLIETILENO, DIÂMETRO INTERNO = 0,3 M. AF_12/2020 (UN)</t>
  </si>
  <si>
    <t>00034643</t>
  </si>
  <si>
    <t>CAIXA DE INSPECAO PARA ATERRAMENTO E PARA RAIOS, EM POLIPROPILENO,  DIAMETRO = 300 MM X ALTURA = 400 MM</t>
  </si>
  <si>
    <t>101618</t>
  </si>
  <si>
    <t>PREPARO DE FUNDO DE VALA COM LARGURA MENOR QUE 1,5 M, COM CAMADA DE AREIA, LANÇAMENTO MANUAL. AF_08/2020</t>
  </si>
  <si>
    <t>I12237</t>
  </si>
  <si>
    <t>Caixa para medição indireta p/ transformadores até 225 kva</t>
  </si>
  <si>
    <t>11.7.13. S03259 - Conector cunha 4 x 4/0 AWG CAA, fornecimento (un)</t>
  </si>
  <si>
    <t>11.7.14. 96985 - HASTE DE ATERRAMENTO  5/8  PARA SPDA - FORNECIMENTO E INSTALAÇÃO. AF_12/2017 (UN)</t>
  </si>
  <si>
    <t>00003379</t>
  </si>
  <si>
    <t>HASTE DE ATERRAMENTO EM ACO COM 3,00 M DE COMPRIMENTO E DN = 5/8", REVESTIDA COM BAIXA CAMADA DE COBRE, SEM CONECTOR</t>
  </si>
  <si>
    <t>11.7.15. S00681 - Conector para haste de aterramento 5/8" - fornecimento e assentamento - Rev
02 (10/2021) (un)</t>
  </si>
  <si>
    <t>I00664</t>
  </si>
  <si>
    <t>Conector p/ haste de aterramento 5/8"</t>
  </si>
  <si>
    <t>11.7.16. 966 - CANTONEIRA FERRO GALVANIZADO DE ABAS IGUAIS, 2" X 3/8" (L X E), 6,9
KG/M (M)</t>
  </si>
  <si>
    <t>11.7.17. S12617 - CURVA PARA ELETRODUTO AÇO GALVANIZADO, DIÂM = 2 1/2" (un)</t>
  </si>
  <si>
    <t>I02619S</t>
  </si>
  <si>
    <t>Curva 90 graus, para eletroduto, em aco galvanizado eletrolitico, diametro de 65 mm (2 1/2")</t>
  </si>
  <si>
    <t>11.7.18. 93012 - ELETRODUTO RÍGIDO ROSCÁVEL,  PVC, DN 110 MM (4"), PARA REDE ENTERRADA DE DISTRIBUIÇÃO DE ENERGIA ELÉTRICA - FORNECIMENTO E INSTALAÇÃO. AF_12/2021 (M)</t>
  </si>
  <si>
    <t>11.7.19. 12060 - ElELETRODUTO DE AÇO GALVANIZADO DE 2 1/2" (65MM) - FORNECIMENTO E INSTALAÇÃO (un)</t>
  </si>
  <si>
    <t>11.7.20. 92688 - ELETRODUTO DE AÇO GALVANIZADO, CLASSE  LEVE, DN 20 MM (3/4), APARENTE   - FORNECIMENTO E INSTALAÇÃO (M)</t>
  </si>
  <si>
    <t>00007700</t>
  </si>
  <si>
    <t>TUBO ACO GALVANIZADO COM COSTURA, CLASSE MEDIA, DN 3/4", E = *2,65* MM, PESO *1,58* KG/M (NBR 5580)</t>
  </si>
  <si>
    <t>11.7.21. S09689 - DISJUNTOR TERMOMAGNÉTICO  TRIPOLAR 175 A COM CAIXA MOLDADA
10 KA (un)</t>
  </si>
  <si>
    <t>I10065</t>
  </si>
  <si>
    <t>Disjuntor termomagnético tripolar 175 A com caixa moldada 10 kA</t>
  </si>
  <si>
    <t>11.7.22. 101907 - EXTINTOR DE INCÊNDIO PORTÁTIL COM CARGA DE CO2 DE 6 KG, CLASSE  BC - FORNECIMENTO E INSTALAÇÃO. AF_10/2020_P (UN)</t>
  </si>
  <si>
    <t>00004350</t>
  </si>
  <si>
    <t>BUCHA DE NYLON, DIAMETRO DO FURO 8 MM, COMPRIMENTO 40 MM, COM PARAFUSO DE ROSCA SOBERBA, CABECA CHATA, FENDA SIMPLES, 4,8 X 50 MM</t>
  </si>
  <si>
    <t>00010889</t>
  </si>
  <si>
    <t>EXTINTOR DE INCENDIO PORTATIL COM CARGA DE GAS CARBONICO CO2 DE 6 KG, CLASSE BC</t>
  </si>
  <si>
    <t>11.7.23. 101549 - GRAMPO  PARALELO METÁLICO, PARA REDES AÉREAS  DE DISTRIBUIÇÃO DE ENERGIA ELÉTRICA DE BAIXA TENSÃO  - FORNECIMENTO E INSTALAÇÃO. AF_07/2020 (UN)</t>
  </si>
  <si>
    <t>00001564</t>
  </si>
  <si>
    <t>GRAMPO PARALELO METALICO PARA CABO DE 6 A 50 MM2, COM 2 PARAFUSOS</t>
  </si>
  <si>
    <t>11.7.24. 101547 - ISOLADOR, TIPO DISCO,  PARA TENSÃO  15 KV - FORNECIMENTO E INSTALAÇÃO. AF_07/2020 (UN)</t>
  </si>
  <si>
    <t>00003405</t>
  </si>
  <si>
    <t>ISOLADOR DE PORCELANA SUSPENSO, DISCO TIPO GARFO OLHAL, DIAMETRO DE 152 MM, PARA TENSAO DE *15* KV</t>
  </si>
  <si>
    <t>11.7.25. 00000402 - GANCHO OLHAL EM ACO GALVANIZADO, ESPESSURA 16MM, ABERTURA
21MM (UN)</t>
  </si>
  <si>
    <t>00000402</t>
  </si>
  <si>
    <t>GANCHO OLHAL EM ACO GALVANIZADO, ESPESSURA 16MM, ABERTURA 21MM</t>
  </si>
  <si>
    <t>11.7.26. S12462 - Luva para eletroduto galvanizado, diâm = 2" (un)</t>
  </si>
  <si>
    <t>I02643S</t>
  </si>
  <si>
    <t>11.7.27. S02862 - Fornecimento de cruzeta de concreto retangular 1900mm (un)</t>
  </si>
  <si>
    <t>I00711</t>
  </si>
  <si>
    <t>Cruzeta em concreto armado, retangular, 1900mm</t>
  </si>
  <si>
    <t>11.7.28. 00007581 - SAPATILHA EM ACO GALVANIZADO PARA CABOS COM DIAMETRO NOMINAL ATE 5/8" (UN)</t>
  </si>
  <si>
    <t>00007581</t>
  </si>
  <si>
    <t>SAPATILHA EM ACO GALVANIZADO PARA CABOS COM DIAMETRO NOMINAL ATE 5/8"</t>
  </si>
  <si>
    <t>11.7.29. 00041204 - POSTE DE CONCRETO ARMADO DE SECAO  DUPLO T, EXTENSAO  DE
11,00  M, RESISTENCIA DE 600 DAN, TIPO B (UN)</t>
  </si>
  <si>
    <t>00041204</t>
  </si>
  <si>
    <t>POSTE DE CONCRETO ARMADO DE SECAO DUPLO T, EXTENSAO DE 11,00 M, RESISTENCIA DE 600 DAN, TIPO B</t>
  </si>
  <si>
    <t>11.7.30. 100583 - ASSENTAMENTO DE POSTE DE CONCRETO COM COMPRIMENTO NOMINAL DE 11 M, CARGA NOMINAL MENOR OU IGUAL A 1000  DAN, ENGASTAMENTO  SIMPLES  COM 1,7 M DE SOLO (NÃO INCLUI (UN)</t>
  </si>
  <si>
    <t>5928</t>
  </si>
  <si>
    <t>GUINDAUTO HIDRÁULICO, CAPACIDADE MÁXIMA DE CARGA 6200 KG, MOMENTO MÁXIMO DE CARGA 11,7 TM, ALCANCE MÁXIMO HORIZONTAL 9,70 M, INCLUSIVE CAMINHÃO TOCO PBT 16.000 KG, POTÊNCIA DE 189 CV - CHP DIURNO. AF_06/2014</t>
  </si>
  <si>
    <t>00000863</t>
  </si>
  <si>
    <t>CABO DE COBRE NU 35 MM2 MEIO-DURO</t>
  </si>
  <si>
    <t>11.7.31. S12876 - FORNECIMENTO E INSTALAÇÃO DE PARA RAIOS TIPO POLIMÉRICO
12KV/10KA (un)</t>
  </si>
  <si>
    <t>I10692</t>
  </si>
  <si>
    <t>Para raios tipo polimérico 15kv - 12ka</t>
  </si>
  <si>
    <t>Un</t>
  </si>
  <si>
    <t>11.7.32. S04136 - Manilha sapatilha preformada, fornecimento (un)</t>
  </si>
  <si>
    <t>I03243</t>
  </si>
  <si>
    <t>11.7.33. 102110 - SUPORTE PARA TRANSFORMADOR EM POSTE DE CONCRETO DUPLO T - FORNECIMENTO E INSTALAÇÃO. AF_12/2020 (UN)</t>
  </si>
  <si>
    <t>00007576</t>
  </si>
  <si>
    <t>SUPORTE EM ACO GALVANIZADO PARA TRANSFORMADOR PARA POSTE DUPLO T 185 X 95 MM, CHAPA DE 5/16"</t>
  </si>
  <si>
    <t>11.7.34. 102105 - TRANSFORMADOR DE DISTRIBUIÇÃO, 112,5  KVA, TRIFÁSICO,  60 HZ, CLASSE  15 KV, IMERSO  EM ÓLEO MINERAL, INSTALAÇÃO EM POSTE (NÃO INCLUSO SUPORTE) - FORNECIMENTO E INSTALAÇÃO. AF_12/2020 (UN)</t>
  </si>
  <si>
    <t>00007619</t>
  </si>
  <si>
    <t>TRANSFORMADOR TRIFASICO DE DISTRIBUICAO, POTENCIA DE 112,5 KVA, TENSAO NOMINAL DE 15 KV, TENSAO SECUNDARIA DE 220/127V, EM OLEO ISOLANTE TIPO MINERAL</t>
  </si>
  <si>
    <t>11.7.35. 00001598 - CONECTOR DE ALUMINIO TIPO PRENSA CABO, BITOLA 1/2", PARA CABOS DE DIAMETRO DE 12,5  A 15 MM (UN)</t>
  </si>
  <si>
    <t>00001598</t>
  </si>
  <si>
    <t>CONECTOR DE ALUMINIO TIPO PRENSA CABO, BITOLA 1/2", PARA CABOS DE DIAMETRO DE 12,5 A 15 MM</t>
  </si>
  <si>
    <t>11.7.36. 00000439 - PARAFUSO MAQUINA 16 X 300MM (UN)</t>
  </si>
  <si>
    <t>00000439</t>
  </si>
  <si>
    <t>PARAFUSO M16 EM ACO GALVANIZADO, COMPRIMENTO = 300 MM, DIAMETRO = 16 MM, ROSCA MAQUINA, CABECA QUADRADA</t>
  </si>
  <si>
    <t>11.7.37. 00000437 - PARAFUSO MAQUINA 16 X 400MM (UN)</t>
  </si>
  <si>
    <t>00000437</t>
  </si>
  <si>
    <t>PARAFUSO M16 EM ACO GALVANIZADO, COMPRIMENTO = 400 MM, DIAMETRO = 16 MM, ROSCA DUPLA</t>
  </si>
  <si>
    <t>11.7.38. S02858 - Fornecimento de chave fusível 15kv - 100a, ruptura assim. 10 ka (un)</t>
  </si>
  <si>
    <t>I00588</t>
  </si>
  <si>
    <t>Chave fusível 15kv- 24kv 100a 12000a</t>
  </si>
  <si>
    <t>11.7.39. S02871 - Fornecimento de elo fusível tipo 5 h, comp.= 500mm (un)</t>
  </si>
  <si>
    <t>I00883</t>
  </si>
  <si>
    <t>Elo fusível  5 h, 500 mm</t>
  </si>
  <si>
    <t>11.7.40. 00020111 - FITA ISOLANTE ADESIVA ANTICHAMA, USO ATE 750 V, EM ROLO DE 19
MM X 20 M (UN)</t>
  </si>
  <si>
    <t>00020111</t>
  </si>
  <si>
    <t>FITA ISOLANTE ADESIVA ANTICHAMA, USO ATE 750 V, EM ROLO DE 19 MM X 20 M</t>
  </si>
  <si>
    <t>11.7.41. 00000404 - FITA ISOLANTE DE BORRACHA AUTOFUSAO,  USO ATE 69 KV (ALTA TENSAO) (M)</t>
  </si>
  <si>
    <t>00000404</t>
  </si>
  <si>
    <t>FITA ISOLANTE DE BORRACHA AUTOFUSAO, USO ATE 69 KV (ALTA TENSAO)</t>
  </si>
  <si>
    <t>11.7.42. S02897 - Fornecimento de manilha 90 graus (un)</t>
  </si>
  <si>
    <t>I01583</t>
  </si>
  <si>
    <t>Manilha 90 gr</t>
  </si>
  <si>
    <t>11.7.43. 00011837 - GRAMPO  LINHA VIVA DE LATAO ESTANHADO,  DIAMETRO DO CONDUTOR PRINCIPAL DE 10 A 120 MM2, DIAMETRO DA DERIVACAO DE 10 A 70 MM2 (UN)</t>
  </si>
  <si>
    <t>00011837</t>
  </si>
  <si>
    <t>GRAMPO LINHA VIVA DE LATAO ESTANHADO, DIAMETRO DO CONDUTOR PRINCIPAL DE 10 A 120 MM2, DIAMETRO DA DERIVACAO DE 10 A 70 MM2</t>
  </si>
  <si>
    <t>11.7.44. 00000432 - PARAFUSO MAQUINA 16 X 250MM COM PORCA (UN)</t>
  </si>
  <si>
    <t>00000432</t>
  </si>
  <si>
    <t>PARAFUSO M16 EM ACO GALVANIZADO, COMPRIMENTO = 250 MM, DIAMETRO = 16 MM, ROSCA MAQUINA, CABECA QUADRADA</t>
  </si>
  <si>
    <t>11.7.45. 00011790 - PARAFUSO MAQUINA 16 X 450MM COM PORCA (UN)</t>
  </si>
  <si>
    <t>00011790</t>
  </si>
  <si>
    <t>PARAFUSO M16 EM ACO GALVANIZADO, COMPRIMENTO = 450 MM, DIAMETRO = 16 MM, ROSCA MAQUINA, CABECA QUADRADA</t>
  </si>
  <si>
    <t>11.7.46. 00000441 - PARAFUSO MAQUINA 16 X 150MM COM PORCA (UN)</t>
  </si>
  <si>
    <t>00000441</t>
  </si>
  <si>
    <t>PARAFUSO M16 EM ACO GALVANIZADO, COMPRIMENTO = 150 MM, DIAMETRO = 16 MM, ROSCA MAQUINA, CABECA QUADRADA</t>
  </si>
  <si>
    <t>11.8.1. 00039585 - GRUPO GERADOR  CABINADO 110 KVA, 380/220 V, 60 HZ, COM QUADRO AUTOMÁTICO  - BDI = 16,32% (UN)</t>
  </si>
  <si>
    <t>00039585</t>
  </si>
  <si>
    <t>GRUPO GERADOR DIESEL, COM CARENAGEM, POTENCIA STANDART ENTRE 100 E 110 KVA, VELOCIDADE DE 1800 RPM, FREQUENCIA DE 60 HZ</t>
  </si>
  <si>
    <t>11.8.2. C3661 - INSTALAÇÃO DE GRUPO GERADOR  CABINADO 110 KVA, 380/220 V, 60 HZ, COM QUADRO AUTOMÁTICO (UN)</t>
  </si>
  <si>
    <t>12.1. 97599 - LUMINÁRIA DE EMERGÊNCIA,  COM 30 LÂMPADAS LED DE 2 W, SEM REATOR  - FORNECIMENTO E INSTALAÇÃO. AF_02/2020 (UN)</t>
  </si>
  <si>
    <t>00038774</t>
  </si>
  <si>
    <t>LUMINARIA DE EMERGENCIA 30 LEDS, POTENCIA 2 W, BATERIA DE LITIO, AUTONOMIA DE 6 HORAS</t>
  </si>
  <si>
    <t>12.2. 101908 - EXTINTOR DE INCÊNDIO PORTÁTIL COM CARGA DE PQS DE 4 KG, CLASSE  BC - FORNECIMENTO E INSTALAÇÃO. AF_10/2020_P (UN)</t>
  </si>
  <si>
    <t>12.3. S12888 - PLACA DE SINALIZACAO, FOTOLUMINESCENTE, EM PVC , COM LOGOTIPO  "EXTINTOR DE INCÊNDIO" (un)</t>
  </si>
  <si>
    <t>I13655</t>
  </si>
  <si>
    <t>Placa de sinalizacao, fotoluminescente, em pvc , com logotipo "Extintor de incêndio portátil"- Placa E5</t>
  </si>
  <si>
    <t>12.4. S11853 - Placa de sinalizacao de seguranca contra incendio, fotoluminescente, retangular, *20 x 40* cm, em pvc *2* mm anti-chamas (simbolos, cores e pictogramas conforme nbr 13434) (Un)</t>
  </si>
  <si>
    <t>I37558S</t>
  </si>
  <si>
    <t>12.5. S12884 - Placa de sinalizacao, fotoluminescente, 38x19  cm, em pvc , com seta indicativa de sentido (esquerda ou direita) de saída de emergência- Placa S2 (un)</t>
  </si>
  <si>
    <t>I13651</t>
  </si>
  <si>
    <t>12.6. 993 - BOTÃO DE PANICO PARA BANHEIRO PNE/PCD (UND)</t>
  </si>
  <si>
    <t>13.1.1. 89578 - TUBO PVC, SÉRIE  R, ÁGUA PLUVIAL, DN 100 MM, FORNECIDO E INSTALADO EM CONDUTORES VERTICAIS DE ÁGUAS PLUVIAIS. AF_12/2014 (M)</t>
  </si>
  <si>
    <t>00009841</t>
  </si>
  <si>
    <t>TUBO PVC, SERIE R, DN 100 MM, PARA ESGOTO OU AGUAS PLUVIAIS PREDIAL (NBR 5688)</t>
  </si>
  <si>
    <t>13.1.2. 89576 - TUBO PVC, SÉRIE  R, ÁGUA PLUVIAL, DN 75 MM, FORNECIDO E INSTALADO EM CONDUTORES VERTICAIS DE ÁGUAS PLUVIAIS. AF_06/2022 (M)</t>
  </si>
  <si>
    <t>00009839</t>
  </si>
  <si>
    <t>TUBO PVC, SERIE R, DN 75 MM, PARA ESGOTO OU AGUAS PLUVIAIS PREDIAL (NBR 5688)</t>
  </si>
  <si>
    <t>13.2.1. 89671 - LUVA DE CORRER, PVC, SERIE  R, ÁGUA PLUVIAL, DN 100 MM, JUNTA ELÁSTICA, FORNECIDO E INSTALADO EM CONDUTORES VERTICAIS DE ÁGUAS PLUVIAIS. AF_12/2014 (UN)</t>
  </si>
  <si>
    <t>00000299</t>
  </si>
  <si>
    <t>ANEL BORRACHA, DN 100 MM, PARA TUBO SERIE REFORCADA ESGOTO PREDIAL</t>
  </si>
  <si>
    <t>00020165</t>
  </si>
  <si>
    <t>LUVA DE CORRER, PVC SERIE R, 100 MM, PARA ESGOTO PREDIAL</t>
  </si>
  <si>
    <t>13.2.2. 89669 - LUVA SIMPLES, PVC, SERIE  R, ÁGUA PLUVIAL, DN 100 MM, JUNTA ELÁSTICA, FORNECIDO E INSTALADO EM CONDUTORES VERTICAIS DE ÁGUAS PLUVIAIS. AF_06/2022 (UN)</t>
  </si>
  <si>
    <t>00020170</t>
  </si>
  <si>
    <t>LUVA SIMPLES, PVC SERIE R, 100 MM, PARA ESGOTO PREDIAL</t>
  </si>
  <si>
    <t>13.2.3. 89531 - JOELHO 45 GRAUS,  PVC, SERIE  R, ÁGUA PLUVIAL, DN 100 MM, JUNTA ELÁSTICA, FORNECIDO E INSTALADO EM RAMAL DE ENCAMINHAMENTO. AF_06/2022 (UN)</t>
  </si>
  <si>
    <t>00020151</t>
  </si>
  <si>
    <t>JOELHO, PVC SERIE R, 45 GRAUS, DN 100 MM, PARA ESGOTO PREDIAL</t>
  </si>
  <si>
    <t>13.2.4. 89529 - JOELHO 90 GRAUS,  PVC, SERIE  R, ÁGUA PLUVIAL, DN 100 MM, JUNTA ELÁSTICA, FORNECIDO E INSTALADO EM RAMAL DE ENCAMINHAMENTO. AF_06/2022 (UN)</t>
  </si>
  <si>
    <t>00020157</t>
  </si>
  <si>
    <t>JOELHO, PVC SERIE R, 90 GRAUS, DN 100 MM, PARA ESGOTO PREDIAL</t>
  </si>
  <si>
    <t>13.2.5. 89584 - JOELHO 90 GRAUS,  PVC, SERIE  R, ÁGUA PLUVIAL, DN 100 MM, JUNTA ELÁSTICA, FORNECIDO E INSTALADO EM CONDUTORES VERTICAIS DE ÁGUAS PLUVIAIS. AF_12/2014 (UN)</t>
  </si>
  <si>
    <t>13.2.6. S04283 - RALO ESFÉRICO FLEXISÍVEL TIPO ABACAXI, ANTIENTUPIMENTO 100MM (un)</t>
  </si>
  <si>
    <t>13.2.7. 89581 - JOELHO 90 GRAUS,  PVC, SERIE  R, ÁGUA PLUVIAL, DN 75 MM, JUNTA ELÁSTICA, FORNECIDO E INSTALADO EM CONDUTORES VERTICAIS DE ÁGUAS PLUVIAIS. AF_06/2022 (UN)</t>
  </si>
  <si>
    <t>00000298</t>
  </si>
  <si>
    <t>ANEL BORRACHA, DN 75 MM, PARA TUBO SERIE REFORCADA ESGOTO PREDIAL</t>
  </si>
  <si>
    <t>00020156</t>
  </si>
  <si>
    <t>JOELHO, PVC SERIE R, 90 GRAUS, DN 75 MM, PARA ESGOTO PREDIAL</t>
  </si>
  <si>
    <t>13.2.8. 89582 - JOELHO 45 GRAUS,  PVC, SERIE  R, ÁGUA PLUVIAL, DN 75 MM, JUNTA ELÁSTICA, FORNECIDO E INSTALADO EM CONDUTORES VERTICAIS DE ÁGUAS PLUVIAIS. AF_06/2022 (UN)</t>
  </si>
  <si>
    <t>00020150</t>
  </si>
  <si>
    <t>JOELHO, PVC SERIE R, 45 GRAUS, DN 75 MM, PARA ESGOTO PREDIAL</t>
  </si>
  <si>
    <t>13.2.9. 89600 - LUVA DE CORRER, PVC, SERIE  R, ÁGUA PLUVIAL, DN 75 MM, JUNTA ELÁSTICA, FORNECIDO E INSTALADO EM CONDUTORES VERTICAIS DE ÁGUAS PLUVIAIS. AF_06/2022 (UN)</t>
  </si>
  <si>
    <t>00020164</t>
  </si>
  <si>
    <t>LUVA DE CORRER, PVC SERIE R, 75 MM, PARA ESGOTO PREDIAL</t>
  </si>
  <si>
    <t>13.2.10. 89547 - LUVA SIMPLES, PVC, SERIE  R, ÁGUA PLUVIAL, DN 75 MM, JUNTA ELÁSTICA, FORNECIDO E INSTALADO EM RAMAL DE ENCAMINHAMENTO. AF_06/2022 (UN)</t>
  </si>
  <si>
    <t>00020169</t>
  </si>
  <si>
    <t>LUVA SIMPLES, PVC SERIE R, 75 MM, PARA ESGOTO PREDIAL</t>
  </si>
  <si>
    <t>13.2.11. S09752 - RALO HEMISFÉRICO FLEXÍVEL TIPO ABACAXI, ANTIENTUPIMENTO 75MM (un)</t>
  </si>
  <si>
    <t>13.2.12. 93358 - ESCAVAÇÃO MANUAL DE VALA COM PROFUNDIDADE MENOR OU IGUAL A
1,30  M. AF_02/2021 (M3)</t>
  </si>
  <si>
    <t>13.2.13. 90443 - RASGO  EM ALVENARIA PARA RAMAIS/ DISTRIBUIÇÃO COM DIAMETROS MENORES OU IGUAIS A 40 MM. AF_05/2015 (M)</t>
  </si>
  <si>
    <t>13.2.14. 97898 - CAIXA ENTERRADA HIDRÁULICA RETANGULAR, EM CONCRETO PRÉ- MOLDADO, DIMENSÕES INTERNAS: 0,8X0,8X0,5 M. AF_12/2020 (UN)</t>
  </si>
  <si>
    <t>00043437</t>
  </si>
  <si>
    <t>CAIXA DE CONCRETO ARMADO PRE-MOLDADO, COM FUNDO E SEM TAMPA, DIMENSOES DE 0,80 X 0,80 X 0,50 M</t>
  </si>
  <si>
    <t>13.2.15. S07753 - Tampa em chapa metálica de 1/8", inclusive tratamento e pintura em esmalte ou óleo - Rev. 01 (m2)</t>
  </si>
  <si>
    <t>I05236</t>
  </si>
  <si>
    <t>Chapa aço grossa preta 1/8"(3,00mm), 24,75 kg/m2</t>
  </si>
  <si>
    <t>S02311</t>
  </si>
  <si>
    <t>Pintura de acabamento com lixamento, aplicação de 01 demão de tinta à base de zarcão e 02 demãos de tinta esmalte</t>
  </si>
  <si>
    <t>13.2.16. S08229 - Grelha de ferro, em vergalhões 5/8", espaçamento=4cm, com requadro em barra chata ferro 2"x5/16" (m)</t>
  </si>
  <si>
    <t>I00560S</t>
  </si>
  <si>
    <t>Barra de aco chato, retangular, 50,8 mm x 7,94 mm (l x e), 3,162 kg/m</t>
  </si>
  <si>
    <t>14.1.1. 89357 - TUBO, PVC, SOLDÁVEL, DN 32MM, INSTALADO EM RAMAL OU SUB-RAMAL DE ÁGUA - FORNECIMENTO E INSTALAÇÃO. AF_12/2014 (M)</t>
  </si>
  <si>
    <t>00009869</t>
  </si>
  <si>
    <t>TUBO PVC, SOLDAVEL, DE 32 MM, AGUA FRIA (NBR-5648)</t>
  </si>
  <si>
    <t>14.1.2. 103289 - TUBO EM COBRE  FLEXÍVEL, DN 1/4", COM ISOLAMENTO, INSTALADO EM FORRO, PARA RAMAL DE ALIMENTAÇÃO DE AR CONDICIONADO, INCLUSO FIXADOR. AF_11/2021 (M)</t>
  </si>
  <si>
    <t>91166</t>
  </si>
  <si>
    <t>FIXAÇÃO DE TUBOS HORIZONTAIS DE PEX DIAMETROS IGUAIS OU INFERIORES A 40 MM COM ABRAÇADEIRA PLÁSTICA 390 MM, FIXADA EM LAJE. AF_05/2015</t>
  </si>
  <si>
    <t>97331</t>
  </si>
  <si>
    <t>TUBO EM COBRE FLEXÍVEL, DN 1/4", COM ISOLAMENTO, INSTALADO EM RAMAL DE ALIMENTAÇÃO DE AR CONDICIONADO COM CONDENSADORA CENTRAL ? FORNECIMENTO E INSTALAÇÃO. AF_12/2015</t>
  </si>
  <si>
    <t>14.1.3. 103290 - TUBO EM COBRE  FLEXÍVEL, DN 3/8", COM ISOLAMENTO, INSTALADO EM FORRO, PARA RAMAL DE ALIMENTAÇÃO DE AR CONDICIONADO, INCLUSO FIXADOR. AF_11/2021 (M)</t>
  </si>
  <si>
    <t>97332</t>
  </si>
  <si>
    <t>TUBO EM COBRE FLEXÍVEL, DN 3/8", COM ISOLAMENTO, INSTALADO EM RAMAL DE ALIMENTAÇÃO DE AR CONDICIONADO COM CONDENSADORA CENTRAL ? FORNECIMENTO E INSTALAÇÃO. AF_12/2015</t>
  </si>
  <si>
    <t>14.1.4. 103291 - TUBO EM COBRE  FLEXÍVEL, DN 1/2", COM ISOLAMENTO, INSTALADO EM FORRO, PARA RAMAL DE ALIMENTAÇÃO DE AR CONDICIONADO, INCLUSO FIXADOR. AF_11/2021 (M)</t>
  </si>
  <si>
    <t>97333</t>
  </si>
  <si>
    <t>TUBO EM COBRE FLEXÍVEL, DN 1/2", COM ISOLAMENTO, INSTALADO EM RAMAL DE ALIMENTAÇÃO DE AR CONDICIONADO COM CONDENSADORA CENTRAL ? FORNECIMENTO E INSTALAÇÃO. AF_12/2015</t>
  </si>
  <si>
    <t>14.1.5. 103292 - TUBO EM COBRE  FLEXÍVEL, DN 5/8", COM ISOLAMENTO, INSTALADO EM FORRO, PARA RAMAL DE ALIMENTAÇÃO DE AR CONDICIONADO, INCLUSO FIXADOR. AF_11/2021 (M)</t>
  </si>
  <si>
    <t>97334</t>
  </si>
  <si>
    <t>TUBO EM COBRE FLEXÍVEL, DN 5/8?, COM ISOLAMENTO, INSTALADO EM RAMAL DE ALIMENTAÇÃO DE AR CONDICIONADO COM CONDENSADORA CENTRAL   FORNECIMENTO E INSTALAÇÃO. AF_12/2015</t>
  </si>
  <si>
    <t>14.1.6. C4780 - REDE FRIGORÍGENA C/ TUBO DE COBRE  3/4" FLEXÍVEL, ISOLADO COM BORRACHA ELASTOMÉRICA,  SUSTENTAÇÃO, SOLDA E LIMPEZA (M)</t>
  </si>
  <si>
    <t>I1179</t>
  </si>
  <si>
    <t>FITA DE CALDEAÇÃO</t>
  </si>
  <si>
    <t>I1872</t>
  </si>
  <si>
    <t>SOLDA 50X50</t>
  </si>
  <si>
    <t>14.2.1. 89386 - LUVA, PVC, SOLDÁVEL, DN 32MM, INSTALADO EM RAMAL OU SUB-RAMAL DE ÁGUA - FORNECIMENTO E INSTALAÇÃO. AF_12/2014 (UN)</t>
  </si>
  <si>
    <t>00003903</t>
  </si>
  <si>
    <t>LUVA PVC SOLDAVEL, 32 MM, PARA AGUA FRIA PREDIAL</t>
  </si>
  <si>
    <t>14.2.2. 89369 - CURVA 90 GRAUS,  PVC, SOLDÁVEL, DN 32MM, INSTALADO EM RAMAL OU SUB-RAMAL DE ÁGUA - FORNECIMENTO E INSTALAÇÃO. AF_12/2014 (UN)</t>
  </si>
  <si>
    <t>00001957</t>
  </si>
  <si>
    <t>CURVA DE PVC 90 GRAUS, SOLDAVEL, 32 MM, COR MARROM, PARA AGUA FRIA PREDIAL</t>
  </si>
  <si>
    <t>14.2.3. 89370 - CURVA 45 GRAUS,  PVC, SOLDÁVEL, DN 32MM, INSTALADO EM RAMAL OU SUB-RAMAL DE ÁGUA - FORNECIMENTO E INSTALAÇÃO. AF_12/2014 (UN)</t>
  </si>
  <si>
    <t>00001923</t>
  </si>
  <si>
    <t>CURVA DE PVC 45 GRAUS, SOLDAVEL, 32 MM, COR MARROM, PARA AGUA FRIA PREDIAL</t>
  </si>
  <si>
    <t>14.2.4. S11413 - CABO DE COBRE  PP  CORDPLAST 3 X 4,0 MM2, 450/750V - FORNECIMENTO E INSTALAÇÃO (M)</t>
  </si>
  <si>
    <t>14.3.1. 103244 - AR CONDICIONADO SPLIT INVERTER, HI-WALL (PAREDE), 9000  BTU/H, CICLO FRIO, CLASSE  "A" - FORNECIMENTO E INSTALAÇÃO. AF_11/2021_P  - BDI = 16,32% (UN)</t>
  </si>
  <si>
    <t>00042424</t>
  </si>
  <si>
    <t>AR CONDICIONADO SPLIT INVERTER, HI-WALL (PAREDE), 9000 BTU/H, CICLO FRIO, 60HZ, CLASSIFICACAO A (SELO PROCEL), GAS HFC, CONTROLE S/FIO</t>
  </si>
  <si>
    <t>00011976</t>
  </si>
  <si>
    <t>CHUMBADOR, DIAMETRO 1/4" COM PARAFUSO 1/4" X 40 MM</t>
  </si>
  <si>
    <t>00013246</t>
  </si>
  <si>
    <t>PARAFUSO DE FERRO POLIDO, SEXTAVADO, COM ROSCA INTEIRA, DIAMETRO 5/16", COMPRIMENTO 3/4", COM PORCA E ARRUELA LISA LEVE</t>
  </si>
  <si>
    <t>00037591</t>
  </si>
  <si>
    <t>SUPORTE MAO-FRANCESA EM ACO, ABAS IGUAIS 40 CM, CAPACIDADE MINIMA 70 KG, BRANCO</t>
  </si>
  <si>
    <t>100308</t>
  </si>
  <si>
    <t>00042425</t>
  </si>
  <si>
    <t>AR CONDICIONADO SPLIT INVERTER, HI-WALL (PAREDE), 12000 BTU/H, CICLO FRIO, 60HZ, CLASSIFICACAO A (SELO PROCEL), GAS HFC, CONTROLE S/FIO</t>
  </si>
  <si>
    <t>14.3.3. 103250 - AR CONDICIONADO SPLIT INVERTER, HI-WALL (PAREDE), 18000 BTU/H, CICLO FRIO,   CLASSE  "A" - FORNECIMENTO E INSTALAÇÃO. AF_11/2021_P (UN)</t>
  </si>
  <si>
    <t>00042422</t>
  </si>
  <si>
    <t>AR CONDICIONADO SPLIT INVERTER, HI-WALL (PAREDE), 18000 BTU/H, CICLO FRIO, 60HZ, CLASSIFICACAO A (SELO PROCEL), GAS HFC, CONTROLE S/FIO</t>
  </si>
  <si>
    <t>00043184</t>
  </si>
  <si>
    <t>AR CONDICIONADO SPLIT INVERTER, HI-WALL (PAREDE), 24000 BTU/H, CICLO FRIO, 60HZ, CLASSIFICACAO A - SELO PROCEL, GAS HFC, CONTROLE S/FIO</t>
  </si>
  <si>
    <t>00042419</t>
  </si>
  <si>
    <t>AR CONDICIONADO SPLIT INVERTER, PISO TETO, 36000 BTU/H, CICLO FRIO, 60HZ, CLASSIFICACAO ENERGETICA A OU B (SELO PROCEL), GAS HFC, CONTROLE S/FIO</t>
  </si>
  <si>
    <t>00013348</t>
  </si>
  <si>
    <t>ARRUELA  EM ACO GALVANIZADO, DIAMETRO EXTERNO = 35MM, ESPESSURA = 3MM, DIAMETRO DO FURO= 18MM</t>
  </si>
  <si>
    <t>00004374</t>
  </si>
  <si>
    <t>BUCHA DE NYLON SEM ABA S10</t>
  </si>
  <si>
    <t>00013294</t>
  </si>
  <si>
    <t>PARAFUSO ZINCADO, SEXTAVADO, COM ROSCA SOBERBA, DIAMETRO 3/8", COMPRIMENTO 80 MM</t>
  </si>
  <si>
    <t>14.3.6. 103263 - AR CONDICIONADO SPLIT INVERTER, PISO  TETO, 48000 BTU/H, CICLO FRIO - FORNECIMENTO E INSTALAÇÃO. AF_11/2021_P - BDI = 16,32% (UN)</t>
  </si>
  <si>
    <t>00042420</t>
  </si>
  <si>
    <t>AR CONDICIONADO SPLIT INVERTER, PISO TETO, 48000 BTU/H, CICLO FRIO, 60HZ, CLASSIFICACAO ENERGETICA A OU B (SELO PROCEL), GAS HFC, CONTROLE S/FIO</t>
  </si>
  <si>
    <t>93288</t>
  </si>
  <si>
    <t>GUINDASTE HIDRÁULICO AUTOPROPELIDO, COM LANÇA TELESCÓPICA 40 M, CAPACIDADE MÁXIMA 60 T, POTÊNCIA 260 KW - CHI DIURNO. AF_03/2016</t>
  </si>
  <si>
    <t>93287</t>
  </si>
  <si>
    <t>GUINDASTE HIDRÁULICO AUTOPROPELIDO, COM LANÇA TELESCÓPICA 40 M, CAPACIDADE MÁXIMA 60 T, POTÊNCIA 260 KW - CHP DIURNO. AF_03/2016</t>
  </si>
  <si>
    <t>14.3.7. 103276 - AR CONDICIONADO SPLIT ON/OFF,  CASSETE (TETO), 60000 BTU/H, CICLO QUENTE/FRIO,  CLASSE  "A" - FORNECIMENTO E INSTALAÇÃO. AF_11/2021_P - BDI = 16,32% (UN)</t>
  </si>
  <si>
    <t>00039561</t>
  </si>
  <si>
    <t>AR CONDICIONADO SPLIT ON/OFF, CASSETE (TETO), 60000 BTUS/H, CICLO QUENTE/FRIO, 60 HZ, CLASSIFICACAO ENERGETICA A - SELO PROCEL, GAS HFC, CONTROLE S/ FIO</t>
  </si>
  <si>
    <t>15.1. 98297 - CABO ELETRÔNICO CATEGORIA 6, INSTALADO EM EDIFICAÇÃO INSTITUCIONAL - FORNECIMENTO E INSTALAÇÃO. AF_11/2019 (M)</t>
  </si>
  <si>
    <t>00039599</t>
  </si>
  <si>
    <t>CABO DE REDE, PAR TRANCADO UTP, 4 PARES, CATEGORIA 6 (CAT 6), ISOLAMENTO PVC (LSZH)</t>
  </si>
  <si>
    <t>I01872S</t>
  </si>
  <si>
    <t>Caixa de passagem, em pvc, de 4" x 2", para eletroduto flexivel corrugado</t>
  </si>
  <si>
    <t>I12113</t>
  </si>
  <si>
    <t>Modulo para tomada rj-45 cat.6</t>
  </si>
  <si>
    <t>I12114</t>
  </si>
  <si>
    <t>Placa 4" x 2" para tomada rj-45 cat.6 - p/ 02 módulos</t>
  </si>
  <si>
    <t>00001873</t>
  </si>
  <si>
    <t>CAIXA DE PASSAGEM, EM PVC, DE 4" X 4", PARA ELETRODUTO FLEXIVEL CORRUGADO</t>
  </si>
  <si>
    <t>15.11. S12397 - TOMADA DUPLA PARA LÓGICA NO PISO,  METAL, RJ45 (un)</t>
  </si>
  <si>
    <t>15.12. 98304 - PATCH PANEL 48 PORTAS, CATEGORIA 6 - FORNECIMENTO E INSTALAÇÃO. AF_11/2019 (UN)</t>
  </si>
  <si>
    <t>00039597</t>
  </si>
  <si>
    <t>PATCH PANEL, 48 PORTAS, CATEGORIA 6, COM RACKS DE 19" DE LARGURA E 2 U DE ALTURA</t>
  </si>
  <si>
    <t>15.13. 12791 - SWITCH GERENCIÁVEL 48 PORTAS RJ 45 100/1000 MBPS E 4 PORTAS SFP
100/1000, HP 1920S-48 JL382A OU SIMILAR EQUIVALENTE (un)</t>
  </si>
  <si>
    <t>SWITCH GERENCIÁVEL 48 PORTAS RJ 45 100/1000 MBPS E 4 PORTAS SFP
100/1000, HP 1920S-48 JL382A OU SIMILAR EQUIVALENTE</t>
  </si>
  <si>
    <t>15.14. S10305 - FORNECIMENTO E INSTALAÇÃO DE RACK DE PISO  19" X 36U X 670MM (un)</t>
  </si>
  <si>
    <t>I11085</t>
  </si>
  <si>
    <t>Rack fechado tipo armário 19" x 36u x 670mm</t>
  </si>
  <si>
    <t>15.15. S11419 - Régua (filtro de linha) com 8 tomadas (UN)</t>
  </si>
  <si>
    <t>I06766</t>
  </si>
  <si>
    <t>Régua (filtro de linha) com 8 tomadas 2P+T</t>
  </si>
  <si>
    <t>15.16. S10268 - PATCH CORD,  CATEGORIA 6, EXTENSAO  DE 2,50  M - FORNECIMENTO E INSTALAÇÃO (un)</t>
  </si>
  <si>
    <t>Patch cable (patch cord azul) cat.6 c/2,5m</t>
  </si>
  <si>
    <t>15.17. S11230 - PATCH CORD,  CATEGORIA 6, EXTENSAO  DE 1,50  M - FORNECIMENTO E INSTALAÇÃO (un)</t>
  </si>
  <si>
    <t>Patch cable (Patch cord azul) cat.6 c/1,50m</t>
  </si>
  <si>
    <t>15.18. S00764 - Fornecimento e instalação de eletrocalha perfurada 300 x 100 x 3000  mm (ref. mopa ou similar) (m)</t>
  </si>
  <si>
    <t>I00862</t>
  </si>
  <si>
    <t>Eletrocalha metálica perfurada 300 x 100 x 3000 mm (ref. mopa ou similar)</t>
  </si>
  <si>
    <t>15.19. S00755 - FORNECIMENTO E INSTALAÇÃO DE NO-BREAK 110/220V, 1.2 KVA COM 03
SAIDAS 110V AC (un)</t>
  </si>
  <si>
    <t>I01649</t>
  </si>
  <si>
    <t>No-break 110/220v 1.2 kva com 03 saídas 110v ac</t>
  </si>
  <si>
    <t>15.20. 287 - CÂMERA DE VÍDEO IP TIPO BULLET FULL HD 1080P, IP67 -
FORNECIMENTO E INSTALAÇÃO (UN)</t>
  </si>
  <si>
    <t>CÂMERA DE VÍDEO IP TIPO BULLET FULL HD 1080P, IP67 -
FORNECIMENTO E INSTALAÇÃO</t>
  </si>
  <si>
    <t>15.22. 97887 - CAIXA ENTERRADA ELÉTRICA RETANGULAR, EM ALVENARIA COM TIJOLOS CERÂMICOS MACIÇOS, FUNDO COM BRITA, DIMENSÕES INTERNAS: 0,4X0,4X0,4 M. AF_12/2020 (UN)</t>
  </si>
  <si>
    <t>15.23. 310 - NVR STAND ALONE 16 CANAIS COM POE,  INTELBRAS 3116P OU SIMILAR, FORNECIMENTO E INSTALAÇÃO, INCLUI HD 4 TB PARA CFTV (UN)</t>
  </si>
  <si>
    <t>NVR STAND ALONE 16 CANAIS COM POE,  INTELBRAS 3116P OU SIMILAR, FORNECIMENTO E INSTALAÇÃO, INCLUI HD 4 TB PARA CFTV</t>
  </si>
  <si>
    <t>15.24. S08362 - FORNECIMENTO E MONTAGEM DE GUIA DE CABOS HORIZONTAIS FECHADO  DE CORPO DE AÇO SAE 1020,  PROF.= 40MM. (un)</t>
  </si>
  <si>
    <t>I01089</t>
  </si>
  <si>
    <t>Guia de cabos fechado 19" 1U</t>
  </si>
  <si>
    <t>15.25. S11417 - Bandeja para rack 19", deslizante, perfurada (UN)</t>
  </si>
  <si>
    <t>I11098</t>
  </si>
  <si>
    <t>Bandeja para rack 19", deslizante, perfurada, 400mm de profundidade</t>
  </si>
  <si>
    <t>15.26. 100563 - QUADRO DE DISTRIBUICAO PARA TELEFONE  N.5, 80X80X12CM EM CHAPA METALICA, SEM ACESSORIOS, PADRAO TELEBRAS, FORNECIMENTO E INSTALACAO (UN)</t>
  </si>
  <si>
    <t>00011255</t>
  </si>
  <si>
    <t>CAIXA DE PASSAGEM/ LUZ / TELEFONIA, DE EMBUTIR,  EM CHAPA DE ACO GALVANIZADO, DIMENSOES 80 X 80 X *12* CM (PADRAO CONCESSIONARIA LOCAL)</t>
  </si>
  <si>
    <t>15.27. S11420 - BLOCO TERMINAL PARA TELEFONE  - 10 PARES (UN)</t>
  </si>
  <si>
    <t>I11980</t>
  </si>
  <si>
    <t>Bloco terminal para telefone - 10 pares</t>
  </si>
  <si>
    <t>15.28. S10727 - FORNECIMENTO E INSTALAÇÃO DE VOICE PAINEL 24 PORTAS CAT 6 (un)</t>
  </si>
  <si>
    <t>I11482</t>
  </si>
  <si>
    <t>Voice panel 24 portas cat 6</t>
  </si>
  <si>
    <t>00025067</t>
  </si>
  <si>
    <t>BLOCO DE CONCRETO ESTRUTURAL 19 X 19 X 39 CM, FBK 4,5 MPA (NBR 6136)</t>
  </si>
  <si>
    <t>00000660</t>
  </si>
  <si>
    <t>CANALETA DE CONCRETO 19 X 19 X 19 CM (CLASSE C - NBR 6136)</t>
  </si>
  <si>
    <t>88628</t>
  </si>
  <si>
    <t>ARGAMASSA TRAÇO 1:3 (EM VOLUME DE CIMENTO E AREIA MÉDIA ÚMIDA), PREPARO MECÂNICO COM BETONEIRA 400 L. AF_08/2019</t>
  </si>
  <si>
    <t>89998</t>
  </si>
  <si>
    <t>ARMAÇÃO DE CINTA DE ALVENARIA ESTRUTURAL; DIÂMETRO DE 10,0 MM. AF_09/2021</t>
  </si>
  <si>
    <t>89995</t>
  </si>
  <si>
    <t>GRAUTEAMENTO DE CINTA SUPERIOR OU DE VERGA EM ALVENARIA ESTRUTURAL. AF_09/2021</t>
  </si>
  <si>
    <t>15.30. 98270 - CABO TELEFÔNICO CI-50 50 PARES INSTALADO EM ENTRADA DE EDIFICAÇÃO - FORNECIMENTO E INSTALAÇÃO. AF_11/2019 (M)</t>
  </si>
  <si>
    <t>00011922</t>
  </si>
  <si>
    <t>CABO TELEFONICO CI 50, 50 PARES, USO INTERNO</t>
  </si>
  <si>
    <t>16.1. S00416 - Fio flexível 2 x 2,5mm2 (paralelo ou torcido) (m)</t>
  </si>
  <si>
    <t>I11891S</t>
  </si>
  <si>
    <t>Cordao de cobre, flexivel, torcido, classe 4 ou 5, isolacaoem pvc/d, 300 v, 2 condutores de 2,5 mm2</t>
  </si>
  <si>
    <t>I00140</t>
  </si>
  <si>
    <t>Adubo orgânico bovino, cacau ou similar</t>
  </si>
  <si>
    <t>I08943</t>
  </si>
  <si>
    <t>Mini Rack de parede 19" x 5u x 350mm (porta de acrílico)</t>
  </si>
  <si>
    <t>MESA DE SOM / MIXER 8 CANAIS C/ USB OMX 52 - ONEAL OU SIMILAR</t>
  </si>
  <si>
    <t>I10243</t>
  </si>
  <si>
    <t>Conector XLR 05 pinos em alumínio com grau proteção IP66</t>
  </si>
  <si>
    <t>16.11. S11523 - AMPLIFICADOR DE POTENCIA  600 W - FORNECIMENTO E INSTALAÇÃO (un)</t>
  </si>
  <si>
    <t>16.12. 991 - SONOFLETOR - CAIXA ACÚSTICA 55 W (RMS) (UN)</t>
  </si>
  <si>
    <t>991</t>
  </si>
  <si>
    <t>SONOFLETOR - CAIXA ACÚSTICA 55 W (RMS)</t>
  </si>
  <si>
    <t>16.13. 992 - CAIXA ACUSTICA - SONOFLETOR 30 WATS/ 70 VOLTS (PAR)</t>
  </si>
  <si>
    <t>992</t>
  </si>
  <si>
    <t>CAIXA ACUSTICA - SONOFLETOR 30 WATS/ 70 VOLTS</t>
  </si>
  <si>
    <t>PAR</t>
  </si>
  <si>
    <t>16.14. S09047 - Caixa acustica quadrada em ABS, tela de aluminio microperfurada, pintura eletrostatica c/poliester, Woofer coaxial 6" c/carcaça de aluminio. potencia 100W (un)</t>
  </si>
  <si>
    <t>I09325</t>
  </si>
  <si>
    <t>Caixa acustica quadrada em ABS, tela de aluminio microperfurada, pintura eletrostatica c/poliester, Woofer coaxial 6" c/carcaça de aluminio. potencia 100W</t>
  </si>
  <si>
    <t>16.15. S11752 - Cabo balanceado 2 x 0,30mm (para microfone) (m)</t>
  </si>
  <si>
    <t>I12617</t>
  </si>
  <si>
    <t>Cabo balanceado 2 x 0,30mm (para microfone)</t>
  </si>
  <si>
    <t>17.1. 91872 - ELETRODUTO RÍGIDO ROSCÁVEL,  PVC, DN 32 MM (1"), PARA CIRCUITOS TERMINAIS, INSTALADO EM PAREDE  - FORNECIMENTO E INSTALAÇÃO. AF_12/2015 (M)</t>
  </si>
  <si>
    <t>17.2. 96973 - CORDOALHA DE COBRE  NU 35 MM², NÃO ENTERRADA,  COM ISOLADOR - FORNECIMENTO E INSTALAÇÃO. AF_12/2017 (M)</t>
  </si>
  <si>
    <t>98463</t>
  </si>
  <si>
    <t>SUPORTE ISOLADOR PARA CORDOALHA DE COBRE - FORNECIMENTO E INSTALAÇÃO. AF_12/2017</t>
  </si>
  <si>
    <t>17.3. 96977 - CORDOALHA DE COBRE  NU 50 MM², ENTERRADA,  SEM ISOLADOR - FORNECIMENTO E INSTALAÇÃO. AF_12/2017 (M)</t>
  </si>
  <si>
    <t>17.4. 96985 - HASTE DE ATERRAMENTO  5/8  PARA SPDA - FORNECIMENTO E INSTALAÇÃO. AF_12/2017 (UN)</t>
  </si>
  <si>
    <t>17.5. S08795 - Terminal aéreo em aço galvanizado 3/8" x 50cm,  com fixação horizontal (un)</t>
  </si>
  <si>
    <t>I09086</t>
  </si>
  <si>
    <t>Terminal aéreo 3/8" x 50cm ref.TEL 045 ou similar</t>
  </si>
  <si>
    <t>17.6. 96987 - BASE METÁLICA PARA MASTRO 1 ½  PARA SPDA - FORNECIMENTO E INSTALAÇÃO. AF_12/2017 (UN)</t>
  </si>
  <si>
    <t>00038060</t>
  </si>
  <si>
    <t>BASE PARA MASTRO DE PARA-RAIOS DIAMETRO NOMINAL 1 1/2"</t>
  </si>
  <si>
    <t>17.7. 96988 - MASTRO 1 ½  PARA SPDA - FORNECIMENTO E INSTALAÇÃO. AF_12/2017 (UN)</t>
  </si>
  <si>
    <t>00041387</t>
  </si>
  <si>
    <t>MASTRO SIMPLES GALVANIZADO DIAMETRO NOMINAL 1 1/2"</t>
  </si>
  <si>
    <t>17.8. 96989 - CAPTOR  TIPO FRANKLIN PARA SPDA - FORNECIMENTO E INSTALAÇÃO. AF_12/2017 (UN)</t>
  </si>
  <si>
    <t>00004274</t>
  </si>
  <si>
    <t>PARA-RAIOS TIPO FRANKLIN 350 MM, EM LATAO CROMADO, DUAS DESCIDAS, PARA PROTECAO DE EDIFICACOES CONTRA DESCARGAS ATMOSFERICAS</t>
  </si>
  <si>
    <t>17.9. S09051 - Caixa de equalização p/aterramento 20x20x10cm de sobrepor p/11 terminais de pressão c/barramento (un)</t>
  </si>
  <si>
    <t>I09326</t>
  </si>
  <si>
    <t>Caixa de equalização p/aterramento 20x20x10cm de sobrepor p/11 terminais de pressão c/barramento (pára-raio)</t>
  </si>
  <si>
    <t>17.11. 98111 - CAIXA DE INSPEÇÃO PARA ATERRAMENTO,  CIRCULAR, EM POLIETILENO, DIÂMETRO INTERNO = 0,3 M. AF_12/2020 (UN)</t>
  </si>
  <si>
    <t>18.1. 90447 - RASGO  EM ALVENARIA PARA ELETRODUTOS COM DIAMETROS MENORES OU IGUAIS A 40 MM. AF_05/2015 (M)</t>
  </si>
  <si>
    <t>00001901</t>
  </si>
  <si>
    <t>LUVA EM PVC RIGIDO ROSCAVEL, DE 1/2", PARA ELETRODUTO</t>
  </si>
  <si>
    <t>00001870</t>
  </si>
  <si>
    <t>CURVA 90 GRAUS, LONGA, DE PVC RIGIDO ROSCAVEL, DE 1/2", PARA ELETRODUTO</t>
  </si>
  <si>
    <t>00001884</t>
  </si>
  <si>
    <t>CURVA 90 GRAUS, LONGA, DE PVC RIGIDO ROSCAVEL, DE 1", PARA ELETRODUTO</t>
  </si>
  <si>
    <t>Conector emenda para cabo coaxial</t>
  </si>
  <si>
    <t>00043833</t>
  </si>
  <si>
    <t>CABO COAXIAL RG6 95% DE MALHA</t>
  </si>
  <si>
    <t>DIVISOR DE SINAL DE ANTENA DE TV COM 4 SAÍDAS</t>
  </si>
  <si>
    <t>19.1. 1919 - FORNECIMENTO E INSTALAÇÃO DE KIT GERADOR  FOTOVOLTAICO
58,88KWP, INCLUINDO MÓDULOS, INVERSOR, CABOS,  FIXAÇÃO E PROTEÇÃO (UN)</t>
  </si>
  <si>
    <t>1919</t>
  </si>
  <si>
    <t>20.1. 98504 - PLANTIO DE GRAMA EM PLACAS. AF_05/2018 (M2)</t>
  </si>
  <si>
    <t>00003324</t>
  </si>
  <si>
    <t>GRAMA BATATAIS EM PLACAS, SEM PLANTIO</t>
  </si>
  <si>
    <t>00000358</t>
  </si>
  <si>
    <t>MUDA DE ARVORE ORNAMENTAL, OITI/AROEIRA SALSA/ANGICO/IPE/JACARANDA OU EQUIVALENTE  DA REGIAO, H= *1* M</t>
  </si>
  <si>
    <t>I06852</t>
  </si>
  <si>
    <t>Peitoril granito branco fortaleza polido 22 x 2cm</t>
  </si>
  <si>
    <t>I13294</t>
  </si>
  <si>
    <t>Placa indicativa em acrílico e=2mm, em braille, com esferas em inox e texto em alto rêlevo, dim.: 8 x 28 cm, fornecimento e instação</t>
  </si>
  <si>
    <t>I08904</t>
  </si>
  <si>
    <t>Máquina de solda elétrica</t>
  </si>
  <si>
    <t>I11002S</t>
  </si>
  <si>
    <t>Eletrodo revestido aws - e6013, diametro igual a 2,50 mm</t>
  </si>
  <si>
    <t>I13424</t>
  </si>
  <si>
    <t>Roldana de aço, com rolamento, Ø =30mm</t>
  </si>
  <si>
    <t>I21012S</t>
  </si>
  <si>
    <t>Tubo aco galvanizado com costura, classe leve, dn 40 mm ( 11/2"),  e = 3,00 mm,  *3,48* kg/m (nbr 5580)</t>
  </si>
  <si>
    <t>I21013S</t>
  </si>
  <si>
    <t>Tubo aco galvanizado com costura, classe leve, dn 50 mm ( 2"),  e = 3,00 mm,  *4,40* kg/m (nbr 5580)</t>
  </si>
  <si>
    <t>Placa de inauguração em alumínio fundido medindo 0,60 x 0,80m</t>
  </si>
  <si>
    <t>00043131</t>
  </si>
  <si>
    <t>ARAME GALVANIZADO 6 BWG, D = 5,16 MM (0,157 KG/M), OU 8 BWG, D = 4,19 MM (0,101 KG/M), OU 10 BWG, D = 3,40 MM (0,0713 KG/M)</t>
  </si>
  <si>
    <t>00040547</t>
  </si>
  <si>
    <t>PARAFUSO ZINCADO, AUTOBROCANTE, FLANGEADO, 4,2 MM X 19 MM</t>
  </si>
  <si>
    <t>00039430</t>
  </si>
  <si>
    <t>PENDURAL OU PRESILHA REGULADORA, EM ACO GALVANIZADO, COM CORPO, MOLA E REBITE, PARA PERFIL TIPO CANALETA DE ESTRUTURA EM FORROS DRYWALL</t>
  </si>
  <si>
    <t>00039427</t>
  </si>
  <si>
    <t>PERFIL CANALETA, FORMATO C, EM ACO ZINCADO, PARA ESTRUTURA FORRO DRYWALL, E = 0,5 MM, *46 X 18* (L X H), COMPRIMENTO 3 M</t>
  </si>
  <si>
    <t>I03116</t>
  </si>
  <si>
    <t>Cantoneira alumínio anodizado natural, 1" x  1/8" - vara com 6m - 0,408 kg/m</t>
  </si>
  <si>
    <t>I12602</t>
  </si>
  <si>
    <t>Tampo para bancada em granito branco fortaleza, e=2cm</t>
  </si>
  <si>
    <t>20.11. S08763 - Planta - Abacaxi Ornamental h=1,00m, fornecimento e plantio (un)</t>
  </si>
  <si>
    <t>I09013</t>
  </si>
  <si>
    <t>Planta - Abacaxi Ornamental com h=1,00m</t>
  </si>
  <si>
    <t>20.12. S07967 - Guarda-corpo em tubo de aço inox ø=1 1/2", duplo, com montantes e fechamento em tubo inox ø=1 1/2", h=96cm, c/acabamento polido, p/fixação em piso (m)</t>
  </si>
  <si>
    <t>I07938</t>
  </si>
  <si>
    <t>Guarda-corpo em tubo de aço inox ø=1 1/2", duplo, montantes e fechamento em tubo 1 1/2", h= 96cm, c/acabamento polido, p/fixação em piso</t>
  </si>
  <si>
    <t>I01689</t>
  </si>
  <si>
    <t>Parafuso de fixação com bucha plástica 8 mm</t>
  </si>
  <si>
    <t>cj</t>
  </si>
  <si>
    <t>20.14. 274 - DETECTOR DE METAIS PORTAL DE ALTA SENSIBILIDADE, 8 ZONAS (UN)</t>
  </si>
  <si>
    <t>274</t>
  </si>
  <si>
    <t>DETECTOR DE METAIS PORTAL DE ALTA SENSIBILIDADE, 8 ZONAS</t>
  </si>
  <si>
    <t>20.15. 284 - BASE PARA CONDENSADORAS EM CONCRETO FCK = 15MPA , PREPARO MANUAL COM FORMA (m³)</t>
  </si>
  <si>
    <t>20.16. 285 - SHAFT PARA INSTALAÇÃO DE SPLIT EM CONCRETO FCK = 15MPA , PREPARO MANUAL COM FORMA (m³)</t>
  </si>
  <si>
    <t>20.17. 90441 - FURO EM CONCRETO PARA DIÂMETROS MAIORES QUE 75 MM. AF_05/2015 (UN)</t>
  </si>
  <si>
    <t>5952</t>
  </si>
  <si>
    <t>MARTELETE OU ROMPEDOR PNEUMÁTICO MANUAL, 28 KG, COM SILENCIADOR - CHI DIURNO. AF_07/2016</t>
  </si>
  <si>
    <t>5795</t>
  </si>
  <si>
    <t>MARTELETE OU ROMPEDOR PNEUMÁTICO MANUAL, 28 KG, COM SILENCIADOR - CHP DIURNO. AF_07/2016</t>
  </si>
  <si>
    <t>20.18. S09301 - Totem de sinalização c/estrutura em chapa galvanizada, hastes c/seção 14x8cm e h.total=2,86m, c/aplicação adesivo em recort sobreposto em dupla face,
c/base em concreto armado (71x43cm), pintado, conforme modelo p/obra do
Parque dos Cajueiros (un)</t>
  </si>
  <si>
    <t>I09633</t>
  </si>
  <si>
    <t>Totem de sinalização c/estrutura em chapa galvanizada, hastes c/seção 14x8cm e altura total=2,86m, c/aplicação de adesivo em recort sobreposto em dupla face, pintura esmalte sintetico, conforme modelo p/obra do Parque dos Cajueiros</t>
  </si>
  <si>
    <t>S03176</t>
  </si>
  <si>
    <t>Forma plana para estruturas, em compensado plastificado de 12mm, 01 uso, inclusive escoramento - Rev 02_04/2022</t>
  </si>
  <si>
    <t>20.19. 9537 - LIMPEZA FINAL DA OBRA (m²)</t>
  </si>
  <si>
    <t>20.20. S12043 - LETREIRO  H = 20 CM - "FORUM DA COMARCA DE PIO IX" (un)</t>
  </si>
  <si>
    <t>20.21. S12042 - LETREIRO  H = 15 CM - "DES. JOSÉ MAGALHÃES DA COSTA" (un)</t>
  </si>
  <si>
    <t>I04875</t>
  </si>
  <si>
    <t>Letras aço inox 15 x 15cm</t>
  </si>
  <si>
    <t>Mão de Obra Geral</t>
  </si>
  <si>
    <t>AJUDANTE DE CARPINTEIRO COM Encargos Complementares</t>
  </si>
  <si>
    <t>CARPINTEIRO DE FORMAS COM Encargos Complementares</t>
  </si>
  <si>
    <t>JARDINEIRO COM Encargos Complementares</t>
  </si>
  <si>
    <t>SERVENTE COM Encargos Complementares</t>
  </si>
  <si>
    <t>PEDREIRO COM Encargos Complementares</t>
  </si>
  <si>
    <t>OPERADOR DE BETONEIRA ESTACIONÁRIA/MISTURADOR COM Encargos Complementares</t>
  </si>
  <si>
    <t>AJUDANTE DE ARMADOR COM Encargos Complementares</t>
  </si>
  <si>
    <t>ARMADOR COM Encargos Complementares</t>
  </si>
  <si>
    <t>AJUDANTE ESPECIALIZADO COM Encargos Complementares</t>
  </si>
  <si>
    <t>IMPERMEABILIZADOR COM Encargos Complementares</t>
  </si>
  <si>
    <t>MONTADOR DE ESTRUTURA METÁLICA COM Encargos Complementares</t>
  </si>
  <si>
    <t>CARPINTEIRO DE ESQUADRIA COM Encargos Complementares</t>
  </si>
  <si>
    <t>ENCANADOR OU BOMBEIRO HIDRÁULICO COM Encargos Complementares</t>
  </si>
  <si>
    <t>TELHADISTA COM Encargos Complementares</t>
  </si>
  <si>
    <t>AZULEJISTA OU LADRILHISTA COM Encargos Complementares</t>
  </si>
  <si>
    <t>MARMORISTA/GRANITEIRO COM Encargos Complementares</t>
  </si>
  <si>
    <t>CALCETEIRO COM Encargos Complementares</t>
  </si>
  <si>
    <t>PINTOR COM Encargos Complementares</t>
  </si>
  <si>
    <t>AUXILIAR DE ENCANADOR OU BOMBEIRO HIDRÁULICO COM Encargos Complementares</t>
  </si>
  <si>
    <t>AUXILIAR DE ELETRICISTA COM Encargos Complementares</t>
  </si>
  <si>
    <t>ELETRICISTA COM Encargos Complementares</t>
  </si>
  <si>
    <t>MECÂNICO DE REFRIGERAÇÃO COM Encargos Complementares</t>
  </si>
  <si>
    <t>EPI - FAMILIA ENGENHEIRO CIVIL - MENSALISTA (Encargos Complementares - COLETADO CAIXA)</t>
  </si>
  <si>
    <t>EXAMES - MENSALISTA (COLETADO CAIXA - Encargos Complementares)</t>
  </si>
  <si>
    <t>FERRAMENTAS - FAMILIA ENGENHEIRO CIVIL - MENSALISTA (Encargos Complementares - COLETADO CAIXA)</t>
  </si>
  <si>
    <t>SEGURO - MENSALISTA (COLETADO CAIXA - Encargos Complementares)</t>
  </si>
  <si>
    <t>CURSO DE CAPACITAÇÃO PARA ENGENHEIRO CIVIL DE OBRA JÚNIOR (Encargos Complementares) - MENSALISTA</t>
  </si>
  <si>
    <t>EPI - FAMILIA ENCARREGADO GERAL - MENSALISTA (Encargos Complementares - COLETADO CAIXA)</t>
  </si>
  <si>
    <t>FERRAMENTAS - FAMILIA ENCARREGADO GERAL - MENSALISTA (Encargos Complementares - COLETADO CAIXA)</t>
  </si>
  <si>
    <t>CURSO DE CAPACITAÇÃO PARA MESTRE DE OBRAS (Encargos Complementares) - MENSALISTA</t>
  </si>
  <si>
    <t>EPI - FAMILIA ALMOXARIFE - MENSALISTA (Encargos Complementares - COLETADO CAIXA)</t>
  </si>
  <si>
    <t>FERRAMENTAS - FAMILIA ALMOXARIFE - MENSALISTA (Encargos Complementares - COLETADO CAIXA)</t>
  </si>
  <si>
    <t>CURSO DE CAPACITAÇÃO PARA ALMOXARIFE (Encargos Complementares) - MENSALISTA</t>
  </si>
  <si>
    <t>ALIMENTACAO - HORISTA (COLETADO CAIXA - Encargos Complementares)</t>
  </si>
  <si>
    <t>EPI - FAMILIA SERVENTE - HORISTA (Encargos Complementares - COLETADO CAIXA)</t>
  </si>
  <si>
    <t>EXAMES - HORISTA (COLETADO CAIXA - Encargos Complementares)</t>
  </si>
  <si>
    <t>FERRAMENTAS - FAMILIA SERVENTE - HORISTA (Encargos Complementares - COLETADO CAIXA)</t>
  </si>
  <si>
    <t>SEGURO - HORISTA (COLETADO CAIXA - Encargos Complementares)</t>
  </si>
  <si>
    <t>TRANSPORTE - HORISTA (COLETADO CAIXA - Encargos Complementares)</t>
  </si>
  <si>
    <t>CURSO DE CAPACITAÇÃO PARA VIGIA NOTURNO (Encargos Complementares) - HORISTA</t>
  </si>
  <si>
    <t>Servente de obras COM Encargos Complementares</t>
  </si>
  <si>
    <t>CONCRETO MAGRO PARA LASTRO, TRAÇO 1:4,5:4,5 (CIMENTO/AREIA MÉDIA/BRITA 1) - PREPARO MECÂNICO COM BETONEIRA 400L. AF 07/2016</t>
  </si>
  <si>
    <t>Aluguel de andaime tubular metálico fachadeiro (aluguel mensal) m² x mês  - larg.=2m</t>
  </si>
  <si>
    <t>m² x m1ês</t>
  </si>
  <si>
    <t xml:space="preserve"> Próprio</t>
  </si>
  <si>
    <t>Mão de Obra COM Encargos Complementares</t>
  </si>
  <si>
    <t>TOTAL Mão de Obra COM Encargos Complementares:</t>
  </si>
  <si>
    <t>EQUIPAMENTOS</t>
  </si>
  <si>
    <t>QUANT</t>
  </si>
  <si>
    <t>UTILIZAÇÃO</t>
  </si>
  <si>
    <t>CUSTO OPERACIONAL</t>
  </si>
  <si>
    <t>CUSTO HORÁRIO</t>
  </si>
  <si>
    <t>PROD</t>
  </si>
  <si>
    <t>IMPR</t>
  </si>
  <si>
    <t>E9665</t>
  </si>
  <si>
    <t>Cavalo mecânico com semirreboque com capacidade de 22 t - 240 kW</t>
  </si>
  <si>
    <t>TOTAL EQUIPAMENTOS:</t>
  </si>
  <si>
    <t>Custo Horário da Execução:</t>
  </si>
  <si>
    <t>Produção da Equipe:</t>
  </si>
  <si>
    <t>Custo Unitário da Execução:</t>
  </si>
  <si>
    <t>Custo Direto Total:</t>
  </si>
  <si>
    <t>1.2.13. 5914637 - Transporte com cavalo mecânico com semirreboque com capacidade de 22 t - rodovia pavimentada (tkm)   - SICRO 3</t>
  </si>
  <si>
    <t>E9646</t>
  </si>
  <si>
    <t>Compressor de ar portátil de 58,52 l/s (124 PCM) - 27 kW</t>
  </si>
  <si>
    <t>E9527</t>
  </si>
  <si>
    <t>Martelete perfurador/rompedor a ar comprimido de 25 kg para rocha com capacidade de 2.040 gpm</t>
  </si>
  <si>
    <t>E9574</t>
  </si>
  <si>
    <t>Perfuratriz sobre esteiras - 145 kW</t>
  </si>
  <si>
    <t>MÃO DE OBRA</t>
  </si>
  <si>
    <t>CONSUMO</t>
  </si>
  <si>
    <t>SALÁRIO HORA</t>
  </si>
  <si>
    <t>P9892</t>
  </si>
  <si>
    <t>Auxiliar de blaster</t>
  </si>
  <si>
    <t>P9852</t>
  </si>
  <si>
    <t>Blaster</t>
  </si>
  <si>
    <t>TOTAL MÃO DE OBRA:</t>
  </si>
  <si>
    <t>Custo do FIC (0,00288):</t>
  </si>
  <si>
    <t>MATERIAIS</t>
  </si>
  <si>
    <t>VALOR UNITÁRIO</t>
  </si>
  <si>
    <t>CUSTO UNITÁRIO</t>
  </si>
  <si>
    <t>M2062</t>
  </si>
  <si>
    <t>Coroa de botões esféricos linha T38 - D = 64 mm (2 1/2”)</t>
  </si>
  <si>
    <t>M2042</t>
  </si>
  <si>
    <t>Emulsão explosiva encartuchada</t>
  </si>
  <si>
    <t>M2065</t>
  </si>
  <si>
    <t>Haste linha T38 para perfuratriz sobre esteiras - D = 38,0 mm (1 1/2”) e C = 3,05 m</t>
  </si>
  <si>
    <t>M2066</t>
  </si>
  <si>
    <t>Luva em aço linha T38 para perfuratriz sobre esteiras - D = 38,0 mm (1 1/2”)</t>
  </si>
  <si>
    <t>M2144</t>
  </si>
  <si>
    <t>Nonel de coluna - C = 6,0 m</t>
  </si>
  <si>
    <t>M2141</t>
  </si>
  <si>
    <t>Nonel de iniciação para fogacho - C = 6,0 m</t>
  </si>
  <si>
    <t>M2143</t>
  </si>
  <si>
    <t>Nonel de ligação - C = 6,0 m</t>
  </si>
  <si>
    <t>M2146</t>
  </si>
  <si>
    <t>Nonel iniciador - C = 150,0 m</t>
  </si>
  <si>
    <t>M2067</t>
  </si>
  <si>
    <t>Punho linha T38 para perfuratriz sobre esteiras - D = 38 mm (1 1/2”)</t>
  </si>
  <si>
    <t>M2145</t>
  </si>
  <si>
    <t>Série de brocas integrais S12</t>
  </si>
  <si>
    <t>TOTAL MATERIAIS:</t>
  </si>
  <si>
    <t>2.1.4. 5502993 - Escavação em material de 3ª categoria (m³)   - SICRO 3</t>
  </si>
  <si>
    <t xml:space="preserve">CPU NÃO PUBLICADA E TJPI USOU VALOR MAIOR </t>
  </si>
  <si>
    <t>2.1.9. 804043 - CORPO DE BUEIRO SIMPLES  TUBULAR DE CONCRETO D=100cm (M)   - SICRO 3</t>
  </si>
  <si>
    <t>E9686</t>
  </si>
  <si>
    <t>Caminhão carroceria com guindauto com capacidade de 20 t.m - 136 kW</t>
  </si>
  <si>
    <t>M2178</t>
  </si>
  <si>
    <t>Tubo de concreto armado PA4 - D = 1,00 m</t>
  </si>
  <si>
    <t>SERVIÇOS</t>
  </si>
  <si>
    <t>1109671</t>
  </si>
  <si>
    <t>Argamassa de cimento e areia 1:4 - confecção em betoneira e lançamento manual - areia comercial</t>
  </si>
  <si>
    <t>1106165</t>
  </si>
  <si>
    <t>Concreto ciclópico fck = 20 MPa - confecção em betoneira e lançamento manual - areia, brita e pedra de mão comerciais</t>
  </si>
  <si>
    <t>3103302</t>
  </si>
  <si>
    <t>Fôrmas de tábuas de pinho para dispositivos de drenagem - utilização de 3 vezes - confecção, instalação e retirada</t>
  </si>
  <si>
    <t>TOTAL SERVIÇOS:</t>
  </si>
  <si>
    <t>MOMENTO DE TRANSPORTE</t>
  </si>
  <si>
    <t>QUANTIDADE</t>
  </si>
  <si>
    <t>LN</t>
  </si>
  <si>
    <t>RP</t>
  </si>
  <si>
    <t>P</t>
  </si>
  <si>
    <t>DMT</t>
  </si>
  <si>
    <t>R$</t>
  </si>
  <si>
    <t>Tubo de concreto armado PA4 - D = 1,00 m (Caminhão carroceria com guindauto com capacidade de 20 t.m - 136 kW)</t>
  </si>
  <si>
    <t>MOMENTO DE TRANSPORTE:</t>
  </si>
  <si>
    <t>Servente COM ENCARGOS COMPLEMENTARES</t>
  </si>
  <si>
    <t>3.10. 92439 - MONTAGEM E DESMONTAGEM  DE FÔRMA DE PILARES  RETANGULARES E ESTRUTURAS SIMILARES, PÉ-DIREITO  SIMPLES, EM CHAPA DE MADEIRA COMPENSADA PLASTIFICADA, 14 UTILIZAÇÕES. AF_09/2020 (M2)</t>
  </si>
  <si>
    <t>3.11. S07393 - Laje pré-fabricada treliçada para piso ou cobertura, intereixo 38cm,  h=12cm, el. enchimento em EPS h=8cm, inclusive escoramento em madeira e capeamento
4cm. (M2)</t>
  </si>
  <si>
    <t>3.12. 92916 - ARMAÇÃO DE ESTRUTURAS DE CONCRETO ARMADO, EXCETO  VIGAS, PILARES,  LAJES E FUNDAÇÕES, UTILIZANDO AÇO CA-50 DE 6,3 MM - MONTAGEM. AF_12/2015 (KG)</t>
  </si>
  <si>
    <t>3.13. 92917 - ARMAÇÃO DE ESTRUTURAS DE CONCRETO ARMADO, EXCETO  VIGAS, PILARES,  LAJES E FUNDAÇÕES, UTILIZANDO AÇO CA-50 DE 8,0 MM - MONTAGEM. AF_12/2015 (KG)</t>
  </si>
  <si>
    <t>3.14. 92919 - ARMAÇÃO DE ESTRUTURAS DE CONCRETO ARMADO, EXCETO  VIGAS, PILARES,  LAJES E FUNDAÇÕES, UTILIZANDO AÇO CA-50 DE 10,0  MM - MONTAGEM. AF_12/2015 (KG)</t>
  </si>
  <si>
    <t>3.15. 92921 - ARMAÇÃO DE ESTRUTURAS DE CONCRETO ARMADO, EXCETO  VIGAS, PILARES,  LAJES E FUNDAÇÕES, UTILIZANDO AÇO CA-50 DE 12,5  MM - MONTAGEM. AF_12/2015 (KG)</t>
  </si>
  <si>
    <t>3.16. 92915 - ARMAÇÃO DE ESTRUTURAS DE CONCRETO ARMADO, EXCETO  VIGAS, PILARES,  LAJES E FUNDAÇÕES, UTILIZANDO AÇO CA-60 DE 5,0 MM - MONTAGEM. AF_12/2015 (KG)</t>
  </si>
  <si>
    <t>3.17. 92508 - MONTAGEM E DESMONTAGEM  DE FÔRMA DE LAJE MACIÇA, PÉ-DIREITO DUPLO, EM CHAPA DE MADEIRA COMPENSADA RESINADA, 2
UTILIZAÇÕES. AF_09/2020 (M2)</t>
  </si>
  <si>
    <t>3.18. 93184 - VERGA PRÉ-MOLDADA PARA PORTAS COM ATÉ 1,5 M DE VÃO. AF_03/2016 (M)</t>
  </si>
  <si>
    <t>3.19. 93183 - VERGA PRÉ-MOLDADA PARA JANELAS COM MAIS DE 1,5 M DE VÃO. AF_03/2016 (M)</t>
  </si>
  <si>
    <t>3.3. 92761 - ARMAÇÃO DE PILAR OU VIGA DE ESTRUTURA CONVENCIONAL DE CONCRETO ARMADO UTILIZANDO AÇO CA-50 DE 8,0 MM - MONTAGEM. AF_06/2022 (KG)</t>
  </si>
  <si>
    <t>3.4. 92762 - ARMAÇÃO DE PILAR OU VIGA DE ESTRUTURA CONVENCIONAL DE CONCRETO ARMADO UTILIZANDO AÇO CA-50 DE 10,0  MM - MONTAGEM. AF_06/2022 (KG)</t>
  </si>
  <si>
    <t>3.20. 93195 - CONTRAVERGA  PRÉ-MOLDADA PARA VÃOS DE MAIS DE 1,5 M DE COMPRIMENTO. AF_03/2016 (M)</t>
  </si>
  <si>
    <t>3.9. 92480 - MONTAGEM E DESMONTAGEM  DE FÔRMA DE VIGA, ESCORAMENTO METÁLICO, PÉ-DIREITO  SIMPLES, EM CHAPA DE MADEIRA PLASTIFICADA,
18 UTILIZAÇÕES. AF_09/2020 (M2)</t>
  </si>
  <si>
    <t>3.8. 92759 - ARMAÇÃO DE PILAR OU VIGA DE ESTRUTURA CONVENCIONAL DE CONCRETO ARMADO UTILIZANDO AÇO CA-60 DE 5,0 MM - MONTAGEM. AF_06/2022 (KG)</t>
  </si>
  <si>
    <t>3.7. 92765 - ARMAÇÃO DE PILAR OU VIGA DE ESTRUTURA CONVENCIONAL DE CONCRETO ARMADO UTILIZANDO AÇO CA-50 DE 20,0  MM - MONTAGEM. AF_06/2022 (KG)</t>
  </si>
  <si>
    <t>3.6. 92764 - ARMAÇÃO DE PILAR OU VIGA DE ESTRUTURA CONVENCIONAL DE CONCRETO ARMADO UTILIZANDO AÇO CA-50 DE 16,0  MM - MONTAGEM. AF_06/2022 (KG)</t>
  </si>
  <si>
    <t>3.5. 92763 - ARMAÇÃO DE PILAR OU VIGA DE ESTRUTURA CONVENCIONAL DE CONCRETO ARMADO UTILIZANDO AÇO CA-50 DE 12,5  MM - MONTAGEM. AF_06/2022 (KG)</t>
  </si>
  <si>
    <t>Pedreiro com Encargos Complementares</t>
  </si>
  <si>
    <t>Servente de obras com Encargos Complementares</t>
  </si>
  <si>
    <t>Carpinteiro de formas  com Encargos Complementares</t>
  </si>
  <si>
    <t>Servente de obras  com Encargos Complementares</t>
  </si>
  <si>
    <t>Carpinteiro de formas com Encargos Complementares</t>
  </si>
  <si>
    <t>PUXADOR CENTRAL PARA ESQUADRIA DE MADEIRA. AF 12/2019</t>
  </si>
  <si>
    <t>Carpinteiro de esquadrias  com Encargos Complementares</t>
  </si>
  <si>
    <t>KIT PORTA PRONTA DE MADEIRA, FOLHA LEVE (NBR 15930) DE 800 X 2100 MM, DE 35 MM A 40 MM DE ESPESSURA, COM MARCO EM ACO, NUCLEO COLMEIA, CAPA LISA EM HDF, ACABAMENTO MELAMINICO BRANCO (INCLUI MARCO, ALIZARES, DOBRADICAS E
FECHADURA</t>
  </si>
  <si>
    <t>JG</t>
  </si>
  <si>
    <t>BATENTE / PORTAL / ADUELA / MARCO EM MADEIRA MACICA COM REBAIXO, E = *3* CM, L =*14* CM, PARA PORTAS DE GIRO DE *60 CM A 120* CM X *210* CM, CEDRINHO / ANGELIM COMERCIAL / TAURI / CURUPIXA / PEROBA / CUMARU OU EQUIVALENTE DA REGIAO (NÃO INCLUI ALIZARES)</t>
  </si>
  <si>
    <t>ARGAMASSA TRAÇO 1:3 (EM VOLUME DE CIMENTO E AREIA MÉDIA ÚMIDA), PREPARO
MANUAL. AF_08/2019</t>
  </si>
  <si>
    <t>0,04</t>
  </si>
  <si>
    <t>10556</t>
  </si>
  <si>
    <t>PORTA DE MADEIRA, FOLHA MEDIA (NBR 15930) DE 900 X 2100  MM, DE 35 MM A 40 MM DE
ESPESSURA, NUCLEO SEMI-SOLIDO  (SARRAFEADO), CAPA LISA EM HDF, ACABAMENTO EM PRIMER  PARA PINTURA</t>
  </si>
  <si>
    <t>1,00</t>
  </si>
  <si>
    <t>ROLDANA CONCAVA DUPLA, 4 RODAS,  EM ZAMAC COM CHAPA DE LATAO, ROLAMENTOS
EM ACO, PARA PORTAS E JANELAS DE CORRER</t>
  </si>
  <si>
    <t>2,00</t>
  </si>
  <si>
    <t>PERFIL U DE ABAS IGUAIS, EM ALUMINIO, 1/2" (1,27  X 1,27  CM), PARA PORTA OU JANELA DE
CORRER</t>
  </si>
  <si>
    <t>1,80</t>
  </si>
  <si>
    <t>ESPUMA  EXPANSIVA DE POLIURETANO, APLICACAO MANUAL - 500 ML</t>
  </si>
  <si>
    <t>0,10</t>
  </si>
  <si>
    <t>TRILHO PANTOGRAFICO CONCAVO, TIPO U, EM ALUMINIO, COM DIMENSOES DE APROX *35
X 35* MM, PARA ROLDANA DE PORTA DE CORRER</t>
  </si>
  <si>
    <t>FECHADRUA  BICO DE PAPAGAIO PARA PORTA DE CORRER INTERNA, EM ACO INOX COM
ACABAMENTO CROMADO,  MAQUINA COM 45 MM, INCLUINDO CHAVE TIPO BIPARTIDA</t>
  </si>
  <si>
    <t>PREGO DE ACO POLIDO COM CABECA 18 X 30 (2 3/4 X 10)</t>
  </si>
  <si>
    <t>181</t>
  </si>
  <si>
    <t>BATENTE / PORTAL / ADUELA / MARCO EM MADEIRA MACICA COM REBAIXO, E = *3* CM, L =
*16* CM, PARA PORTAS DE  GIRO DE *60 CM A 120* CM  X *210* CM, CEDRINHO  / ANGELIM COMERCIAL / TAURI / CURUPIXA / PEROBA  / CUMARU OU EQUIVALENTE DA REGIAO</t>
  </si>
  <si>
    <t>20017</t>
  </si>
  <si>
    <t>GUARNICAO / ALIZAR / VISTA LISA EM MADEIRA MACICA, PARA PORTA   , E = *1* CM, L = *5*
CM, CEDRINHO  / ANGELIM COMERCIAL / TAURI/ CURUPIXA / PEROBA  / CUMARU OU EQUIVALENTE DA REGIAO</t>
  </si>
  <si>
    <t>10,20</t>
  </si>
  <si>
    <t>718,41</t>
  </si>
  <si>
    <t>356,71</t>
  </si>
  <si>
    <t>56,02</t>
  </si>
  <si>
    <t>7,16</t>
  </si>
  <si>
    <t>40,00</t>
  </si>
  <si>
    <t>20,54</t>
  </si>
  <si>
    <t>81,35</t>
  </si>
  <si>
    <t>20,34</t>
  </si>
  <si>
    <t>200,32</t>
  </si>
  <si>
    <t>5,45</t>
  </si>
  <si>
    <t>5.2.4. 100674 - JANELA FIXA DE ALUMÍNIO PARA VIDRO, COM VIDRO, BATENTE E FERRAGENS. EXCLUSIVE ACABAMENTO, ALIZAR E CONTRAMARCO. FORNECIMENTO E INSTALAÇÃO. AF_12/2019 (M2)</t>
  </si>
  <si>
    <t>5.2.6. 91338 - PORTA  DE ALUMÍNIO DE ABRIR COM LAMBRI, COM GUARNIÇÃO, FIXAÇÃO COM PARAFUSOS - FORNECIMENTO E INSTALAÇÃO. AF_12/2019 (M2)</t>
  </si>
  <si>
    <t>5.2.7. 94580 - JANELA DE ALUMÍNIO DE CORRER COM 6 FOLHAS (2 VENEZIANAS FIXAS,
2 VENEZIANAS DE CORRER E 2 PARA VIDRO), COM VIDROS, BATENTE, ACABAMENTO COM ACETATO OU BRILHANTE E FERRAGENS. EXCLUSIVE ALIZAR E CONTRAMARCO. FORNECIMENTO E INSTALAÇÃO. AF_12/2019 (M2)</t>
  </si>
  <si>
    <t>5.2.7. S04347 - GRADE DE PROTEÇÃO PARA JAULAS, EM AÇO MECÂNICO, COM BARRAS VERTICAIS 1", A CADA 12CM, BARRAS HORIZONTAIS DUPLAS DE 1" X 1/4" A CADA 55CM, SOLDADAS (m2)</t>
  </si>
  <si>
    <t>5.2.8. S11201 - Gradil com quadro em tubo de ferro galvanizado 1 1/4" e tela galvanizada malha
2" (m2)</t>
  </si>
  <si>
    <t>5.2.9. 282 - GRADE DE PROTEÇÃO PARA CELAS, EM AÇO MECÂNICO, COM BARRAS VERTICAIS 7/8", A CADA 12CM, BARRAS HORIZONTAIS DUPLAS DE 1" X
1/4" A CADA 55CM, SOLDADAS (M²)</t>
  </si>
  <si>
    <t>5.2.10. S01876 - TRANCA EM FERRO PARA CELAS PRISIONAIS (un)</t>
  </si>
  <si>
    <t>5.2.11. S09072 - PORTÃO  EM FERRO, EM GRADIL METÁLICO, PADRÃO BELGO OU EQUIVALENTE, DE CORRER (m2)</t>
  </si>
  <si>
    <t>5.2.12. 4556 - PORTÃO  PIVOTANTE NYLOFOR, COMPOSTO DE QUADRO, PAINÉIS E ACESSÓRIOS COM PINTURA ELETROSTÁTICA  COM TINTA POLIESTER, NAS CORES VERDE OU BRANCA, COM POSTE EM AÇO REVESTIDO, COR VERDE OU BRANCA - FORNECIMENTO E MONTAGEM (m²)</t>
  </si>
  <si>
    <t>5.2.13. S01276 - KIT DE AUTOMATIZAÇÃO DE PORTÃO, INCLUSO: FERRAGENS (VIGA U, ROLDANAS COM PINO, CABO DE AÇO, CHAPA E MONTANTE, ETC.) E (un)</t>
  </si>
  <si>
    <t>5.2.14. S11489 - Fornecimento e instalação de brise metálico de alumínio, ref. B57, branco nieve
7000,  da Hunter Douglas ou similar (m2)</t>
  </si>
  <si>
    <t>5.2.15. 94589 - CONTRAMARCO  DE ALUMÍNIO, FIXAÇÃO COM ARGAMASSA - FORNECIMENTO E INSTALAÇÃO. AF_12/2019 (M)</t>
  </si>
  <si>
    <t xml:space="preserve">Serralheiro com Encargos Complementares </t>
  </si>
  <si>
    <t xml:space="preserve">Servente de obras com Encargos Complementares </t>
  </si>
  <si>
    <t xml:space="preserve">Soldador com Encargos Complementares </t>
  </si>
  <si>
    <t xml:space="preserve">Mão de Obra com Encargos Complementares </t>
  </si>
  <si>
    <t>I00559S</t>
  </si>
  <si>
    <t>BARRA DE FERRO RETANGULAR, BARRA CHATA, 1" X 1/4" (L X E), 1,2265 KG/M</t>
  </si>
  <si>
    <t>BARRA DE FERRO RETANGULAR, BARRA CHATA, 2" X 1/4" (L X E), 2,53 KG/M</t>
  </si>
  <si>
    <t>BARRA REDONDA DE AÇO MECANICO LAMINADO 1" (3,98  KG/M)</t>
  </si>
  <si>
    <t>TOTAL Mão de Obra  com Encargos Complementares:</t>
  </si>
  <si>
    <t xml:space="preserve">Pedreiro com Encargos Complementares </t>
  </si>
  <si>
    <t>ARGAMASSA TRAÇO 1:4 (CIMENTO E AREIA MÉDIA), PREPARO MANUAL. AF_08/2014</t>
  </si>
  <si>
    <t>Portão pivotante Nylofor 01 folhas 1,80  x 2,03,  completo, conforme projeto do Centro de Convenções
de Sergipe</t>
  </si>
  <si>
    <t>se usar 3877,79 da CPU publicada gera 1061,35 erro de  R$ 0,10</t>
  </si>
  <si>
    <t xml:space="preserve">TOTAL Mão de Obra com Encargos Complementares </t>
  </si>
  <si>
    <t xml:space="preserve">Eletricista com Encargos Complementares </t>
  </si>
  <si>
    <t>45,00</t>
  </si>
  <si>
    <t>0,99</t>
  </si>
  <si>
    <t>AREIA GROSSA - POSTO JAZIDA/FORNECEDOR (RETIRADO NA JAZIDA, SEM TRANSPORTE)</t>
  </si>
  <si>
    <t>0,30</t>
  </si>
  <si>
    <t>88,59</t>
  </si>
  <si>
    <t>PEDRA  BRITADA N. 1 (9,5 a 19 MM) POSTO PEDREIRA/FORNECEDOR, SEM FRETE</t>
  </si>
  <si>
    <t>0,20</t>
  </si>
  <si>
    <t>226,80</t>
  </si>
  <si>
    <t>KIT DE AUTOMATIZAÇÃO DE PORTÃO, INCLUSO: FERRAGENS (VIGA U, ROLDANAS COM
PINO, CABO DE AÇO, CHAPA E MONTANTE, ETC.) E MOTOR PPA 1/4 CV - 220V</t>
  </si>
  <si>
    <t>1545,12</t>
  </si>
  <si>
    <t xml:space="preserve">Vidraceiro com Encargos Complementares </t>
  </si>
  <si>
    <t>3104</t>
  </si>
  <si>
    <t>CONJ. DE FERRAGENS PARA PORTA DE VIDRO TEMPERADO, EM ZAMAC CROMADO,
CONTEMPLANDO DOBRADICA INF., DOBRADICA SUP., PIVO PARA DOBRADICA INF., PIVO PARA DOBRADICA SUP., FECHADURA  CENTRAL EM ZAMC. CROMADO, CONTRA FECHADURA DE PRESSAO</t>
  </si>
  <si>
    <t>MOLA HIDRAULICA DE PISO,  PARA PORTAS DE ATE 1100  MM E PESO DE ATE 120 KG, COM
CORPO EM ACO INOX</t>
  </si>
  <si>
    <t>VIDRO COMUM LAMINADO LISO INCOLOR DUPLO, ESPESSURA TOTAL 8 MM (CADA CAMADA
DE 4 MM) - COLOCADO</t>
  </si>
  <si>
    <t>6.10. 98569 - PROTEÇÃO MECÂNICA DE SUPERFICIE HORIZONTAL COM ARGAMASSA DE CIMENTO E AREIA, TRAÇO 1:3, E=5CM. AF_06/2018 (M2)</t>
  </si>
  <si>
    <t>6.9. S09748 - Calha de drenagem em alvenaria/concreto,chapiscada e rebocada, sem impermeabilização, inclusive escavação manual (m2)</t>
  </si>
  <si>
    <t>6.8. 94213 - TELHAMENTO COM TELHA DE AÇO/ALUMÍNIO E = 0,5 MM, COM ATÉ 2
ÁGUAS, INCLUSO IÇAMENTO. AF_07/2019 (M2)</t>
  </si>
  <si>
    <t>6.7. S05057 - Revestimento metálico em alumínio composto (Alucobond), e=0,3mm, pintura Kaynar 500 composta por seis camadas, inclusive estrutura metálica auxiliar em perfil de viga "U" de 2" - fornecimento e montagem (m2)</t>
  </si>
  <si>
    <t>6.6. 98547 - IMPERMEABILIZAÇÃO DE SUPERFÍCIE COM MANTA ASFÁLTICA, DUAS CAMADAS, INCLUSIVE APLICAÇÃO DE PRIMER  ASFÁLTICO, E=3MM E E=4MM. AF_06/2018 (M2)</t>
  </si>
  <si>
    <t>6.5. 94228 - CALHA EM CHAPA DE AÇO GALVANIZADO NÚMERO 24, DESENVOLVIMENTO  DE 50 CM, INCLUSO TRANSPORTE VERTICAL. AF_07/2019 (M)</t>
  </si>
  <si>
    <t>6.3. 94216 - TELHAMENTO COM TELHA METÁLICA TERMOACÚSTICA  E = 30 MM, COM ATÉ 2 ÁGUAS, INCLUSO IÇAMENTO. AF_07/2019 (M2)</t>
  </si>
  <si>
    <t>6.2. 92580 - TRAMA DE AÇO COMPOSTA POR  TERÇAS  PARA TELHADOS DE ATÉ 2
ÁGUAS PARA TELHA ONDULADA DE FIBROCIMENTO,  METÁLICA, PLÁSTICA OU TERMOACÚSTICA, INCLUSO TRANSPORTE VERTICAL. AF_07/2019 (M2)</t>
  </si>
  <si>
    <t>6.4. S09077 - Cumeeira termoacústica (m)</t>
  </si>
  <si>
    <t>CARPINTEIRO DE FORMAS COM ENCARGOS COMPLEMENTARES</t>
  </si>
  <si>
    <t>PEDREIRO COM ENCARGOS COMPLEMENTARES</t>
  </si>
  <si>
    <t>CONCRETO FCK = 15MPA, TRAÇO 1:3,4:3,5 (EM MASSA SECA DE CIMENTO/ AREIA MÉDIA/BRITA 1) - PREPARO MECÂNICO COM BETONEIRA 600 L. AF_05/2021</t>
  </si>
  <si>
    <t>ARAME RECOZIDO 16 BWG, D = 1,65 MM (0,016  KG/M) OU 18 BWG, D = 1,25  MM (0,01  KG/M)</t>
  </si>
  <si>
    <t>CHAPA/PAINEL DE MADEIRA COMPENSADA PLASTIFICADA (MADEIRITE PLASTIFICADO)  PARA
FORMA DE CONCRETO, DE 2200  x 1100  MM, E = 10 MM</t>
  </si>
  <si>
    <t>TABUA *2,5 X 23* CM EM PINUS,  MISTA OU EQUIVALENTE DA REGIAO - BRUTA</t>
  </si>
  <si>
    <t>0,02</t>
  </si>
  <si>
    <t>0,22</t>
  </si>
  <si>
    <t>TABUA NAO APARELHADA *2,5 X 30* CM, EM MACARANDUBA, ANGELIM OU EQUIVALENTE DA
REGIAO - BRUTA</t>
  </si>
  <si>
    <t>0,15</t>
  </si>
  <si>
    <t>62,02</t>
  </si>
  <si>
    <t>12,59</t>
  </si>
  <si>
    <t>14,43</t>
  </si>
  <si>
    <t>Argamassa colante industrializada AC-I, para ceramicas, Votomassa ou similar</t>
  </si>
  <si>
    <t>Rejunte colorido flexivel cimenticio para revestimentos cerâmicos</t>
  </si>
  <si>
    <t xml:space="preserve">Fornecimento e Instalaçãode Carpete Berber Point 920 da Beaulieu e=7mm  OU SIMILAR </t>
  </si>
  <si>
    <t>8.1.8. 98689 - SOLEIRA EM GRANITO, LARGURA 15 CM, ESPESSURA 2,0 CM. AF_09/2020 (M)</t>
  </si>
  <si>
    <t>8.1.9. 485 - RODAPÉ  EM POLIESTIRENO, ALTURA 10 CM (M)</t>
  </si>
  <si>
    <t>Rodapé de poliestireno, com pvc, Santa Luzia, ref. 480,  branco, 15 cm - fornecimento e instalação</t>
  </si>
  <si>
    <t>8.1.10. 98555 - IMPERMEABILIZAÇÃO DE SUPERFÍCIE COM ARGAMASSA POLIMÉRICA / MEMBRANA ACRÍLICA, 3 DEMÃOS. AF_06/2018 (M2)</t>
  </si>
  <si>
    <t>8.1.11. S11902 - PISO  TÁTIL ALERTA - ELEMENTOS EM INOX (100 PEÇAS/M) (m)</t>
  </si>
  <si>
    <t>8.1.12. S11903 - PISO  TÁTIL DIRECIONAL - ELEMENTOS EM INOX (12 PEÇAS/M) (m)</t>
  </si>
  <si>
    <t>10.1.2.4. 89724 - JOELHO 90 GRAUS,  PVC, SERIE  NORMAL, ESGOTO PREDIAL, DN 40 MM, JUNTA SOLDÁVEL, FORNECIDO E INSTALADO EM RAMAL DE DESCARGA OU RAMAL DE ESGOTO SANITÁRIO. AF_12/2014 (UN)</t>
  </si>
  <si>
    <t>10.1.2.5. 89731 - JOELHO 90 GRAUS,  PVC, SERIE  NORMAL, ESGOTO PREDIAL, DN 50 MM, JUNTA ELÁSTICA, FORNECIDO E INSTALADO EM RAMAL DE DESCARGA OU RAMAL DE ESGOTO SANITÁRIO. AF_12/2014 (UN)</t>
  </si>
  <si>
    <t>10.1.2.6. 89744 - JOELHO 90 GRAUS,  PVC, SERIE  NORMAL, ESGOTO PREDIAL, DN 100 MM, JUNTA ELÁSTICA, FORNECIDO E INSTALADO EM RAMAL DE DESCARGA OU RAMAL DE ESGOTO SANITÁRIO. AF_12/2014 (UN)</t>
  </si>
  <si>
    <t>10.1.2.7. S01636 - Junção simples em pvc rígido c/ anéis, para esgoto primário, diâm =100  x 50mm (un)</t>
  </si>
  <si>
    <t>10.1.2.8. 89825 - TE, PVC, SERIE  NORMAL, ESGOTO PREDIAL, DN 50 X 50 MM, JUNTA ELÁSTICA, FORNECIDO E INSTALADO EM PRUMADA DE ESGOTO SANITÁRIO OU VENTILAÇÃO. AF_12/2014 (UN)</t>
  </si>
  <si>
    <t>10.1.2.9. 84 - TE, PVC, SERIE  NORMAL, ESGOTO PREDIAL, DN 100 X 50 MM, JUNTA ELÁSTICA, FORNECIDO E INSTALADO EM PRUMADA DE ESGOTO (un)</t>
  </si>
  <si>
    <t>10.1.2.10. 89752 - LUVA SIMPLES, PVC, SERIE  NORMAL, ESGOTO PREDIAL, DN 40 MM, JUNTA SOLDÁVEL, FORNECIDO E INSTALADO EM RAMAL DE DESCARGA OU RAMAL DE ESGOTO SANITÁRIO. AF_12/2014 (UN)</t>
  </si>
  <si>
    <t>10.1.2.11. 89753 - LUVA SIMPLES, PVC, SERIE  NORMAL, ESGOTO PREDIAL, DN 50 MM, JUNTA ELÁSTICA, FORNECIDO E INSTALADO EM RAMAL DE DESCARGA OU RAMAL DE ESGOTO SANITÁRIO. AF_12/2014 (UN)</t>
  </si>
  <si>
    <t>10.1.2.12. 89778 - LUVA SIMPLES, PVC, SERIE  NORMAL, ESGOTO PREDIAL, DN 100 MM, JUNTA ELÁSTICA, FORNECIDO E INSTALADO EM RAMAL DE DESCARGA OU RAMAL DE ESGOTO SANITÁRIO. AF_12/2014 (UN)</t>
  </si>
  <si>
    <t>10.1.2.13. C4822 - TERMINAL DE VENTILAÇÃO PVC 50MM (UN)</t>
  </si>
  <si>
    <t>10.1.2.14. 90443 - RASGO  EM ALVENARIA PARA RAMAIS/ DISTRIBUIÇÃO COM DIAMETROS MENORES OU IGUAIS A 40 MM. AF_05/2015 (M)</t>
  </si>
  <si>
    <t>10.1.2.15. 93358 - ESCAVAÇÃO MANUAL DE VALA COM PROFUNDIDADE MENOR OU IGUAL A
1,30  M. AF_02/2021 (M3)</t>
  </si>
  <si>
    <t>10.1.2.16. 89710 - RALO SECO DO TIPO INDUSTRIAL, EM AÇO INOX , DN 100 X 40 MM, JUNTA SOLDÁVEL, FORNECIDO E INSTALADO EM RAMAL DE DESCARGA OU EM RAMAL DE ESGOTO SANITÁRIO (UN)</t>
  </si>
  <si>
    <t>10.1.4.3. C4847 - ESTAÇÃO  DE TRATAMENTO DE ESGOTO (ETE), VAZÃO DE 15,00  M3/DIA, CONFECCIONADA EM POLIESTER REFORÇADA E FIBRA DE VIDRO, COMPLETA INCLUINDO FORNECIMENTO, MONTAGEM E TREINAMENTO (UN)</t>
  </si>
  <si>
    <t>10.2.1.3. 89449 - TUBO, PVC, SOLDÁVEL, DN 50MM, INSTALADO EM PRUMADA DE ÁGUA - FORNECIMENTO E INSTALAÇÃO. AF_12/2014 (M)</t>
  </si>
  <si>
    <t>10.2.1.4. 89451 - TUBO, PVC, SOLDÁVEL, DN 75MM, INSTALADO EM PRUMADA DE ÁGUA - FORNECIMENTO E INSTALAÇÃO. AF_12/2014 (M)</t>
  </si>
  <si>
    <t>10.2.2.3. 89501 - JOELHO 90 GRAUS,  PVC, SOLDÁVEL, DN 50MM, INSTALADO EM PRUMADA DE ÁGUA - FORNECIMENTO E INSTALAÇÃO. AF_12/2014 (UN)</t>
  </si>
  <si>
    <t>10.2.2.4. 89513 - JOELHO 90 GRAUS,  PVC, SOLDÁVEL, DN 75MM, INSTALADO EM PRUMADA DE ÁGUA - FORNECIMENTO E INSTALAÇÃO. AF_12/2014 (UN)</t>
  </si>
  <si>
    <t>10.2.2.7. 89395 - TE, PVC, SOLDÁVEL, DN 25MM, INSTALADO EM RAMAL OU SUB-RAMAL DE ÁGUA - FORNECIMENTO E INSTALAÇÃO. AF_12/2014 (UN)</t>
  </si>
  <si>
    <t>10.2.2.8. 89625 - TE, PVC, SOLDÁVEL, DN 50MM, INSTALADO EM PRUMADA DE ÁGUA - FORNECIMENTO E INSTALAÇÃO. AF_12/2014 (UN)</t>
  </si>
  <si>
    <t>10.2.2.17. 90375 - BUCHA DE REDUÇÃO,  PVC, SOLDÁVEL, DN 50MM X 25MM, INSTALADO EM RAMAL OU SUB-RAMAL DE ÁGUA - FORNECIMENTO E INSTALAÇÃO. (UN)</t>
  </si>
  <si>
    <t>10.2.2.9. 89627 - TÊ DE REDUÇÃO,  PVC, SOLDÁVEL, DN 50MM X 25MM, INSTALADO EM PRUMADA DE ÁGUA - FORNECIMENTO E INSTALAÇÃO. AF_12/2014 (UN)</t>
  </si>
  <si>
    <t>10.2.2.18. 249 - BUCHA DE REDUÇÃO,  PVC, SOLDÁVEL, DN 75MM X 50MM, INSTALADA EM PRUMADA DE ÁGUA - FORNECIMENTO E INSTALAÇÃO (un)</t>
  </si>
  <si>
    <t>10.2.2.20. 89383 - ADAPTADOR CURTO COM BOLSA E ROSCA  PARA REGISTRO, PVC, SOLDÁVEL, DN 25MM X 3/4, INSTALADO EM RAMAL OU SUB-RAMAL DE ÁGUA - FORNECIMENTO E INSTALAÇÃO. AF_12/2014 (UN)</t>
  </si>
  <si>
    <t>10.2.2.25. 94789 - ADAPTADOR COM FLANGES  LIVRES, PVC, SOLDÁVEL LONGO, DN 75 MM X 2 1/2 , INSTALADO EM RESERVAÇÃO DE ÁGUA DE EDIFICAÇÃO QUE POSSUA RESERVATÓRIO DE FIBRA/FIBROCIMENTO    FORNECIMENTO E INSTALAÇÃO. AF_06/2016 (UN)</t>
  </si>
  <si>
    <t>10.2.2.30. 89987 - REGISTRO DE GAVETA BRUTO, LATÃO, ROSCÁVEL,  3/4", COM ACABAMENTO E CANOPLA CROMADOS - FORNECIMENTO E INSTALAÇÃO. AF_08/2021 (UN)</t>
  </si>
  <si>
    <t>10.2.2.32. 99619 - VÁLVULA DE RETENÇÃO HORIZONTAL, DE BRONZE,  ROSCÁVEL,  3/4" - FORNECIMENTO E INSTALAÇÃO. AF_08/2021 (UN)</t>
  </si>
  <si>
    <t>10.2.2.33. 90373 - JOELHO 90 GRAUS COM BUCHA DE LATÃO, PVC, SOLDÁVEL, DN 25MM, X
1/2 INSTALADO EM RAMAL OU SUB-RAMAL DE ÁGUA - FORNECIMENTO E INSTALAÇÃO. AF_12/2014 (UN)</t>
  </si>
  <si>
    <t>10.2.2.34. 89366 - JOELHO 90 GRAUS COM BUCHA DE LATÃO, PVC, SOLDÁVEL, DN 25MM, X
3/4 INSTALADO EM RAMAL OU SUB-RAMAL DE ÁGUA - FORNECIMENTO E INSTALAÇÃO. AF_12/2014 (UN)</t>
  </si>
  <si>
    <t>10.2.2.35. 89502 - JOELHO 45 GRAUS,  PVC, SOLDÁVEL, DN 50MM, INSTALADO EM PRUMADA DE ÁGUA - FORNECIMENTO E INSTALAÇÃO. AF_12/2014 (UN)</t>
  </si>
  <si>
    <t>1,000</t>
  </si>
  <si>
    <t>2,14</t>
  </si>
  <si>
    <t>3,79</t>
  </si>
  <si>
    <t>2,000</t>
  </si>
  <si>
    <t>0,090</t>
  </si>
  <si>
    <t>24,86</t>
  </si>
  <si>
    <t>15,38</t>
  </si>
  <si>
    <t>TE SANITARIO DE REDUCAO,  PVC, DN 100 X 50 MM, SERIE  NORMAL, PARA ESGOTO PREDIAL</t>
  </si>
  <si>
    <t>PASTA LUBRIFICANTE PARA TUBOS  E CONEXOES COM JUNTA ELASTICA, EMBALAGEM DE *400* GR (USO  EM PVC, ACO, POLIETILENO  E OUTROS)</t>
  </si>
  <si>
    <t>SOLUÇÃO  LIMPADORA PARA PVC RIGIDO</t>
  </si>
  <si>
    <t>TERMINAL DE VENTILACAO, 50 MM, SERIE  NORMAL, ESGOTO PREDIAL</t>
  </si>
  <si>
    <t>30,89</t>
  </si>
  <si>
    <t>68,25</t>
  </si>
  <si>
    <t>8,25</t>
  </si>
  <si>
    <t>10.2.2.9. 89630 - TE DE REDUÇÃO,  PVC, SOLDÁVEL, DN 75MM X 50MM, INSTALADO EM PRUMADA DE ÁGUA - FORNECIMENTO E INSTALAÇÃO. AF_12/2014 (UN)</t>
  </si>
  <si>
    <t>BUCHA DE REDUCAO  DE PVC, SOLDAVEL, CURTA, COM 50 X 25 MM, PARA AGUA FRIA PREDIAL</t>
  </si>
  <si>
    <t>BUCHA DE REDUCAO DE PVC, SOLDAVEL, LONGA, COM 75 X 50 MM, PARA AGUA FRIA PREDIAL</t>
  </si>
  <si>
    <t>FITA VEDA ROSCA  18MM</t>
  </si>
  <si>
    <t>0,42</t>
  </si>
  <si>
    <t>9,41</t>
  </si>
  <si>
    <t>DUCHA HIGIENICA COM REGISTRO</t>
  </si>
  <si>
    <t>168,79</t>
  </si>
  <si>
    <t>ESPELHO CRISTAL E = 4 MM</t>
  </si>
  <si>
    <t>430,00</t>
  </si>
  <si>
    <t>4,00</t>
  </si>
  <si>
    <t>7,83</t>
  </si>
  <si>
    <t>PARAFUSO FRANCES M16 EM ACO GALVANIZADO, COMPRIMENTO = 45 MM, DIAMETRO = 16MM, CABECA ABAULADA</t>
  </si>
  <si>
    <t>VIDRACEIRO COM ENCARGOS COMPLEMENTARES</t>
  </si>
  <si>
    <t>10.3.7. 86932 - VASO SANITÁRIO SIFONADO  COM CAIXA ACOPLADA LOUÇA BRANCA - PADRÃO MÉDIO, INCLUSO ENGATE FLEXÍVEL EM METAL CROMADO, 1/2" X 40CM - FORNECIMENTO E INSTALAÇÃO. AF_01/2020 (UN)</t>
  </si>
  <si>
    <t>DUCHA / CHUVEIRO METALICO, DE PAREDE, ARTICULAVEL, COM DESVIADOR E DUCHA
MANUAL</t>
  </si>
  <si>
    <t>1,0000</t>
  </si>
  <si>
    <t>FITA VEDA ROSCA  EM ROLOS  DE 18 MM X 10 M (L X C)</t>
  </si>
  <si>
    <t>0,8400</t>
  </si>
  <si>
    <t>REGISTRO PRESSÃO 1/2" C/CANOPLA ACAB.CROM.SIMPLES, LINHA TARGA C40 - REF.1416,
DECA OU SIMILAR</t>
  </si>
  <si>
    <t>355,60</t>
  </si>
  <si>
    <t>4,14</t>
  </si>
  <si>
    <t>85,66</t>
  </si>
  <si>
    <t>AUXILIAR DE ENCANADOR  OU BOMBEIRO HIDRÁULICO COM ENCARGOS
COMPLEMENTARES</t>
  </si>
  <si>
    <t>ENCANADOR  OU BOMBEIRO HIDRÁULICO COM ENCARGOS COMPLEMENTARES</t>
  </si>
  <si>
    <t>FITA VEDA ROSCA  EM ROLOS  DE 18 MM X 50 M (L X C)</t>
  </si>
  <si>
    <t>0,019</t>
  </si>
  <si>
    <t>15,26</t>
  </si>
  <si>
    <t>TORNEIRA   P/ JARDIM CROMADA</t>
  </si>
  <si>
    <t>57,42</t>
  </si>
  <si>
    <t>TOTAL Mão de Obra com Encargos Complementares</t>
  </si>
  <si>
    <t>VÁLVULA EM PLÁSTICO  1 PARA PIA, TANQUE OU LAVATÓRIO, COM OU SEM LADRÃO -
FORNECIMENTO E INSTALAÇÃO. AF_01/2020</t>
  </si>
  <si>
    <t>9,01</t>
  </si>
  <si>
    <t>ENGATE FLEXÍVEL EM PLÁSTICO  BRANCO, 1/2 X 30CM - FORNECIMENTO E INSTALAÇÃO.
AF_01/2020</t>
  </si>
  <si>
    <t>9,91</t>
  </si>
  <si>
    <t>BANCADA DE GRANITO CINZA POLIDO, DE 0,50 X 0,60 M, PARA LAVATÓRIO - FORNECIMENTO
E INSTALAÇÃO. AF_01/2020</t>
  </si>
  <si>
    <t>404,57</t>
  </si>
  <si>
    <t>Cuba de semi-encaixe, dim. 49 x 40cm,  INCEPA, linha ocean pacific, ref. 63027 ou siimilar</t>
  </si>
  <si>
    <t>659,90</t>
  </si>
  <si>
    <t>17,12</t>
  </si>
  <si>
    <t>21,00</t>
  </si>
  <si>
    <t>TORNEIRA METALICA CROMADA DE MESA, PARA LAVATORIO, TEMPORIZADA PRESSAO
FECHAMENTO  AUTOMATICO, BICA BAIXA</t>
  </si>
  <si>
    <t>143,56</t>
  </si>
  <si>
    <t>SIFÃO DO TIPO GARRAFA EM METAL CROMADO 1 X 1.1/2 - FORNECIMENTO E INSTALAÇÃO.
AF_01/2020</t>
  </si>
  <si>
    <t>177,14</t>
  </si>
  <si>
    <t>Quadro de comando para 2 bombas de recalques de 1/3 a 2 cv, trifásica, 220 volts, com chave seletora</t>
  </si>
  <si>
    <t>2825,91</t>
  </si>
  <si>
    <t>92,00</t>
  </si>
  <si>
    <t>78,00</t>
  </si>
  <si>
    <t>ELETRICISTA COM ENCARGOS COMPLEMENTARES</t>
  </si>
  <si>
    <t>21,98</t>
  </si>
  <si>
    <t>BETONEIRA CAPACIDADE NOMINAL DE 400 L, CAPACIDADE DE MISTURA 280 L, MOTOR
ELÉTRICO  TRIFÁSICO  POTÊNCIA  DE 2 CV, SEM CARREGADOR - CHP DIURNO. AF_10/2014</t>
  </si>
  <si>
    <t>0,014</t>
  </si>
  <si>
    <t>2,05</t>
  </si>
  <si>
    <t>ARMADOR COM ENCARGOS COMPLEMENTARES</t>
  </si>
  <si>
    <t>0,100</t>
  </si>
  <si>
    <t>21,58</t>
  </si>
  <si>
    <t>CARPINTEIRO DE FORMAS  COM ENCARGOS COMPLEMENTARES</t>
  </si>
  <si>
    <t>21,40</t>
  </si>
  <si>
    <t>0,200</t>
  </si>
  <si>
    <t>ACO CA-60, 4,2 MM, OU 5,0 MM, OU 6,0 MM, OU 7,0 MM, VERGALHAO</t>
  </si>
  <si>
    <t>1,440</t>
  </si>
  <si>
    <t>8,73</t>
  </si>
  <si>
    <t>ARAME GALVANIZADO 18 BWG, D = 1,24MM (0,009  KG/M)</t>
  </si>
  <si>
    <t>0,029</t>
  </si>
  <si>
    <t>31,63</t>
  </si>
  <si>
    <t>0,016</t>
  </si>
  <si>
    <t>5,540</t>
  </si>
  <si>
    <t>PEDRA  BRITADA N. 2 (19 A 38 MM) POSTO PEDREIRA/FORNECEDOR, SEM FRETE</t>
  </si>
  <si>
    <t>0,015</t>
  </si>
  <si>
    <t>228,00</t>
  </si>
  <si>
    <t>0,080</t>
  </si>
  <si>
    <t>SARRAFO  *2,5 X 5* CM EM PINUS,  MISTA OU EQUIVALENTE DA REGIAO - BRUTA</t>
  </si>
  <si>
    <t>2,500</t>
  </si>
  <si>
    <t>2,70</t>
  </si>
  <si>
    <t>FORNECIMENTO E INSTALAÇÃO DE KIT GERADOR  FOTOVOLTAICO 58,88KWP, INCLUINDO MÓDULOS, INVERSOR, CABOS,  FIXAÇÃO E PROTEÇÃO</t>
  </si>
  <si>
    <t>20.10. 98510 - PLANTIO DE ÁRVORE ORNAMENTAL COM ALTURA DE MUDA MENOR OU IGUAL A 2,00  M. AF_05/2018 (UN)</t>
  </si>
  <si>
    <t>20.9. S11736 - Bancada em granito branco fortaleza, e = 2cm (m2)</t>
  </si>
  <si>
    <t>20.8. 273 - BANCO DE CELA EM CONCRETO (M)</t>
  </si>
  <si>
    <t>20.7. 96114 - FORRO EM DRYWALL, PARA AMBIENTES COMERCIAIS,  INCLUSIVE ESTRUTURA DE FIXAÇÃO. AF_05/2017_P (M2)</t>
  </si>
  <si>
    <t>20.5. S03167 - PLACA DE INAUGURAÇÃO DE OBRA EM ALUMÍNIO 0,60  X 0,80  M (un)</t>
  </si>
  <si>
    <t>20.4. S12627 - Mastro simples em tubo ferro galvanizado, alt (útil)= 6m (3,80m x 2" + 2,20m  x 1
1/2") (un)</t>
  </si>
  <si>
    <t>20.3. S12432 - Placa indicativa em acrílico e=2mm, em braille, com esferas em inox e texto em alto rêlevo, dim.: 8 x 28 cm, fornecimento e instação (un)</t>
  </si>
  <si>
    <t>20.2. S07284 - PEITORIL EM GRANITO BRANCO CEARÁ, LARGURA DE 22CM, ESP=2CM (m)</t>
  </si>
  <si>
    <t>DESENHISTA DETALHISTA COM ENCARGOS COMPLEMENTARES</t>
  </si>
  <si>
    <t>0,058</t>
  </si>
  <si>
    <t>35,11</t>
  </si>
  <si>
    <t>20.22. 31 - As Built (m²)  - 10832/ORSE</t>
  </si>
  <si>
    <t>LETRA ACO INOX (AISI 304),  CHAPA NUM. 22, RECORTADO, H= 20 CM (SEM RELEVO)</t>
  </si>
  <si>
    <t>ACIDO MURIATICO, DILUICAO 10% A 12% PARA USO EM LIMPEZA</t>
  </si>
  <si>
    <t>6,238</t>
  </si>
  <si>
    <t>0,835</t>
  </si>
  <si>
    <t>87,45</t>
  </si>
  <si>
    <t>283,309</t>
  </si>
  <si>
    <t>SEIXO ROLADO PARA APLICACAO EM CONCRETO (POSTO PEDREIRA/FORNECEDOR, SEM F</t>
  </si>
  <si>
    <t>0,595</t>
  </si>
  <si>
    <t>745,57</t>
  </si>
  <si>
    <t>CHAPA/PAINEL DE MADEIRA COMPENSADA RESINADA (MADEIRITE RESINADO  ROSA)  PARA FORMA DE CONCRETO, DE 2200  X 1100  MM, E = 6 MM</t>
  </si>
  <si>
    <t>10,000</t>
  </si>
  <si>
    <t>23,95</t>
  </si>
  <si>
    <t>COTAÇÃO</t>
  </si>
  <si>
    <t>20.13. 273 - FORNECIMENTO E INSTALAÇÃO DE CATRACAS ELETRÔNICAS, COM LEITOR DE PROXIMIDADE, TOPDATA BOX OU SIMILAR, INCLUSIVE FRETE, TREINAMENTO, SOFTWARE, CARTÕES DE PROXIMIDADE E COFRE COLETOR (M)  - 11064/ORSE</t>
  </si>
  <si>
    <t>Fornecimento e instalação de catracas eletrônicas, com leitor de proximidade, da TOPDATA ou similar, inclusive frete, treinamento, software, cartões de proximidade e cofre coletor</t>
  </si>
  <si>
    <t>0,500</t>
  </si>
  <si>
    <t>Mão de Obra C/ Encargos Complementares</t>
  </si>
  <si>
    <t>TOTAL Mão de Obra C/ EC:</t>
  </si>
  <si>
    <t>0,450</t>
  </si>
  <si>
    <t>3,20</t>
  </si>
  <si>
    <t>14,71</t>
  </si>
  <si>
    <t>9,39</t>
  </si>
  <si>
    <t>0,083</t>
  </si>
  <si>
    <t>594,52</t>
  </si>
  <si>
    <t>1,100</t>
  </si>
  <si>
    <t>58,59</t>
  </si>
  <si>
    <t>4,08</t>
  </si>
  <si>
    <t>34,35</t>
  </si>
  <si>
    <t>0,060</t>
  </si>
  <si>
    <t>1.619,25</t>
  </si>
  <si>
    <t>FUNDO SELADOR  ACRÍLICO, APLICAÇÃO MANUAL EM PAREDE, UMA DEMÃO. AF_04/2023</t>
  </si>
  <si>
    <t>EMASSAMENTO  COM MASSA LÁTEX, APLICAÇÃO EM PAREDE, DUAS DEMÃOS, LIXAMENTO
MANUAL. AF_04/2023</t>
  </si>
  <si>
    <t>PINTURA LÁTEX ACRÍLICA PREMIUM, APLICAÇÃO MANUAL EM PAREDES, DUAS DEMÃOS.
AF_04/2023</t>
  </si>
  <si>
    <t>CONCRETO FCK = 20MPA, TRAÇO 1:2,7:3 (EM MASSA SECA DE CIMENTO/ AREIA MÉDIA/
BRITA 1) - PREPARO MECÂNICO COM BETONEIRA 400 L. AF_05/2021</t>
  </si>
  <si>
    <t>FABRICAÇÃO, MONTAGEM E DESMONTAGEM  DE FÔRMA PARA VIGA BALDRAME, EM
MADEIRA SERRADA,  E=25  MM, 4 UTILIZAÇÕES. AF_06/2017</t>
  </si>
  <si>
    <t>87879</t>
  </si>
  <si>
    <t>CHAPISCO APLICADO EM ALVENARIAS E ESTRUTURAS DE CONCRETO INTERNAS,  COM
COLHER  DE PEDREIRO.  ARGAMASSA TRAÇO 1:3 COM PREPARO EM BETONEIRA 400L. AF_10/2022</t>
  </si>
  <si>
    <t>87529</t>
  </si>
  <si>
    <t>MASSA ÚNICA, PARA RECEBIMENTO DE PINTURA, EM ARGAMASSA TRAÇO 1:2:8,  PREPARO MECÂNICO COM BETONEIRA 400L, APLICADA MANUALMENTE EM FACES  INTERNAS DE PAREDES, ESPESSURA DE 20MM, COM EXECUÇÃO  DE TALISCAS. AF_06/2014</t>
  </si>
  <si>
    <t>PEÇA RETANGULAR PRÉ-MOLDADA, VOLUME DE CONCRETO ACIMA DE 100 LITROS, TAXA
DE AÇO APROXIMADA DE 30KG/M³. AF_01/2018</t>
  </si>
  <si>
    <t>20.6. 74194/001 - ESCADA TIPO MARINHEIRO EM TUBO ACO GALVANIZADO 1 1/2" 5 DEGRAUS (M)</t>
  </si>
  <si>
    <t>TUBO ACO GALVANIZADO COM COSTURA, CLASSE  MEDIA, DN 1.1/2", E = *3,25* MM, PESO
*3,61* KG/M (NBR 5580)</t>
  </si>
  <si>
    <t>56,20</t>
  </si>
  <si>
    <t>628,12</t>
  </si>
  <si>
    <t>SERRALHEIRO COM ENCARGOS COMPLEMENTARES</t>
  </si>
  <si>
    <t>3,4</t>
  </si>
  <si>
    <t>3,1</t>
  </si>
  <si>
    <t>Argamassa cimento e areia traço t-1 (1:3) - 1 saco cimento 50kg / 3 padiolas areia dim. 0.35 x 0.45  x
0.23  m - Confecção mecânica e transporte</t>
  </si>
  <si>
    <t>0,0400</t>
  </si>
  <si>
    <t>535,06</t>
  </si>
  <si>
    <t>1819,46</t>
  </si>
  <si>
    <t>0,6000</t>
  </si>
  <si>
    <t>21,73</t>
  </si>
  <si>
    <t>SOLDADOR  COM ENCARGOS COMPLEMENTARES</t>
  </si>
  <si>
    <t>22,42</t>
  </si>
  <si>
    <t>56,14</t>
  </si>
  <si>
    <t>73,27</t>
  </si>
  <si>
    <t>Servente de obras  COM Encargos Complementares</t>
  </si>
  <si>
    <t>11.4.6. 97598 - SENSOR DE PRESENÇA SEM FOTOCÉLULA,  FIXAÇÃO EM TETO - FORNECIMENTO E INSTALAÇÃO. AF_02/2020 (UN)</t>
  </si>
  <si>
    <t>11.4.5. S09545 - Tomada 4p + t, blindada, de sobrepor, 16A - 220v (un)</t>
  </si>
  <si>
    <t>AUXILIAR DE ELETRICISTA COM ENCARGOS COMPLEMENTARES</t>
  </si>
  <si>
    <t>ELETROTÉCNICO COM ENCARGOS COMPLEMENTARES</t>
  </si>
  <si>
    <t>14.3.5. 103261 - AR CONDICIONADO SPLIT INVERTER, PISO  TETO, 36000 BTU/H, CICLO FRIO,  CLASSE  "A" - FORNECIMENTO E INSTALAÇÃO. AF_11/2021_P - BDI = 16,32% (UN)</t>
  </si>
  <si>
    <t>14.3.4. 103253 - AR CONDICIONADO SPLIT INVERTER, HI-WALL (PAREDE), 24000 BTU/H, CICLO FRIO,   CLASSE  "A" - FORNECIMENTO E INSTALAÇÃO. AF_11/2021_P - BDI = 16,32% (UN)</t>
  </si>
  <si>
    <t>14.3.2. 103247 - AR CONDICIONADO SPLIT INVERTER, HI-WALL (PAREDE), 12000 BTU/H, CICLO FRIO,   CLASSE  "A" - FORNECIMENTO E INSTALAÇÃO. AF_11/2021_P - BDI = 16,32% (UN)</t>
  </si>
  <si>
    <t>CABO MULTIPOLAR DE COBRE, FLEXIVEL, CLASSE  4 OU 5, ISOLACAO EM HEPR, COBERTURA EM PVC-ST2, ANTICHAMA BWF-B, 0,6/1  KV, 3 CONDUTORES DE 4 MM2</t>
  </si>
  <si>
    <t>MANTA DE POLIETILENO  EXPANDIDO (PEBD)  ANTICHAMAS, E = 8 MM</t>
  </si>
  <si>
    <t>PASTA PARA SOLDA DE TUBOS  E CONEXOES DE COBRE  (EMBALAGEM COM 250 G)</t>
  </si>
  <si>
    <t>TUBO DE COBRE  FLEXIVEL, D = 3/4 ", E = 0,79 MM, PARA AR-CONDICIONADO/  INSTALACOES GAS RESIDENCIAIS E COMERCIAIS</t>
  </si>
  <si>
    <t>1,5</t>
  </si>
  <si>
    <t>0,0658</t>
  </si>
  <si>
    <t>14,80</t>
  </si>
  <si>
    <t>0,0009</t>
  </si>
  <si>
    <t>52,22</t>
  </si>
  <si>
    <t>0,0063</t>
  </si>
  <si>
    <t>82,73</t>
  </si>
  <si>
    <t>1,1</t>
  </si>
  <si>
    <t>59,72</t>
  </si>
  <si>
    <t>15.9. 91876 - LUVA PARA ELETRODUTO, PVC, ROSCÁVEL,  DN 32 MM (1"), PARA CIRCUITOS  TERMINAIS, INSTALADA EM FORRO - FORNECIMENTO E INSTALAÇÃO. AF_12/2015 (UN)</t>
  </si>
  <si>
    <t>15.8. 91875 - LUVA PARA ELETRODUTO, PVC, ROSCÁVEL,  DN 25 MM (3/4"), PARA CIRCUITOS  TERMINAIS, INSTALADA EM FORRO - FORNECIMENTO E INSTALAÇÃO. AF_12/2015 (UN)</t>
  </si>
  <si>
    <t>15.7. 91877 - LUVA PARA ELETRODUTO, PVC, ROSCÁVEL,  DN 40 MM (1 1/4"), PARA CIRCUITOS  TERMINAIS, INSTALADA EM FORRO - FORNECIMENTO E INSTALAÇÃO. AF_12/2015 (UN)</t>
  </si>
  <si>
    <t>15.6. 91863 - ELETRODUTO RÍGIDO ROSCÁVEL,  PVC, DN 25 MM (3/4"), PARA CIRCUITOS  TERMINAIS, INSTALADO EM FORRO - FORNECIMENTO E INSTALAÇÃO. AF_12/2015 (M)</t>
  </si>
  <si>
    <t>15.5. 91865 - ELETRODUTO RÍGIDO ROSCÁVEL,  PVC, DN 40 MM (1 1/4"), PARA CIRCUITOS  TERMINAIS, INSTALADO EM FORRO - FORNECIMENTO E INSTALAÇÃO. AF_12/2015 (M)</t>
  </si>
  <si>
    <t>15.4. 91864 - ELETRODUTO RÍGIDO ROSCÁVEL,  PVC, DN 32 MM (1"), PARA CIRCUITOS TERMINAIS, INSTALADO EM FORRO - FORNECIMENTO E INSTALAÇÃO. AF_12/2015 (M)</t>
  </si>
  <si>
    <t>15.3. 91944 - CAIXA RETANGULAR 4" X 4" BAIXA (0,30  M DO PISO),  PVC, INSTALADA EM PAREDE  - FORNECIMENTO E INSTALAÇÃO. AF_12/2015 (UN)</t>
  </si>
  <si>
    <t>15.2. 91941 - CAIXA RETANGULAR 4" X 2" BAIXA (0,30  M DO PISO),  PVC, INSTALADA EM PAREDE  - FORNECIMENTO E INSTALAÇÃO. AF_12/2015 (UN)</t>
  </si>
  <si>
    <t>15.10. S11234 - TOMADA DUPLA PARA LÓGICA RJ45, CAT.6, COM CAIXA PVC, EMBUTIR, COMPLETA (un)</t>
  </si>
  <si>
    <t>2,23</t>
  </si>
  <si>
    <t>Tomada dupla para lógica no piso, metal, RJ45</t>
  </si>
  <si>
    <t>33,65</t>
  </si>
  <si>
    <t>15.29. 101795 - CAIXA ENTERRADA PARA INSTALAÇÕES  TELEFÔNICAS TIPO R1, EM ALVENARIA COM BLOCOS  DE CONCRETO, DIMENSÕES INTERNAS:  0,35X0,60X0,60 M, EXCLUINDO TAMPÃO. AF_12/2020 (UN)</t>
  </si>
  <si>
    <t>16.9. I10243 - CONECTOR XLR MACHO (un)</t>
  </si>
  <si>
    <t>16.7. 91 - TOMADA XLR PARA MICROFONE, PARA PISO,  COM PLACA E CAIXA (UN)</t>
  </si>
  <si>
    <t>16.5. S08681 - Fornecimento e instalação de mini rack de parede 19" x 5u x 350mm (un)</t>
  </si>
  <si>
    <t>16.4. S04436 - MICROFONE DINAMICO TIPO CARDIOIDE (Un)</t>
  </si>
  <si>
    <t>16.3. 91862 - ELETRODUTO RÍGIDO ROSCÁVEL,  PVC, DN 20 MM (1/2"), PARA CIRCUITOS  TERMINAIS, INSTALADO EM FORRO - FORNECIMENTO E INSTALAÇÃO. AF_12/2015 (M)</t>
  </si>
  <si>
    <t>16.2. 91864 - ELETRODUTO RÍGIDO ROSCÁVEL,  PVC, DN 32 MM (1"), PARA CIRCUITOS TERMINAIS, INSTALADO EM FORRO - FORNECIMENTO E INSTALAÇÃO. AF_12/2015 (M)</t>
  </si>
  <si>
    <t>18.10. 91940 - CAIXA RETANGULAR 4" X 2" MÉDIA (1,30  M DO PISO),  PVC, INSTALADA EM PAREDE  - FORNECIMENTO E INSTALAÇÃO. AF_12/2015 (UN)</t>
  </si>
  <si>
    <t>18.12. 97886 - CAIXA ENTERRADA ELÉTRICA RETANGULAR, EM ALVENARIA COM TIJOLOS CERÂMICOS MACIÇOS, FUNDO COM BRITA, DIMENSÕES (UN)</t>
  </si>
  <si>
    <t>18.11. 91943 - CAIXA RETANGULAR 4" X 4" MÉDIA (1,30  M DO PISO),  PVC, INSTALADA EM PAREDE  - FORNECIMENTO E INSTALAÇÃO. AF_12/2015 (UN)</t>
  </si>
  <si>
    <t>18.9. 96985 - SUPORTE PARA TRANSFORMADOR EM POSTE DE CONCRETO CIRCULAR
- FORNECIMENTO E INSTALAÇÃO. AF_12/2020 (UN)</t>
  </si>
  <si>
    <t>18.8. 91928 - CABO DE COBRE  FLEXÍVEL ISOLADO, 4 MM², ANTI-CHAMA 450/750 V, PARA CIRCUITOS  TERMINAIS - FORNECIMENTO E INSTALAÇÃO. AF_12/2015 (M)</t>
  </si>
  <si>
    <t>18.7. 91893 - CURVA 90 GRAUS PARA ELETRODUTO, PVC, ROSCÁVEL,  DN 32 MM (1"), PARA CIRCUITOS  TERMINAIS, INSTALADA EM FORRO - FORNECIMENTO E INSTALAÇÃO. AF_12/2015 (UN)</t>
  </si>
  <si>
    <t>18.6. 91887 - CURVA 90 GRAUS PARA ELETRODUTO, PVC, ROSCÁVEL,  DN 20 MM (1/2"), PARA CIRCUITOS  TERMINAIS, INSTALADA EM FORRO - FORNECIMENTO E INSTALAÇÃO. AF_12/2015 (UN)</t>
  </si>
  <si>
    <t>18.5. 91876 - LUVA PARA ELETRODUTO, PVC, ROSCÁVEL,  DN 32 MM (1"), PARA CIRCUITOS  TERMINAIS, INSTALADA EM FORRO - FORNECIMENTO E INSTALAÇÃO. AF_12/2015 (UN)</t>
  </si>
  <si>
    <t>18.5. 91875 - LUVA PARA ELETRODUTO, PVC, ROSCÁVEL,  DN 25 MM (3/4"), PARA CIRCUITOS  TERMINAIS, INSTALADA EM FORRO - FORNECIMENTO E INSTALAÇÃO. AF_12/2015 (UN)</t>
  </si>
  <si>
    <t>18.4. 91874 - LUVA PARA ELETRODUTO, PVC, ROSCÁVEL,  DN 20 MM (1/2"), PARA CIRCUITOS  TERMINAIS, INSTALADA EM FORRO - FORNECIMENTO E INSTALAÇÃO. AF_12/2015 (UN)</t>
  </si>
  <si>
    <t>18.3. 91864 - ELETRODUTO RÍGIDO ROSCÁVEL,  PVC, DN 32 MM (1"), PARA CIRCUITOS TERMINAIS, INSTALADO EM FORRO - FORNECIMENTO E INSTALAÇÃO. AF_12/2015 (M)</t>
  </si>
  <si>
    <t>18.3. 91863 - ELETRODUTO RÍGIDO ROSCÁVEL,  PVC, DN 25 MM (3/4"), PARA CIRCUITOS  TERMINAIS, INSTALADO EM FORRO - FORNECIMENTO E INSTALAÇÃO. AF_12/2015 (M)</t>
  </si>
  <si>
    <t>18.2. 91862 - ELETRODUTO RÍGIDO ROSCÁVEL,  PVC, DN 20 MM (1/2"), PARA CIRCUITOS  TERMINAIS, INSTALADO EM FORRO - FORNECIMENTO E INSTALAÇÃO. AF_12/2015 (M)</t>
  </si>
  <si>
    <t>18.13. S12657 - TOMADA PARA ANTENA DE TV, COMPLETA (un)</t>
  </si>
  <si>
    <t>18.14. 98300 - CABO COAXIAL RG6 95% - FORNECIMENTO E INSTALAÇÃO. AF_11/2019 (M)</t>
  </si>
  <si>
    <t>18.16. 280 - DIVISOR DE SINAL DE ANTENA DE TV COM 4 SAÍDAS (UN)</t>
  </si>
  <si>
    <t>18.17. S09218 - MONITOR 42" - REF.  42LD460  LG OU SIMILAR (m2)</t>
  </si>
  <si>
    <t>MONITOR 42" - REF. 42LD460  LG OU SIMILAR</t>
  </si>
  <si>
    <t>MATERIAL</t>
  </si>
  <si>
    <t>TOTAL MATERIAL:</t>
  </si>
  <si>
    <t>ANTENA PARABÓLICA</t>
  </si>
  <si>
    <t>18.15. 279 - ANTENA PARABÓLICA COM CAPTADOR  DE SINAIS E MODULADOR DE ÁUDIO/VIDEO (UN)</t>
  </si>
  <si>
    <t>TOMADA PARA ANTENA DE TV, CABO COAXIAL DE 9 MM, CONJUNTO MONTADO PARA
EMBUTIR 4" X 2" (PLACA + SUPORTE + MODULO)</t>
  </si>
  <si>
    <t>16,67</t>
  </si>
  <si>
    <t>0,50</t>
  </si>
  <si>
    <t>17.10. S00681 - Conector para haste de aterramento 5/8" - fornecimento e assentamento - Rev 02 (10/2021) (un)</t>
  </si>
  <si>
    <t>0,13</t>
  </si>
  <si>
    <t>Amplificador de linha 70,7V x 600W  RMS - SL-600, Sansara ou similar (sonorização)</t>
  </si>
  <si>
    <t>Pré-amplificador Gongo PGH-3000 Ambience Line HAYONIK OU SIMILAR</t>
  </si>
  <si>
    <t>16.10. S08914 - PRÉ-AMPLIFICADOR GONGO  PGH-3000 AMBIENCE LINE HAYONIK OU SIMILAR (un)</t>
  </si>
  <si>
    <t>AJUDANTE ESPECIALIZADO  COM ENCARGOS COMPLEMENTARES</t>
  </si>
  <si>
    <t>17,75</t>
  </si>
  <si>
    <t>0,70</t>
  </si>
  <si>
    <t>Espelho / placa cega 4" x 2", para instalacao de tomadas e interruptores</t>
  </si>
  <si>
    <t>16.8. 276 - MESA DE SOM / MIXER 8 CANAIS C/ USB OMX 52 - ONEAL OU SIMILAR (UN) - 13247/ORSE</t>
  </si>
  <si>
    <t>16.6. 988 - PEDESTAL  GOOSENECK COM MICROFONE E TECLA PTT REF:SM-102,
SANSARA OU SIMILAR (SONORIZAÇÃO) (UN) -  11527/ORSE</t>
  </si>
  <si>
    <t>Pedestal Gooseneck com microfone e tecla PTT ref:SM-102, Sansara ou similar (sonorização)</t>
  </si>
  <si>
    <t>Microfone Leson FM-58 Classic ou similar</t>
  </si>
  <si>
    <t>Placa de sinalizacao, fotoluminescente, 38x19  cm, em pvc , com seta indicativa de sentido (esquerda ou direita) de saída de emergência- Placa S2</t>
  </si>
  <si>
    <t>Alarme Audiovisual Emergência De Idoso E Deficiente Pne/pcd</t>
  </si>
  <si>
    <t>1,20</t>
  </si>
  <si>
    <t>18,13</t>
  </si>
  <si>
    <t>0,25</t>
  </si>
  <si>
    <t>CABO DE ALUMÍNIO PROTEGIDO EM XLPE, 15KV 50MM²</t>
  </si>
  <si>
    <t>0,250</t>
  </si>
  <si>
    <t>11.7.12. S11381 - QUADRO DE MEDIÇÃO INDIRETA PARA TRANSFORMADORES DE ATÉ 225KVA (un)</t>
  </si>
  <si>
    <t>TJPI NÃO DIVULGOU ESSA CPU CUSTOMIZADA</t>
  </si>
  <si>
    <t xml:space="preserve"> Conector cunha 4 x 4/0 AWG CAA, fornecimento</t>
  </si>
  <si>
    <t>CANTONEIRA (ABAS IGUAIS) EM FERRO GALVANIZADO, 50,8 MM X 9,53 MM (L X E), 6,99 KG/M</t>
  </si>
  <si>
    <t>ELETRODUTO DE AÇO GALVANIZADO DE 2 1/2", SEM LUVA</t>
  </si>
  <si>
    <t>LUVA PARA ELETRODUTO, EM ACO GALVANIZADO ELETROLITICO,  DIAMETRO DE 50 MM (2")</t>
  </si>
  <si>
    <t>MANILHA SAPATILHA PREFORMADA</t>
  </si>
  <si>
    <t>LAMPADA LED TUBULAR BIVOLT 20W</t>
  </si>
  <si>
    <t>16,35</t>
  </si>
  <si>
    <t>Luminária fluorescente embutir com aletas 2 x 20 w (tecnolux - ref.fle 6440/216 ou similar)</t>
  </si>
  <si>
    <t>167,63</t>
  </si>
  <si>
    <t>Luminária (calha) p/  lampada fluorescente 1 x 20w/tubular LED 9,9w a 10w</t>
  </si>
  <si>
    <t>LUMINARIA TIPO TARTARUGA PARA AREA EXTERNA EM ALUMINIO, COM GRADE, PARA 1 LAM</t>
  </si>
  <si>
    <t>Lâmpada led 15w de potência, luz branca Autovolt, marca Glight  ou similar</t>
  </si>
  <si>
    <t>11.5.6. S12807 - REFLETOR SLIM LED 50W DE POTÊNCIA,  BRANCO FRIO, 6500K, AUTOVOLT, MARCA G-LIGHT OU SIMILAR (un)</t>
  </si>
  <si>
    <t>11.5.7. S09629 - Luminária tipo balizador para ambiente aberto, corpo  em alumínio pintado, difusor em vidro plano fosco, ref. F-5023/M  da Projeto ou similar (un)</t>
  </si>
  <si>
    <t>Refletor Slim LED 50W de potência, branco Frio, 6500k, Autovolt, marca G-light ou similar</t>
  </si>
  <si>
    <t>Lâmpada fluorescente eletronica PL 15W / 127v  (compacta integrada)</t>
  </si>
  <si>
    <t>11.5.8. S10362 - POSTE DECORATIVO COM 02 PÉTALAS,  EM AÇO GALVANIZADO COM DIFUSOR  EM VIDRO TRANSPARENTE TEMPERADO, 3,00M, INCLUSIVE 2 LÂMPADAS LED 100W (un)</t>
  </si>
  <si>
    <t>LUMINARIA DE LED PARA ILUMINACAO PUBLICA, DE 98 W ATE 137 W, INVOLUCRO EM ALUMINIO OU ACO INOX</t>
  </si>
  <si>
    <t>Ralo hemisférico em fº fº, tipo abacaxi Ø 100mm</t>
  </si>
  <si>
    <t>24,51</t>
  </si>
  <si>
    <t>Ralo hemisférico em fº fº, tipo abacaxi Ø 75mm</t>
  </si>
  <si>
    <t>Soldador com Encargos Complementares</t>
  </si>
  <si>
    <t>BARRA DE FERRO CHATA, RETANGULAR (QUALQUER BITOLA)</t>
  </si>
  <si>
    <t>BARRA DE FERRO CHATO, RETANGULAR, 25,4  MM X 6,35 MM (L X E), 1,2265 KG/M</t>
  </si>
  <si>
    <t>CANTONEIRA ACO ABAS IGUAIS (QUALQUER BITOLA), ESPESSURA ENTRE  1/8" E 1/4"</t>
  </si>
  <si>
    <t>0,627</t>
  </si>
  <si>
    <t>10,73</t>
  </si>
  <si>
    <t>1,4986</t>
  </si>
  <si>
    <t>13,16</t>
  </si>
  <si>
    <t>0,348</t>
  </si>
  <si>
    <t>10,43</t>
  </si>
  <si>
    <t>DISPOSITICO DE PROTEÇÃO CONTRA SURTO  DE TENSÃO  DPS  60KA, 275V (PARA RAIO)</t>
  </si>
  <si>
    <t>DISJUNTOR BIPOLAR DR 25 A, DISPOSITIVO RESIDUAL DIFERENCIAL, TIPO AC, 30MA</t>
  </si>
  <si>
    <t>Pedreiro COM Encargos Complementares</t>
  </si>
  <si>
    <t>Servente COM Encargos Complementares</t>
  </si>
  <si>
    <t>Caixa de descarga plastica de embutir completa, com espelho plastico, capacidade 6 a 10 l, acessorios inclusos</t>
  </si>
  <si>
    <t>Encanador ou bombeiro hidraulico com Encargos Complementares</t>
  </si>
  <si>
    <t>11.2.4. 92982 - CABO DE COBRE  FLEXÍVEL ISOLADO, 16 MM², ANTI-CHAMA 0,6/1,0 KV, PARA DISTRIBUIÇÃO - FORNECIMENTO E INSTALAÇÃO. AF_12/2015 (M)</t>
  </si>
  <si>
    <t>11.2.5. 91933 - CABO DE COBRE  FLEXÍVEL ISOLADO, 10 MM², ANTI-CHAMA 0,6/1,0 KV, PARA CIRCUITOS  TERMINAIS - FORNECIMENTO E INSTALAÇÃO. AF_12/2015 (M)</t>
  </si>
  <si>
    <t>11.2.6. 101562 - CABO DE COBRE  FLEXÍVEL ISOLADO, 25 MM², 0,6/1,0 KV, PARA REDE AÉREA DE DISTRIBUIÇÃO DE ENERGIA ELÉTRICA DE BAIXA TENSÃO  - FORNECIMENTO E INSTALAÇÃO. AF_07/2020 (M)</t>
  </si>
  <si>
    <t>11.2.7. 101563 - CABO DE COBRE  FLEXÍVEL ISOLADO, 35 MM², 0,6/1,0 KV, PARA REDE AÉREA DE DISTRIBUIÇÃO DE ENERGIA ELÉTRICA DE BAIXA TENSÃO  - FORNECIMENTO E INSTALAÇÃO. AF_07/2020 (M)</t>
  </si>
  <si>
    <t>11.2.8. 101564 - CABO DE COBRE  FLEXÍVEL ISOLADO, 50 MM², 0,6/1,0 KV, PARA REDE AÉREA DE DISTRIBUIÇÃO DE ENERGIA ELÉTRICA DE BAIXA TENSÃO  - FORNECIMENTO E INSTALAÇÃO. AF_07/2020 (M)</t>
  </si>
  <si>
    <t>11.2.9. 101565 - CABO DE COBRE  FLEXÍVEL ISOLADO, 70 MM², 0,6/1,0 KV, PARA REDE AÉREA DE DISTRIBUIÇÃO DE ENERGIA ELÉTRICA DE BAIXA TENSÃO  - FORNECIMENTO E INSTALAÇÃO. AF_07/2020 (M)</t>
  </si>
  <si>
    <t>11.2.10. S07925 - Terminal de compressão para cabo de  6 mm2 - fornecimento e instalação (un)</t>
  </si>
  <si>
    <t>11.2.11. S07926 - Terminal de compressão para cabo de 10 mm2 - fornecimento e instalação (un)</t>
  </si>
  <si>
    <t>11.2.12. S07927 - Terminal de compressão para cabo de 16 mm2 - fornecimento e instalação (un)</t>
  </si>
  <si>
    <t>11.2.13. S07922 - Terminal de compressão para cabo de 25 mm2 - fornecimento e instalação (un)</t>
  </si>
  <si>
    <t>11.2.14. S07928 - Terminal de compressão para cabo de 35 mm2 - fornecimento e instalação (un)</t>
  </si>
  <si>
    <t>11.2.15. S07923 - Terminal de compressão para cabo de 50 mm2 - fornecimento e instalação (un)</t>
  </si>
  <si>
    <t>11.2.16. S07929 - Terminal de compressão para cabo de 70 mm2 - fornecimento e instalação (un)</t>
  </si>
  <si>
    <t>SWITCH GERENCIÁVEL 48 PORTAS RJ 45 100/1000 MBPS E 4 PORTAS SFP 100/1000, HP 1920S
48 JL382A OU SIMILAR EQUIVALENTE</t>
  </si>
  <si>
    <t>CONECTOR RJ 45 MACHO CAT 6</t>
  </si>
  <si>
    <t>15.21. S91936S - FORNECIMENTO E INSTALAÇÃO DE CONECTOR RJ 45 MACHO CAT 6 (un) - 91936/ORSE</t>
  </si>
  <si>
    <t>NVR STAND ALONE 16 CANAIS COM POE,  INTELBRAS 3116P OU SIMILAR</t>
  </si>
  <si>
    <t>3.375,95</t>
  </si>
  <si>
    <t>HD 4 TB PARA CFTV</t>
  </si>
  <si>
    <t>604,85</t>
  </si>
  <si>
    <t>OBRA:</t>
  </si>
  <si>
    <t>Construção do Novo Fórum da Comarca de Pio IX - PI</t>
  </si>
  <si>
    <t>ENDEREÇO:</t>
  </si>
  <si>
    <t>Rua Izidro de Alencar Bezerra, Quadra E, Lote 01, CEP 64.660-000, Pio IX - PI</t>
  </si>
  <si>
    <t>CLIENTE:</t>
  </si>
  <si>
    <t>Tribunal de Justiça do Estado do Piauí - Superintendência de Engenharia e Arquitetura</t>
  </si>
  <si>
    <t>BDI:</t>
  </si>
  <si>
    <t>BDI DIFERENCIADO:</t>
  </si>
  <si>
    <t>FONTE:</t>
  </si>
  <si>
    <t>SINAPI/PI  - 04/2023 COM DESONERAÇÃO, ORSE - 02/2023, SICRO PIAUÍ - 01/2023</t>
  </si>
  <si>
    <t>DATA:</t>
  </si>
  <si>
    <t>DATA DO ORÇAMENTO:</t>
  </si>
  <si>
    <t>23/05/2023</t>
  </si>
  <si>
    <t>Orçamento Sintético</t>
  </si>
  <si>
    <t>Item</t>
  </si>
  <si>
    <t>Código</t>
  </si>
  <si>
    <t>Banco</t>
  </si>
  <si>
    <t>Descrição</t>
  </si>
  <si>
    <t>Und</t>
  </si>
  <si>
    <t>Quant.</t>
  </si>
  <si>
    <t>Valor Unit</t>
  </si>
  <si>
    <t>Valor Unit com BDI</t>
  </si>
  <si>
    <t>Total</t>
  </si>
  <si>
    <t>SERVIÇOS PRELIMINARES</t>
  </si>
  <si>
    <t>1.1</t>
  </si>
  <si>
    <t>ADMINISTRAÇÃO LOCAL</t>
  </si>
  <si>
    <t>1.1.1</t>
  </si>
  <si>
    <t>ENGENHEIRO CIVIL DE OBRA JUNIOR COM ENCARGOS COMPLEMENTARES</t>
  </si>
  <si>
    <t>1.1.2</t>
  </si>
  <si>
    <t>MESTRE  DE OBRAS COM ENCARGOS COMPLEMENTARES</t>
  </si>
  <si>
    <t/>
  </si>
  <si>
    <t>1.1.3</t>
  </si>
  <si>
    <t>ALMOXARIFE COM ENCARGOS COMPLEMENTARES</t>
  </si>
  <si>
    <t>1.1.4</t>
  </si>
  <si>
    <t>VIGIA NOTURNO  COM ENCARGOS COMPLEMENTARES</t>
  </si>
  <si>
    <t>1.1.5</t>
  </si>
  <si>
    <t>ENGENHEIRO DE SEGURANCA NO TRABALHO COM ENCARGOS COMPLEMENTARES</t>
  </si>
  <si>
    <t>1.2</t>
  </si>
  <si>
    <t xml:space="preserve"> </t>
  </si>
  <si>
    <t>1.2.1</t>
  </si>
  <si>
    <t>PRÓPRIO</t>
  </si>
  <si>
    <t>1.2.2</t>
  </si>
  <si>
    <t>Fornecimento e Instalação de Placa de obra em chapa aço galvanizado</t>
  </si>
  <si>
    <t>1.2.3</t>
  </si>
  <si>
    <t>TAPUME COM TELHA METÁLICA. AF_05/2018</t>
  </si>
  <si>
    <t>1.2.4</t>
  </si>
  <si>
    <t>LOCACAO CONVENCIONAL DE OBRA, UTILIZANDO GABARITO DE TÁBUAS CORRIDAS  PONTALETADAS A CADA 2,00M -  2 UTILIZAÇÕES. AF_10/2018</t>
  </si>
  <si>
    <t>1.2.5</t>
  </si>
  <si>
    <t>Andaime metálico fachadeiro - locação mensal , montagem e desmontagem</t>
  </si>
  <si>
    <t>m²xmês</t>
  </si>
  <si>
    <t>1.2.6</t>
  </si>
  <si>
    <t>COLOCAÇÃO  DE TELA EM ANDAIME FACHADEIRO.  AF_11/2017</t>
  </si>
  <si>
    <t>1.2.7</t>
  </si>
  <si>
    <t>LIMPEZA MECANIZADA DE CAMADA VEGETAL, VEGETAÇÃO E PEQUENAS ÁRVORES (DIÂMETRO DE TRONCO  MENOR QUE 0,20  M), COM TRATOR DE ESTEIRAS.AF_05/2018</t>
  </si>
  <si>
    <t>1.2.8</t>
  </si>
  <si>
    <t>EXECUÇÃO  DE SANITÁRIO E VESTIÁRIO EM CANTEIRO DE OBRA EM CHAPA DE MADEIRA COMPENSADA, NÃO INCLUSO MOBILIÁRIO. AF_02/2016</t>
  </si>
  <si>
    <t>1.2.9</t>
  </si>
  <si>
    <t>EXECUÇÃO  DE REFEITÓRIO EM CANTEIRO DE OBRA EM CHAPA DE MADEIRA COMPENSADA, NÃO INCLUSO MOBILIÁRIO E EQUIPAMENTOS. AF_02/2016</t>
  </si>
  <si>
    <t>1.2.10</t>
  </si>
  <si>
    <t>EXECUÇÃO  DE ESCRITÓRIO EM CANTEIRO DE OBRA EM CHAPA DE MADEIRA COMPENSADA, NÃO INCLUSO MOBILIÁRIO E EQUIPAMENTOS. AF_02/2016</t>
  </si>
  <si>
    <t>1.2.11</t>
  </si>
  <si>
    <t>EXECUÇÃO  DE ALMOXARIFADO EM CANTEIRO DE OBRA EM CHAPA DE MADEIRA COMPENSADA, INCLUSO PRATELEIRAS. AF_02/2016</t>
  </si>
  <si>
    <t>1.2.12</t>
  </si>
  <si>
    <t>1.2.13</t>
  </si>
  <si>
    <t>SICRO3</t>
  </si>
  <si>
    <t>Transporte com cavalo mecânico com semirreboque com capacidade de 22 t - rodovia pavimentada</t>
  </si>
  <si>
    <t>BDD</t>
  </si>
  <si>
    <t>INFRAESTRUTURA</t>
  </si>
  <si>
    <t>2.1</t>
  </si>
  <si>
    <t>MOVIMENTO DE TERRA</t>
  </si>
  <si>
    <t>2.1.1</t>
  </si>
  <si>
    <t>Escavação de vala a frio, em material de 3ª categoria, com perfuratriz manual e compressor (BLOCO DE COROAMENTO OU SAPATA)</t>
  </si>
  <si>
    <t>2.1.2</t>
  </si>
  <si>
    <t>Escavação de vala a frio, em material de 3ª categoria, com perfuratriz manual e compressor (VALA PARA VIGA BALDRAME )</t>
  </si>
  <si>
    <t>2.1.3</t>
  </si>
  <si>
    <t>C0095</t>
  </si>
  <si>
    <t>SEINFRA-CE</t>
  </si>
  <si>
    <t>APILOAMENTO DE PISO  OU FUNDO DE VALAS C/MAÇO DE 30 A 60 KG</t>
  </si>
  <si>
    <t>2.1.4</t>
  </si>
  <si>
    <t>Escavação em material de 3ª categoria</t>
  </si>
  <si>
    <t>2.1.5</t>
  </si>
  <si>
    <t>CARGA, MANOBRA E DESCARGA DE SOLOS E MATERIAIS GRANULARES EM CAMINHÃO BASCULANTE 6 M³ - CARGA COM ESCAVADEIRA HIDRÁULICA (CAÇAMBA DE 1,20  M³ / 155 HP) E DESCARGA LIVRE (UNIDADE: M3). AF_07/2020</t>
  </si>
  <si>
    <t>2.1.6</t>
  </si>
  <si>
    <t>TRANSPORTE COM CAMINHÃO BASCULANTE DE 6 M³, EM VIA URBANA PAVIMENTADA, DMT ATÉ 30 KM (UNIDADE: M3XKM). AF_07/2020</t>
  </si>
  <si>
    <t>M3XKM</t>
  </si>
  <si>
    <t>2.1.7</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</si>
  <si>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</si>
  <si>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2.1.8</t>
  </si>
  <si>
    <t>EXECUÇÃO  E COMPACTAÇÃO  DE ATERRO  COM SOLO PREDOMINANTEMENTE ARGILOSO  - EXCLUSIVE SOLO,  ESCAVAÇÃO, CARGA E TRANSPORTE. AF_11/2019</t>
  </si>
  <si>
    <t>2.1.9</t>
  </si>
  <si>
    <t>CORPO DE BUEIRO SIMPLES  TUBULAR DE CONCRETO D=100cm</t>
  </si>
  <si>
    <t>2.1.10</t>
  </si>
  <si>
    <t>BOCA PARA BUEIRO SIMPLES  TUBULAR D = 100 CM EM CONCRETO, ALAS COM ESCONSIDADE DE 0°, INCLUINDO FÔRMAS  E MATERIAIS. AF_07/2021</t>
  </si>
  <si>
    <t>2.1.11</t>
  </si>
  <si>
    <t>ATERRO  DE CAIXÃO DE EDIFICAÇÃO, COM FORNEC. DE AREIA, ADENSADA COM ÁGUA</t>
  </si>
  <si>
    <t>2.2</t>
  </si>
  <si>
    <t>FUNDAÇÕES</t>
  </si>
  <si>
    <t>2.2.1</t>
  </si>
  <si>
    <t>LASTRO DE CONCRETO MAGRO, APLICADO EM BLOCOS  DE COROAMENTO OU SAPATAS,  ESPESSURA DE 5 CM. AF_08/2017</t>
  </si>
  <si>
    <t>2.2.2</t>
  </si>
  <si>
    <t>ALVENARIA DE VEDAÇÃO DE BLOCOS  CERÂMICOS FURADOS  NA HORIZONTAL DE 14X9X19  CM (ESPESSURA 14 CM, BLOCO DEITADO) E ARGAMASSA DE ASSENTAMENTO COM PREPARO EM BETONEIRA. AF_12/2021</t>
  </si>
  <si>
    <t>2.2.3</t>
  </si>
  <si>
    <t>CONCRETO FCK = 25MPA, TRAÇO 1:2,3:2,7 (EM MASSA SECA DE CIMENTO/ AREIA MÉDIA/ BRITA 1) - PREPARO MECÂNICO COM BETONEIRA 400 L. AF_05/2021</t>
  </si>
  <si>
    <t>2.2.4</t>
  </si>
  <si>
    <t>ARMAÇÃO DE BLOCO, VIGA BALDRAME OU SAPATA UTILIZANDO AÇO CA-
50 DE 6,3 MM - MONTAGEM. AF_06/2017</t>
  </si>
  <si>
    <t>2.2.5</t>
  </si>
  <si>
    <t>ARMAÇÃO DE BLOCO, VIGA BALDRAME OU SAPATA UTILIZANDO AÇO CA-
50 DE 8 MM - MONTAGEM. AF_06/2017</t>
  </si>
  <si>
    <t>2.2.6</t>
  </si>
  <si>
    <t>ARMAÇÃO DE BLOCO, VIGA BALDRAME OU SAPATA UTILIZANDO AÇO CA-
50 DE 10 MM - MONTAGEM. AF_06/2017</t>
  </si>
  <si>
    <t>2.2.7</t>
  </si>
  <si>
    <t>ARMAÇÃO DE BLOCO, VIGA BALDRAME OU SAPATA UTILIZANDO AÇO CA-
50 DE 12,5  MM - MONTAGEM. AF_06/2017</t>
  </si>
  <si>
    <t>2.2.8</t>
  </si>
  <si>
    <t>ARMAÇÃO DE BLOCO, VIGA BALDRAME OU SAPATA UTILIZANDO AÇO CA-
50 DE 16 MM - MONTAGEM. AF_06/2017</t>
  </si>
  <si>
    <t>2.2.9</t>
  </si>
  <si>
    <t>ARMAÇÃO DE BLOCO, VIGA BALDRAME OU SAPATA UTILIZANDO AÇO CA-
50 DE 20 MM - MONTAGEM. AF_06/2017</t>
  </si>
  <si>
    <t>2.2.10</t>
  </si>
  <si>
    <t>ARMAÇÃO DE BLOCO, VIGA BALDRAME E SAPATA UTILIZANDO AÇO CA-
60 DE 5 MM - MONTAGEM. AF_06/2017</t>
  </si>
  <si>
    <t>2.2.11</t>
  </si>
  <si>
    <t>FABRICAÇÃO, MONTAGEM E DESMONTAGEM  DE FÔRMA PARA SAPATA, EM MADEIRA SERRADA,  E=25  MM, 4 UTILIZAÇÕES. AF_06/2017</t>
  </si>
  <si>
    <t>2.2.12</t>
  </si>
  <si>
    <t>FABRICAÇÃO, MONTAGEM E DESMONTAGEM  DE FÔRMA PARA VIGA BALDRAME, EM MADEIRA SERRADA,  E=25  MM, 4 UTILIZAÇÕES. AF_06/2017</t>
  </si>
  <si>
    <t>2.2.13</t>
  </si>
  <si>
    <t>IMPERMEABILIZAÇÃO DE SUPERFÍCIE COM EMULSÃO ASFÁLTICA, 2
DEMÃOS AF_06/2018</t>
  </si>
  <si>
    <t>2.2.14</t>
  </si>
  <si>
    <t>LANÇAMENTO COM USO DE BALDES, ADENSAMENTO E ACABAMENTO DE CONCRETO EM ESTRUTURAS. AF_02/2022</t>
  </si>
  <si>
    <t>2.3</t>
  </si>
  <si>
    <t>MURO DE ARRIMO</t>
  </si>
  <si>
    <t>2.3.1</t>
  </si>
  <si>
    <t>Escavação de vala a frio, em material de 3ª categoria, com perfuratriz manual e compressor</t>
  </si>
  <si>
    <t>2.3.2</t>
  </si>
  <si>
    <t>2.3.3</t>
  </si>
  <si>
    <t>2.3.4</t>
  </si>
  <si>
    <t>2.3.5</t>
  </si>
  <si>
    <t>2.3.6</t>
  </si>
  <si>
    <t>ARMAÇÃO DE ESTRUTURAS DE CONCRETO ARMADO, EXCETO  VIGAS, PILARES,  LAJES E FUNDAÇÕES, UTILIZANDO AÇO CA-60 DE 5,0 MM - MONTAGEM. AF_12/2015</t>
  </si>
  <si>
    <t>2.3.7</t>
  </si>
  <si>
    <t>ARMAÇÃO DE ESTRUTURAS DE CONCRETO ARMADO, EXCETO  VIGAS, PILARES,  LAJES E FUNDAÇÕES, UTILIZANDO AÇO CA-50 DE 6,3 MM - MONTAGEM. AF_12/2015</t>
  </si>
  <si>
    <t>2.3.8</t>
  </si>
  <si>
    <t>ARMAÇÃO DE ESTRUTURAS DE CONCRETO ARMADO, EXCETO  VIGAS, PILARES,  LAJES E FUNDAÇÕES, UTILIZANDO AÇO CA-50 DE 8,0 MM - MONTAGEM. AF_12/2015</t>
  </si>
  <si>
    <t>2.3.9</t>
  </si>
  <si>
    <t>ARMAÇÃO DE ESTRUTURAS DE CONCRETO ARMADO, EXCETO  VIGAS, PILARES,  LAJES E FUNDAÇÕES, UTILIZANDO AÇO CA-50 DE 10,0  MM - MONTAGEM. AF_12/2015</t>
  </si>
  <si>
    <t>2.3.10</t>
  </si>
  <si>
    <t>ARMAÇÃO DE ESTRUTURAS DE CONCRETO ARMADO, EXCETO  VIGAS, PILARES,  LAJES E FUNDAÇÕES, UTILIZANDO AÇO CA-50 DE 12,5  MM - MONTAGEM. AF_12/2015</t>
  </si>
  <si>
    <t>2.3.11</t>
  </si>
  <si>
    <t>FABRICAÇÃO, MONTAGEM E DESMONTAGEM  DE FÔRMA PARA CORTINA DE CONTENÇÃO, EM CHAPA DE MADEIRA COMPENSADA PLASTIFICADA, E = 18 MM, 10 UTILIZAÇÕES. AF_07/2019</t>
  </si>
  <si>
    <t>2.3.12</t>
  </si>
  <si>
    <t>DRENO BARBACÃ, DN 50 MM, COM MATERIAL DRENANTE. AF_07/2021</t>
  </si>
  <si>
    <t>2.3.13</t>
  </si>
  <si>
    <t>Chapim de concreto pré-moldado</t>
  </si>
  <si>
    <t>SUPERESTRUTURA</t>
  </si>
  <si>
    <t>3.1</t>
  </si>
  <si>
    <t>3.2</t>
  </si>
  <si>
    <t>3.3</t>
  </si>
  <si>
    <t>3.4</t>
  </si>
  <si>
    <t>ARMAÇÃO DE PILAR OU VIGA DE ESTRUTURA CONVENCIONAL DE CONCRETO ARMADO UTILIZANDO AÇO CA-50 DE 10,0  MM - MONTAGEM. AF_06/2022</t>
  </si>
  <si>
    <t>3.5</t>
  </si>
  <si>
    <t>ARMAÇÃO DE PILAR OU VIGA DE ESTRUTURA CONVENCIONAL DE CONCRETO ARMADO UTILIZANDO AÇO CA-50 DE 12,5  MM - MONTAGEM. AF_06/2022</t>
  </si>
  <si>
    <t>3.6</t>
  </si>
  <si>
    <t>ARMAÇÃO DE PILAR OU VIGA DE ESTRUTURA CONVENCIONAL DE CONCRETO ARMADO UTILIZANDO AÇO CA-50 DE 16,0  MM - MONTAGEM. AF_06/2022</t>
  </si>
  <si>
    <t>3.7</t>
  </si>
  <si>
    <t>ARMAÇÃO DE PILAR OU VIGA DE ESTRUTURA CONVENCIONAL DE CONCRETO ARMADO UTILIZANDO AÇO CA-50 DE 20,0  MM - MONTAGEM. AF_06/2022</t>
  </si>
  <si>
    <t>3.8</t>
  </si>
  <si>
    <t>3.9</t>
  </si>
  <si>
    <t>MONTAGEM E DESMONTAGEM  DE FÔRMA DE VIGA, ESCORAMENTO METÁLICO, PÉ-DIREITO  SIMPLES, EM CHAPA DE MADEIRA PLASTIFICADA,
18 UTILIZAÇÕES. AF_09/2020</t>
  </si>
  <si>
    <t>3.10</t>
  </si>
  <si>
    <t>MONTAGEM E DESMONTAGEM  DE FÔRMA DE PILARES  RETANGULARES E ESTRUTURAS SIMILARES, PÉ-DIREITO  SIMPLES, EM CHAPA DE MADEIRA COMPENSADA PLASTIFICADA, 14 UTILIZAÇÕES. AF_09/2020</t>
  </si>
  <si>
    <t>3.11</t>
  </si>
  <si>
    <t>Laje pré-fabricada treliçada para piso ou cobertura, intereixo 38cm,  h=12cm, el. enchimento em EPS h=8cm, inclusive escoramento em madeira e capeamento
4cm.</t>
  </si>
  <si>
    <t>3.12</t>
  </si>
  <si>
    <t>3.13</t>
  </si>
  <si>
    <t>3.14</t>
  </si>
  <si>
    <t>3.15</t>
  </si>
  <si>
    <t>3.16</t>
  </si>
  <si>
    <t>3.17</t>
  </si>
  <si>
    <t>MONTAGEM E DESMONTAGEM  DE FÔRMA DE LAJE MACIÇA, PÉ-DIREITO DUPLO, EM CHAPA DE MADEIRA COMPENSADA RESINADA, 2
UTILIZAÇÕES. AF_09/2020</t>
  </si>
  <si>
    <t>3.18</t>
  </si>
  <si>
    <t>VERGA PRÉ-MOLDADA PARA PORTAS COM ATÉ 1,5 M DE VÃO. AF_03/2016</t>
  </si>
  <si>
    <t>3.19</t>
  </si>
  <si>
    <t>VERGA PRÉ-MOLDADA PARA JANELAS COM MAIS DE 1,5 M DE VÃO. AF_03/2016</t>
  </si>
  <si>
    <t>3.20</t>
  </si>
  <si>
    <t>CONTRAVERGA  PRÉ-MOLDADA PARA VÃOS DE MAIS DE 1,5 M DE COMPRIMENTO. AF_03/2016</t>
  </si>
  <si>
    <t>3.21</t>
  </si>
  <si>
    <t>PAREDES E PAINEIS</t>
  </si>
  <si>
    <t>4.1</t>
  </si>
  <si>
    <t>ALVENARIA DE VEDAÇÃO DE BLOCOS  CERÂMICOS FURADOS  NA HORIZONTAL DE 9X14X19  CM (ESPESSURA 9 CM) E ARGAMASSA DE ASSENTAMENTO COM PREPARO EM BETONEIRA.  AF_12/2021</t>
  </si>
  <si>
    <t>4.2</t>
  </si>
  <si>
    <t>PAREDE  COM PLACAS DE GESSO ACARTONADO (DRYWALL), PARA USO INTERNO, COM DUAS FACES  SIMPLES  E ESTRUTURA METÁLICA COM GUIAS DUPLAS, COM VÃOS. AF_06/2017_P</t>
  </si>
  <si>
    <t>4.3</t>
  </si>
  <si>
    <t>ESQUADRIAS</t>
  </si>
  <si>
    <t>5.1</t>
  </si>
  <si>
    <t>ESQUADRIAS DE MADEIRA</t>
  </si>
  <si>
    <t>5.1.1</t>
  </si>
  <si>
    <t>KIT DE PORTA-PRONTA DE MADEIRA EM ACABAMENTO MELAMÍNICO BRANCO, FOLHA LEVE OU MÉDIA, 80X210CM, EXCLUSIVE FECHADURA, FIXAÇÃO COM PREENCHIMENTO PARCIAL DE ESPUMA  EXPANSIVA - FORNECIMENTO E INSTALAÇÃO. AF_12/2019</t>
  </si>
  <si>
    <t>5.1.2</t>
  </si>
  <si>
    <t>FECHADURA DE EMBUTIR PARA PORTAS INTERNAS, COMPLETA, ACABAMENTO PADRÃO MÉDIO, COM EXECUÇÃO  DE FURO - FORNECIMENTO E INSTALAÇÃO. AF_12/2019</t>
  </si>
  <si>
    <t>5.1.3</t>
  </si>
  <si>
    <t>FECHADURA DE EMBUTIR PARA PORTA DE BANHEIRO, COMPLETA, ACABAMENTO PADRÃO MÉDIO, INCLUSO EXECUÇÃO  DE FURO - FORNECIMENTO E INSTALAÇÃO. AF_12/2019</t>
  </si>
  <si>
    <t>5.1.4</t>
  </si>
  <si>
    <t>PUXADOR CENTRAL PARA ESQUADRIA DE MADEIRA. AF_12/2019</t>
  </si>
  <si>
    <t>5.1.5</t>
  </si>
  <si>
    <t>PUXADOR PARA PCD,  FIXADO NA PORTA  - FORNECIMENTO E INSTALAÇÃO. AF_01/2020</t>
  </si>
  <si>
    <t>5.1.6</t>
  </si>
  <si>
    <t>Bate maca em placa MDF e=6mm revestido com chapa aço inox escovado  - Rev 01</t>
  </si>
  <si>
    <t>5.1.7</t>
  </si>
  <si>
    <t>KIT DE PORTA-PRONTA DE MADEIRA EM ACABAMENTO MELAMÍNICO BRANCO,DUAS  FOLHA LEVE OU MÉDIA, E BATENTE METÁLICO,
160X210CM, FIXAÇÃO COM PREENCHIMENTO  PARCIAL DE ESPUMA EXPANSIVA (INCLUI MARCO, ALIZARES, DOBRADIÇAS,  FECHADURA E PUXADOR) - FORNECIMENTO E INSTALAÇÃO.</t>
  </si>
  <si>
    <t>5.1.8</t>
  </si>
  <si>
    <t>PORTA DE CORRER, MDF, 0,90  X 2.10  M</t>
  </si>
  <si>
    <t>5.2</t>
  </si>
  <si>
    <t>ESQUADRIAS METÁLICAS</t>
  </si>
  <si>
    <t>5.2.1</t>
  </si>
  <si>
    <t>JANELA DE ALUMÍNIO TIPO MAXIM-AR, COM VIDROS, BATENTE E FERRAGENS. EXCLUSIVE ALIZAR, ACABAMENTO E CONTRAMARCO. FORNECIMENTO E INSTALAÇÃO. AF_12/2019</t>
  </si>
  <si>
    <t>5.2.2</t>
  </si>
  <si>
    <t>JANELA DE ALUMÍNIO DE CORRER COM 2 FOLHAS PARA VIDROS, COM VIDROS, BATENTE, ACABAMENTO COM ACETATO OU BRILHANTE E FERRAGENS. EXCLUSIVE ALIZAR E CONTRAMARCO. FORNECIMENTO E INSTALAÇÃO. AF_12/2019</t>
  </si>
  <si>
    <t>5.2.4</t>
  </si>
  <si>
    <t>JANELA FIXA DE ALUMÍNIO PARA VIDRO, COM VIDRO, BATENTE E FERRAGENS. EXCLUSIVE ACABAMENTO, ALIZAR E CONTRAMARCO. FORNECIMENTO E INSTALAÇÃO. AF_12/2019</t>
  </si>
  <si>
    <t>5.2.6</t>
  </si>
  <si>
    <t>PORTA  DE ALUMÍNIO DE ABRIR COM LAMBRI, COM GUARNIÇÃO, FIXAÇÃO COM PARAFUSOS - FORNECIMENTO E INSTALAÇÃO. AF_12/2019</t>
  </si>
  <si>
    <t>5.2.7</t>
  </si>
  <si>
    <t>GRADE DE PROTEÇÃO PARA JAULAS, EM AÇO MECÂNICO, COM BARRAS VERTICAIS 1", A CADA 12CM, BARRAS HORIZONTAIS DUPLAS DE 1" X 1/4" A CADA 55CM, SOLDADAS</t>
  </si>
  <si>
    <t>JANELA DE ALUMÍNIO DE CORRER COM 6 FOLHAS (2 VENEZIANAS FIXAS,
2 VENEZIANAS DE CORRER E 2 PARA VIDRO), COM VIDROS, BATENTE, ACABAMENTO COM ACETATO OU BRILHANTE E FERRAGENS. EXCLUSIVE ALIZAR E CONTRAMARCO. FORNECIMENTO E INSTALAÇÃO. AF_12/2019</t>
  </si>
  <si>
    <t>5.2.8</t>
  </si>
  <si>
    <t>Gradil com quadro em tubo de ferro galvanizado 1 1/4" e tela galvanizada malha
2"</t>
  </si>
  <si>
    <t>5.2.9</t>
  </si>
  <si>
    <t>GRADE DE PROTEÇÃO PARA CELAS, EM AÇO MECÂNICO, COM BARRAS VERTICAIS 7/8", A CADA 12CM, BARRAS HORIZONTAIS DUPLAS DE 1" X
1/4" A CADA 55CM, SOLDADAS</t>
  </si>
  <si>
    <t>M²</t>
  </si>
  <si>
    <t>5.2.10</t>
  </si>
  <si>
    <t>TRANCA EM FERRO PARA CELAS PRISIONAIS</t>
  </si>
  <si>
    <t>5.2.11</t>
  </si>
  <si>
    <t>PORTÃO  EM FERRO, EM GRADIL METÁLICO, PADRÃO BELGO OU EQUIVALENTE, DE CORRER</t>
  </si>
  <si>
    <t>5.2.12</t>
  </si>
  <si>
    <t>PORTÃO  PIVOTANTE NYLOFOR, COMPOSTO DE QUADRO, PAINÉIS E ACESSÓRIOS COM PINTURA ELETROSTÁTICA  COM TINTA POLIESTER, NAS CORES VERDE OU BRANCA, COM POSTE EM AÇO REVESTIDO, COR VERDE OU BRANCA - FORNECIMENTO E MONTAGEM</t>
  </si>
  <si>
    <t>5.2.13</t>
  </si>
  <si>
    <t>KIT DE AUTOMATIZAÇÃO DE PORTÃO, INCLUSO: FERRAGENS (VIGA U, ROLDANAS COM PINO, CABO DE AÇO, CHAPA E MONTANTE, ETC.) E</t>
  </si>
  <si>
    <t>5.2.14</t>
  </si>
  <si>
    <t>Fornecimento e instalação de brise metálico de alumínio, ref. B57, branco nieve
7000,  da Hunter Douglas ou similar</t>
  </si>
  <si>
    <t>5.2.15</t>
  </si>
  <si>
    <t>CONTRAMARCO  DE ALUMÍNIO, FIXAÇÃO COM ARGAMASSA - FORNECIMENTO E INSTALAÇÃO. AF_12/2019</t>
  </si>
  <si>
    <t>5.3</t>
  </si>
  <si>
    <t>VIDROS</t>
  </si>
  <si>
    <t>5.3.1</t>
  </si>
  <si>
    <t>PORTA DE VIDRO TEMPERADO 2 FOLHAS (1,60X2,10)m  E=8mm</t>
  </si>
  <si>
    <t>5.3.2</t>
  </si>
  <si>
    <t>COBERTURA</t>
  </si>
  <si>
    <t>6.1</t>
  </si>
  <si>
    <t>CHAPIM DE CONCRETO APARENTE  COM ACABAMENTO DESEMPENADO, FORMA DE COMPENSADO PLASTIFICADO (MADEIRIT) DE 14 X 10 CM, FUNDIDO NO LOCAL.</t>
  </si>
  <si>
    <t>6.2</t>
  </si>
  <si>
    <t>TRAMA DE AÇO COMPOSTA POR  TERÇAS  PARA TELHADOS DE ATÉ 2
ÁGUAS PARA TELHA ONDULADA DE FIBROCIMENTO,  METÁLICA, PLÁSTICA OU TERMOACÚSTICA, INCLUSO TRANSPORTE VERTICAL. AF_07/2019</t>
  </si>
  <si>
    <t>6.3</t>
  </si>
  <si>
    <t>TELHAMENTO COM TELHA METÁLICA TERMOACÚSTICA  E = 30 MM, COM ATÉ 2 ÁGUAS, INCLUSO IÇAMENTO. AF_07/2019</t>
  </si>
  <si>
    <t>6.4</t>
  </si>
  <si>
    <t>Cumeeira termoacústica</t>
  </si>
  <si>
    <t>6.5</t>
  </si>
  <si>
    <t>CALHA EM CHAPA DE AÇO GALVANIZADO NÚMERO 24, DESENVOLVIMENTO  DE 50 CM, INCLUSO TRANSPORTE VERTICAL. AF_07/2019</t>
  </si>
  <si>
    <t>6.6</t>
  </si>
  <si>
    <t>IMPERMEABILIZAÇÃO DE SUPERFÍCIE COM MANTA ASFÁLTICA, DUAS CAMADAS, INCLUSIVE APLICAÇÃO DE PRIMER  ASFÁLTICO, E=3MM E E=4MM. AF_06/2018</t>
  </si>
  <si>
    <t>6.7</t>
  </si>
  <si>
    <t>Revestimento metálico em alumínio composto (Alucobond), e=0,3mm, pintura Kaynar 500 composta por seis camadas, inclusive estrutura metálica auxiliar em perfil de viga "U" de 2" - fornecimento e montagem</t>
  </si>
  <si>
    <t>6.8</t>
  </si>
  <si>
    <t>TELHAMENTO COM TELHA DE AÇO/ALUMÍNIO E = 0,5 MM, COM ATÉ 2
ÁGUAS, INCLUSO IÇAMENTO. AF_07/2019</t>
  </si>
  <si>
    <t>6.9</t>
  </si>
  <si>
    <t>Calha de drenagem em alvenaria/concreto,chapiscada e rebocada, sem impermeabilização, inclusive escavação manual</t>
  </si>
  <si>
    <t>6.10</t>
  </si>
  <si>
    <t>PROTEÇÃO MECÂNICA DE SUPERFICIE HORIZONTAL COM ARGAMASSA DE CIMENTO E AREIA, TRAÇO 1:3, E=5CM. AF_06/2018</t>
  </si>
  <si>
    <t>REVESTIMENTO</t>
  </si>
  <si>
    <t>7.1</t>
  </si>
  <si>
    <t>REVESTIMENTO INTERNO</t>
  </si>
  <si>
    <t>7.1.1</t>
  </si>
  <si>
    <t>CHAPISCO APLICADO EM ALVENARIAS E ESTRUTURAS DE CONCRETO INTERNAS,  COM COLHER  DE PEDREIRO.  ARGAMASSA TRAÇO 1:3 COM PREPARO EM BETONEIRA 400L. AF_06/2014</t>
  </si>
  <si>
    <t>7.1.2</t>
  </si>
  <si>
    <t>Chapisco em teto, e=5mm, com argamassa traço t1 - 1:3 (cimento / areia) - revisasa 08/2015</t>
  </si>
  <si>
    <t>7.1.3</t>
  </si>
  <si>
    <t>MASSA ÚNICA, PARA RECEBIMENTO DE PINTURA, EM ARGAMASSA TRAÇO 1:2:8,  PREPARO MECÂNICO COM BETONEIRA 400L, APLICADA MANUALMENTE EM FACES  INTERNAS DE PAREDES, ESPESSURA DE
20MM, COM EXECUÇÃO  DE TALISCAS. AF_06/2014</t>
  </si>
  <si>
    <t>7.1.4</t>
  </si>
  <si>
    <t>MASSA ÚNICA, PARA RECEBIMENTO DE PINTURA, EM ARGAMASSA TRAÇO 1:2:8,  PREPARO MECÂNICO COM BETONEIRA 400L, APLICADA MANUALMENTE EM TETO, ESPESSURA DE 10MM, COM EXECUÇÃO  DE TALISCAS. AF_03/2015</t>
  </si>
  <si>
    <t>7.1.5</t>
  </si>
  <si>
    <t>EMBOÇO,  PARA RECEBIMENTO DE CERÂMICA, EM ARGAMASSA TRAÇO
1:2:8,  PREPARO MECÂNICO COM BETONEIRA 400L, APLICADO MANUALMENTE EM FACES  INTERNAS DE PAREDES, PARA AMBIENTE COM ÁREA ENTRE 5M2 E 10M2, ESPESSURA DE 20MM, COM EXECUÇÃO DE TALISCAS. AF_06/2014</t>
  </si>
  <si>
    <t>7.1.6</t>
  </si>
  <si>
    <t>Revestimento cerâmico para piso ou parede, 30 x 60 cm, porcelanato, linha white home, antártida, Portobello ou similar, aplicado com argamassa industrializada ac-i, rejuntado, exclusive regularização de base ou emboço</t>
  </si>
  <si>
    <t>7.1.7</t>
  </si>
  <si>
    <t>Revestimento com placa MDF 6mm revestido com chapa em fórmica</t>
  </si>
  <si>
    <t>7.1.8</t>
  </si>
  <si>
    <t>IMPERMEABILIZAÇÃO DE SUPERFÍCIE COM ARGAMASSA POLIMÉRICA / MEMBRANA ACRÍLICA, 3 DEMÃOS. AF_06/2018</t>
  </si>
  <si>
    <t>7.2</t>
  </si>
  <si>
    <t>REVESTIMENTO EXTERNO</t>
  </si>
  <si>
    <t>7.2.1</t>
  </si>
  <si>
    <t>CHAPISCO APLICADO EM ALVENARIA (COM PRESENÇA DE VÃOS) E ESTRUTURAS DE CONCRETO DE FACHADA, COM COLHER  DE PEDREIRO. ARGAMASSA TRAÇO 1:3 COM PREPARO EM BETONEIRA 400L. AF_06/2014</t>
  </si>
  <si>
    <t>7.2.2</t>
  </si>
  <si>
    <t>EMBOÇO  OU MASSA ÚNICA EM ARGAMASSA TRAÇO 1:2:8,  PREPARO MECÂNICO COM BETONEIRA 400 L, APLICADA MANUALMENTE EM PANOS DE FACHADA COM PRESENÇA DE VÃOS, ESPESSURA DE 25 MM. AF_06/2014</t>
  </si>
  <si>
    <t>7.2.3</t>
  </si>
  <si>
    <t>IMPERMEABILIZAÇÃO DE SUPERFÍCIE COM ARGAMASSA POLIMÉRICA / MEMBRANA ACRÍLICA, 4 DEMÃOS, REFORÇADA COM VÉU DE POLIÉSTER (MAV). AF_06/2018</t>
  </si>
  <si>
    <t>PAVIMENTAÇÃO</t>
  </si>
  <si>
    <t>8.1</t>
  </si>
  <si>
    <t>PAVIMENTAÇÃO  INTERNA</t>
  </si>
  <si>
    <t>8.1.1</t>
  </si>
  <si>
    <t>CONTRAPISO EM ARGAMASSA TRAÇO 1:4 (CIMENTO E AREIA), PREPARO MECÂNICO COM BETONEIRA 400 L, APLICADO EM ÁREAS SECAS SOBRE LAJE, ADERIDO, ACABAMENTO NÃO REFORÇADO, ESPESSURA 3CM. AF_07/2021</t>
  </si>
  <si>
    <t>8.1.2</t>
  </si>
  <si>
    <t>LASTRO DE CONCRETO MAGRO, APLICADO EM PISOS, LAJES SOBRE SOLO OU RADIERS,  ESPESSURA DE 3 CM. AF_07/2016</t>
  </si>
  <si>
    <t>8.1.3</t>
  </si>
  <si>
    <t>REVESTIMENTO CERÂMICO PARA PISO  COM PLACAS TIPO PORCELANATO DE DIMENSÕES 60X60 CM APLICADA EM AMBIENTES DE ÁREA MAIOR QUE 10 M². AF_06/2014</t>
  </si>
  <si>
    <t>8.1.4</t>
  </si>
  <si>
    <t>PISO  VINÍLICO SEMI-FLEXÍVEL EM PLACAS, PADRÃO LISO, ESPESSURA
3,2 MM, FIXADO COM COLA. AF_09/2020</t>
  </si>
  <si>
    <t>8.1.5</t>
  </si>
  <si>
    <t>FORNECIMENTO E INSTALAÇÃO DE CARPETE BERBER  POINT 920 DA
BEAULIEU E=7MM OU SIMILAR</t>
  </si>
  <si>
    <t>8.1.6</t>
  </si>
  <si>
    <t>EXECUÇÃO  DE PASSEIO (CALÇADA) OU PISO  DE CONCRETO COM CONCRETO MOLDADO IN LOCO, FEITO EM OBRA, ACABAMENTO CONVENCIONAL, NÃO ARMADO. AF_07/2016</t>
  </si>
  <si>
    <t>8.1.8</t>
  </si>
  <si>
    <t>SOLEIRA EM GRANITO, LARGURA 15 CM, ESPESSURA 2,0 CM. AF_09/2020</t>
  </si>
  <si>
    <t>8.1.9</t>
  </si>
  <si>
    <t>RODAPÉ  EM POLIESTIRENO, ALTURA 10 CM</t>
  </si>
  <si>
    <t>8.1.10</t>
  </si>
  <si>
    <t>8.1.11</t>
  </si>
  <si>
    <t>PISO  TÁTIL ALERTA - ELEMENTOS EM INOX (100 PEÇAS/M)</t>
  </si>
  <si>
    <t>8.1.12</t>
  </si>
  <si>
    <t>PISO  TÁTIL DIRECIONAL - ELEMENTOS EM INOX (12 PEÇAS/M)</t>
  </si>
  <si>
    <t>8.2</t>
  </si>
  <si>
    <t>PAVIMENTAÇÃO  EXTERNA</t>
  </si>
  <si>
    <t>8.2.1</t>
  </si>
  <si>
    <t>EXECUÇÃO  DE PÁTIO/ESTACIONAMENTO EM PISO  INTERTRAVADO, COM BLOCO RETANGULAR DE 20 X 10 CM, ESPESSURA 10 CM. AF_12/2015</t>
  </si>
  <si>
    <t>8.2.2</t>
  </si>
  <si>
    <t>EXECUÇÃO  DE PÁTIO/ESTACIONAMENTO EM PISO  INTERTRAVADO, COM BLOCO RETANGULAR COR NATURAL DE 20 X 10 CM, ESPESSURA 8 CM. AF_12/2015</t>
  </si>
  <si>
    <t>8.2.3</t>
  </si>
  <si>
    <t>ASSENTAMENTO DE GUIA (MEIO-FIO) EM TRECHO  RETO, CONFECCIONADA EM CONCRETO PRÉ-FABRICADO, DIMENSÕES
100X15X13X30 CM (COMPRIMENTO X BASE INFERIOR  X BASE SUPERIOR X ALTURA), PARA VIAS URBANAS (USO VIÁRIO). AF_06/2016</t>
  </si>
  <si>
    <t>8.2.4</t>
  </si>
  <si>
    <t>PISO  PODOTÁTIL, DIRECIONAL OU ALERTA, ASSENTADO SOBRE ARGAMASSA. AF_05/2020</t>
  </si>
  <si>
    <t>PINTURA</t>
  </si>
  <si>
    <t>9.1</t>
  </si>
  <si>
    <t>PINTURA INTERNA</t>
  </si>
  <si>
    <t>9.1.1</t>
  </si>
  <si>
    <t>APLICAÇÃO DE FUNDO SELADOR  ACRÍLICO EM PAREDES, UMA DEMÃO. AF_06/2014</t>
  </si>
  <si>
    <t>9.1.2</t>
  </si>
  <si>
    <t>APLICAÇÃO DE FUNDO SELADOR  ACRÍLICO EM TETO, UMA DEMÃO. AF_06/2014</t>
  </si>
  <si>
    <t>9.1.3</t>
  </si>
  <si>
    <t>APLICAÇÃO E LIXAMENTO DE MASSA LÁTEX EM PAREDES, DUAS DEMÃOS. AF_06/2014</t>
  </si>
  <si>
    <t>9.1.4</t>
  </si>
  <si>
    <t>APLICAÇÃO E LIXAMENTO DE MASSA LÁTEX EM TETO, DUAS DEMÃOS. AF_06/2014</t>
  </si>
  <si>
    <t>9.1.5</t>
  </si>
  <si>
    <t>APLICAÇÃO MANUAL DE PINTURA COM TINTA LÁTEX ACRÍLICA EM PAREDES, DUAS DEMÃOS. AF_06/2014</t>
  </si>
  <si>
    <t>9.1.6</t>
  </si>
  <si>
    <t>APLICAÇÃO MANUAL DE PINTURA COM TINTA LÁTEX ACRÍLICA EM TETO, DUAS DEMÃOS. AF_06/2014</t>
  </si>
  <si>
    <t>9.2</t>
  </si>
  <si>
    <t>PINTURA EXTERNA</t>
  </si>
  <si>
    <t>9.2.1</t>
  </si>
  <si>
    <t>APLICAÇÃO MANUAL DE FUNDO SELADOR  ACRÍLICO EM PANOS  COM PRESENÇA DE VÃOS DE EDIFÍCIOS  DE MÚLTIPLOS PAVIMENTOS. AF_06/2014</t>
  </si>
  <si>
    <t>9.2.2</t>
  </si>
  <si>
    <t>APLICAÇÃO MANUAL DE PINTURA COM TINTA TEXTURIZADA ACRÍLICA EM PANOS  COM PRESENÇA DE VÃOS DE EDIFÍCIOS  DE MÚLTIPLOS PAVIMENTOS,  UMA COR.  AF_06/2014</t>
  </si>
  <si>
    <t>9.3</t>
  </si>
  <si>
    <t>PINTURA EM METAL</t>
  </si>
  <si>
    <t>9.3.1</t>
  </si>
  <si>
    <t>PINTURA COM TINTA ALQUÍDICA DE FUNDO (TIPO ZARCÃO) APLICADA A ROLO OU PINCEL SOBRE PERFIL  METÁLICO EXECUTADO EM FÁBRICA (POR  DEMÃO). AF_01/2020</t>
  </si>
  <si>
    <t>9.3.2</t>
  </si>
  <si>
    <t>PINTURA COM TINTA ALQUÍDICA DE ACABAMENTO (ESMALTE SINTÉTICO FOSCO) PULVERIZADA SOBRE SUPERFÍCIES METÁLICAS (EXCETO PERFIL) EXECUTADO EM OBRA (02 DEMÃOS). AF_01/2020_P</t>
  </si>
  <si>
    <t>INSTALAÇÕES HIDRO-SANITÁRIAS</t>
  </si>
  <si>
    <t>10.1</t>
  </si>
  <si>
    <t>INSTALAÇÕES DE ESGOTO SANITÁRIO</t>
  </si>
  <si>
    <t>10.1.1</t>
  </si>
  <si>
    <t>TUBOS</t>
  </si>
  <si>
    <t>10.1.1.1</t>
  </si>
  <si>
    <t>TUBO PVC, SERIE  NORMAL, ESGOTO PREDIAL, DN 40 MM, FORNECIDO E INSTALADO EM RAMAL DE DESCARGA OU RAMAL DE ESGOTO SANITÁRIO. AF_12/2014</t>
  </si>
  <si>
    <t>10.1.1.2</t>
  </si>
  <si>
    <t>TUBO PVC, SERIE  NORMAL, ESGOTO PREDIAL, DN 50 MM, FORNECIDO E INSTALADO EM PRUMADA DE ESGOTO SANITÁRIO OU VENTILAÇÃO. AF_12/2014</t>
  </si>
  <si>
    <t>10.1.1.3</t>
  </si>
  <si>
    <t>TUBO PVC, SERIE  NORMAL, ESGOTO PREDIAL, DN 100 MM, FORNECIDO E INSTALADO EM RAMAL DE DESCARGA OU RAMAL DE ESGOTO
SANITÁRIO. AF_12/2014</t>
  </si>
  <si>
    <t>10.1.2</t>
  </si>
  <si>
    <t>CONEXÕES</t>
  </si>
  <si>
    <t>10.1.2.1</t>
  </si>
  <si>
    <t>JOELHO 45 GRAUS,  PVC, SERIE  NORMAL, ESGOTO PREDIAL, DN 40 MM, JUNTA SOLDÁVEL, FORNECIDO E INSTALADO EM RAMAL DE DESCARGA OU RAMAL DE ESGOTO SANITÁRIO. AF_12/2014</t>
  </si>
  <si>
    <t>10.1.2.2</t>
  </si>
  <si>
    <t>JOELHO 45 GRAUS,  PVC, SERIE  NORMAL, ESGOTO PREDIAL, DN 50 MM, JUNTA ELÁSTICA, FORNECIDO E INSTALADO EM RAMAL DE DESCARGA OU RAMAL DE ESGOTO SANITÁRIO. AF_12/2014</t>
  </si>
  <si>
    <t>10.1.2.4</t>
  </si>
  <si>
    <t>JOELHO 90 GRAUS,  PVC, SERIE  NORMAL, ESGOTO PREDIAL, DN 40 MM, JUNTA SOLDÁVEL, FORNECIDO E INSTALADO EM RAMAL DE DESCARGA OU RAMAL DE ESGOTO SANITÁRIO. AF_12/2014</t>
  </si>
  <si>
    <t>10.1.2.5</t>
  </si>
  <si>
    <t>JOELHO 90 GRAUS,  PVC, SERIE  NORMAL, ESGOTO PREDIAL, DN 50 MM, JUNTA ELÁSTICA, FORNECIDO E INSTALADO EM RAMAL DE DESCARGA OU RAMAL DE ESGOTO SANITÁRIO. AF_12/2014</t>
  </si>
  <si>
    <t>10.1.2.6</t>
  </si>
  <si>
    <t>JOELHO 90 GRAUS,  PVC, SERIE  NORMAL, ESGOTO PREDIAL, DN 100 MM, JUNTA ELÁSTICA, FORNECIDO E INSTALADO EM RAMAL DE DESCARGA OU RAMAL DE ESGOTO SANITÁRIO. AF_12/2014</t>
  </si>
  <si>
    <t>10.1.2.7</t>
  </si>
  <si>
    <t>Junção simples em pvc rígido c/ anéis, para esgoto primário, diâm =100  x 50mm</t>
  </si>
  <si>
    <t>10.1.2.8</t>
  </si>
  <si>
    <t>TE, PVC, SERIE  NORMAL, ESGOTO PREDIAL, DN 50 X 50 MM, JUNTA ELÁSTICA, FORNECIDO E INSTALADO EM PRUMADA DE ESGOTO SANITÁRIO OU VENTILAÇÃO. AF_12/2014</t>
  </si>
  <si>
    <t>10.1.2.9</t>
  </si>
  <si>
    <t>TE, PVC, SERIE  NORMAL, ESGOTO PREDIAL, DN 100 X 50 MM, JUNTA ELÁSTICA, FORNECIDO E INSTALADO EM PRUMADA DE ESGOTO</t>
  </si>
  <si>
    <t>10.1.2.10</t>
  </si>
  <si>
    <t>LUVA SIMPLES, PVC, SERIE  NORMAL, ESGOTO PREDIAL, DN 40 MM, JUNTA SOLDÁVEL, FORNECIDO E INSTALADO EM RAMAL DE DESCARGA OU RAMAL DE ESGOTO SANITÁRIO. AF_12/2014</t>
  </si>
  <si>
    <t>10.1.2.11</t>
  </si>
  <si>
    <t>LUVA SIMPLES, PVC, SERIE  NORMAL, ESGOTO PREDIAL, DN 50 MM, JUNTA ELÁSTICA, FORNECIDO E INSTALADO EM RAMAL DE DESCARGA OU RAMAL DE ESGOTO SANITÁRIO. AF_12/2014</t>
  </si>
  <si>
    <t>10.1.2.12</t>
  </si>
  <si>
    <t>LUVA SIMPLES, PVC, SERIE  NORMAL, ESGOTO PREDIAL, DN 100 MM, JUNTA ELÁSTICA, FORNECIDO E INSTALADO EM RAMAL DE DESCARGA OU RAMAL DE ESGOTO SANITÁRIO. AF_12/2014</t>
  </si>
  <si>
    <t>10.1.2.13</t>
  </si>
  <si>
    <t>C4822</t>
  </si>
  <si>
    <t>TERMINAL DE VENTILAÇÃO PVC 50MM</t>
  </si>
  <si>
    <t>10.1.2.14</t>
  </si>
  <si>
    <t>RASGO  EM ALVENARIA PARA RAMAIS/ DISTRIBUIÇÃO COM DIAMETROS MENORES OU IGUAIS A 40 MM. AF_05/2015</t>
  </si>
  <si>
    <t>10.1.2.15</t>
  </si>
  <si>
    <t>ESCAVAÇÃO MANUAL DE VALA COM PROFUNDIDADE MENOR OU IGUAL A
1,30  M. AF_02/2021</t>
  </si>
  <si>
    <t>10.1.2.16</t>
  </si>
  <si>
    <t>RALO SECO DO TIPO INDUSTRIAL, EM AÇO INOX , DN 100 X 40 MM, JUNTA SOLDÁVEL, FORNECIDO E INSTALADO EM RAMAL DE DESCARGA OU EM RAMAL DE ESGOTO SANITÁRIO</t>
  </si>
  <si>
    <t>10.1.3</t>
  </si>
  <si>
    <t>CAIXAS DE PASSAGEM</t>
  </si>
  <si>
    <t>10.1.3.1</t>
  </si>
  <si>
    <t>CAIXA ENTERRADA HIDRÁULICA RETANGULAR EM ALVENARIA COM TIJOLOS CERÂMICOS MACIÇOS, DIMENSÕES INTERNAS: 0,6X0,6X0,6 M PARA REDE DE ESGOTO. AF_12/2020</t>
  </si>
  <si>
    <t>10.1.3.2</t>
  </si>
  <si>
    <t>CAIXA SIFONADA, PVC, DN 100 X 100 X 50 MM, JUNTA ELÁSTICA, FORNECIDA  E INSTALADA EM RAMAL DE DESCARGA OU EM RAMAL DE ESGOTO SANITÁRIO. AF_12/2014</t>
  </si>
  <si>
    <t>10.1.4</t>
  </si>
  <si>
    <t>ESTAÇÃO DE TRATAMENTO DE ESGOTO - ETE</t>
  </si>
  <si>
    <t>10.1.4.3</t>
  </si>
  <si>
    <t>C4847</t>
  </si>
  <si>
    <t>ESTAÇÃO  DE TRATAMENTO DE ESGOTO (ETE), VAZÃO DE 15,00  M3/DIA, CONFECCIONADA EM POLIESTER REFORÇADA E FIBRA DE VIDRO, COMPLETA INCLUINDO FORNECIMENTO, MONTAGEM E TREINAMENTO</t>
  </si>
  <si>
    <t>10.2</t>
  </si>
  <si>
    <t>INSTALAÇÕES HIDRÁULICAS</t>
  </si>
  <si>
    <t>10.2.1</t>
  </si>
  <si>
    <t>10.2.1.1</t>
  </si>
  <si>
    <t>TUBO, PVC, SOLDÁVEL, DN 25MM, INSTALADO EM RAMAL OU SUB-RAMAL DE ÁGUA - FORNECIMENTO E INSTALAÇÃO. AF_12/2014</t>
  </si>
  <si>
    <t>10.2.1.3</t>
  </si>
  <si>
    <t>TUBO, PVC, SOLDÁVEL, DN 50MM, INSTALADO EM PRUMADA DE ÁGUA - FORNECIMENTO E INSTALAÇÃO. AF_12/2014</t>
  </si>
  <si>
    <t>10.2.1.4</t>
  </si>
  <si>
    <t>TUBO, PVC, SOLDÁVEL, DN 75MM, INSTALADO EM PRUMADA DE ÁGUA - FORNECIMENTO E INSTALAÇÃO. AF_12/2014</t>
  </si>
  <si>
    <t>10.2.2</t>
  </si>
  <si>
    <t>10.2.2.1</t>
  </si>
  <si>
    <t>JOELHO 90 GRAUS,  PVC, SOLDÁVEL, DN 25MM, INSTALADO EM RAMAL OU SUB-RAMAL DE ÁGUA - FORNECIMENTO E INSTALAÇÃO. AF_12/2014</t>
  </si>
  <si>
    <t>10.2.2.3</t>
  </si>
  <si>
    <t>JOELHO 90 GRAUS,  PVC, SOLDÁVEL, DN 50MM, INSTALADO EM PRUMADA DE ÁGUA - FORNECIMENTO E INSTALAÇÃO. AF_12/2014</t>
  </si>
  <si>
    <t>10.2.2.4</t>
  </si>
  <si>
    <t>JOELHO 90 GRAUS,  PVC, SOLDÁVEL, DN 75MM, INSTALADO EM PRUMADA DE ÁGUA - FORNECIMENTO E INSTALAÇÃO. AF_12/2014</t>
  </si>
  <si>
    <t>10.2.2.7</t>
  </si>
  <si>
    <t>TE, PVC, SOLDÁVEL, DN 25MM, INSTALADO EM RAMAL OU SUB-RAMAL DE ÁGUA - FORNECIMENTO E INSTALAÇÃO. AF_12/2014</t>
  </si>
  <si>
    <t>10.2.2.8</t>
  </si>
  <si>
    <t>TE, PVC, SOLDÁVEL, DN 50MM, INSTALADO EM PRUMADA DE ÁGUA - FORNECIMENTO E INSTALAÇÃO. AF_12/2014</t>
  </si>
  <si>
    <t>10.2.2.9</t>
  </si>
  <si>
    <t>TE DE REDUÇÃO,  PVC, SOLDÁVEL, DN 75MM X 50MM, INSTALADO EM PRUMADA DE ÁGUA - FORNECIMENTO E INSTALAÇÃO. AF_12/2014</t>
  </si>
  <si>
    <t>TÊ DE REDUÇÃO,  PVC, SOLDÁVEL, DN 50MM X 25MM, INSTALADO EM PRUMADA DE ÁGUA - FORNECIMENTO E INSTALAÇÃO. AF_12/2014</t>
  </si>
  <si>
    <t>10.2.2.17</t>
  </si>
  <si>
    <t>BUCHA DE REDUÇÃO,  PVC, SOLDÁVEL, DN 50MM X 25MM, INSTALADO EM RAMAL OU SUB-RAMAL DE ÁGUA - FORNECIMENTO E INSTALAÇÃO.</t>
  </si>
  <si>
    <t>10.2.2.18</t>
  </si>
  <si>
    <t>BUCHA DE REDUÇÃO,  PVC, SOLDÁVEL, DN 75MM X 50MM, INSTALADA EM PRUMADA DE ÁGUA - FORNECIMENTO E INSTALAÇÃO</t>
  </si>
  <si>
    <t>10.2.2.20</t>
  </si>
  <si>
    <t>ADAPTADOR CURTO COM BOLSA E ROSCA  PARA REGISTRO, PVC, SOLDÁVEL, DN 25MM X 3/4, INSTALADO EM RAMAL OU SUB-RAMAL DE ÁGUA - FORNECIMENTO E INSTALAÇÃO. AF_12/2014</t>
  </si>
  <si>
    <t>10.2.2.25</t>
  </si>
  <si>
    <t>ADAPTADOR COM FLANGES  LIVRES, PVC, SOLDÁVEL LONGO, DN 75 MM X 2 1/2 , INSTALADO EM RESERVAÇÃO DE ÁGUA DE EDIFICAÇÃO QUE POSSUA RESERVATÓRIO DE FIBRA/FIBROCIMENTO    FORNECIMENTO E INSTALAÇÃO. AF_06/2016</t>
  </si>
  <si>
    <t>10.2.2.30</t>
  </si>
  <si>
    <t>REGISTRO DE GAVETA BRUTO, LATÃO, ROSCÁVEL,  3/4", COM ACABAMENTO E CANOPLA CROMADOS - FORNECIMENTO E INSTALAÇÃO. AF_08/2021</t>
  </si>
  <si>
    <t>10.2.2.32</t>
  </si>
  <si>
    <t>VÁLVULA DE RETENÇÃO HORIZONTAL, DE BRONZE,  ROSCÁVEL,  3/4" - FORNECIMENTO E INSTALAÇÃO. AF_08/2021</t>
  </si>
  <si>
    <t>10.2.2.33</t>
  </si>
  <si>
    <t>JOELHO 90 GRAUS COM BUCHA DE LATÃO, PVC, SOLDÁVEL, DN 25MM, X
1/2 INSTALADO EM RAMAL OU SUB-RAMAL DE ÁGUA - FORNECIMENTO E INSTALAÇÃO. AF_12/2014</t>
  </si>
  <si>
    <t>10.2.2.34</t>
  </si>
  <si>
    <t>JOELHO 90 GRAUS COM BUCHA DE LATÃO, PVC, SOLDÁVEL, DN 25MM, X
3/4 INSTALADO EM RAMAL OU SUB-RAMAL DE ÁGUA - FORNECIMENTO E INSTALAÇÃO. AF_12/2014</t>
  </si>
  <si>
    <t>10.2.2.35</t>
  </si>
  <si>
    <t>JOELHO 45 GRAUS,  PVC, SOLDÁVEL, DN 50MM, INSTALADO EM PRUMADA DE ÁGUA - FORNECIMENTO E INSTALAÇÃO. AF_12/2014</t>
  </si>
  <si>
    <t>10.3</t>
  </si>
  <si>
    <t>LOUÇAS  E METAIS</t>
  </si>
  <si>
    <t>10.3.1</t>
  </si>
  <si>
    <t>DUCHA HIGIÊNICA COM REGISTRO, LINHA LINK, REF.  1984.C.ACT. LNK, DA DECA OU SIMILAR</t>
  </si>
  <si>
    <t>10.3.2</t>
  </si>
  <si>
    <t>BARRA DE APOIO RETA, EM ACO INOX POLIDO, COMPRIMENTO 90 CM, FIXADA NA PAREDE  - FORNECIMENTO E INSTALAÇÃO. AF_01/2020</t>
  </si>
  <si>
    <t>10.3.3</t>
  </si>
  <si>
    <t>BARRA DE APOIO RETA, EM ACO INOX POLIDO, COMPRIMENTO 60CM, FIXADA NA PAREDE  - FORNECIMENTO E INSTALAÇÃO. AF_01/2020</t>
  </si>
  <si>
    <t>10.3.4</t>
  </si>
  <si>
    <t>ESPELHO CRISTAL, ESPESSURA 4MM, COM PARAFUSOS DE FIXACAO, SEM MOLDURA</t>
  </si>
  <si>
    <t>10.3.5</t>
  </si>
  <si>
    <t>LAVATÓRIO LOUÇA BRANCA SUSPENSO, 29,5  X 39CM OU EQUIVALENTE, PADRÃO POPULAR, INCLUSO SIFÃO TIPO GARRAFA EM PVC, VÁLVULA E ENGATE FLEXÍVEL 30CM EM PLÁSTICO  E TORNEIRA CROMADA DE MESA, PADRÃO POPULAR  - FORNECIMENTO E INSTALAÇÃO. AF_01/2020</t>
  </si>
  <si>
    <t>10.3.6</t>
  </si>
  <si>
    <t>Bacia turca (celite ref 003006), caixa de descarga de embutir (montana) ou similares</t>
  </si>
  <si>
    <t>10.3.7</t>
  </si>
  <si>
    <t>VASO SANITÁRIO SIFONADO  COM CAIXA ACOPLADA LOUÇA BRANCA - PADRÃO MÉDIO, INCLUSO ENGATE FLEXÍVEL EM METAL CROMADO, 1/2
X 40CM - FORNECIMENTO E INSTALAÇÃO. AF_01/2020</t>
  </si>
  <si>
    <t>10.3.8</t>
  </si>
  <si>
    <t>VASO SANITARIO SIFONADO  CONVENCIONAL PARA PCD SEM FURO FRONTAL COM LOUÇA BRANCA SEM ASSENTO, INCLUSO CONJUNTO DE LIGAÇÃO PARA BACIA SANITÁRIA AJUSTÁVEL - FORNECIMENTO E INSTALAÇÃO. AF_01/2020</t>
  </si>
  <si>
    <t>10.3.9</t>
  </si>
  <si>
    <t>CUBA DE EMBUTIR DE AÇO INOXIDÁVEL MÉDIA, INCLUSO VÁLVULA TIPO AMERICANA E SIFÃO TIPO GARRAFA EM METAL CROMADO - FORNECIMENTO E INSTALAÇÃO. AF_01/2020</t>
  </si>
  <si>
    <t>10.3.10</t>
  </si>
  <si>
    <t>TANQUE DE LOUÇA BRANCA SUSPENSO, 18L OU EQUIVALENTE, INCLUSO SIFÃO TIPO GARRAFA EM PVC, VÁLVULA PLÁSTICA E TORNEIRA DE METAL CROMADO PADRÃO POPULAR  - FORNECIMENTO E INSTALAÇÃO. AF_01/2020</t>
  </si>
  <si>
    <t>10.3.11</t>
  </si>
  <si>
    <t>TORNEIRA CROMADA TUBO MÓVEL, DE PAREDE, 1/2 OU 3/4, PARA PIA DE COZINHA, PADRÃO MÉDIO - FORNECIMENTO E INSTALAÇÃO. AF_01/2020</t>
  </si>
  <si>
    <t>10.3.12</t>
  </si>
  <si>
    <t>PAPELEIRA  DE PAREDE  EM METAL CROMADO SEM TAMPA, INCLUSO FIXAÇÃO. AF_01/2020</t>
  </si>
  <si>
    <t>10.3.13</t>
  </si>
  <si>
    <t>CHUVEIRO SIMPLES  ARTICULADO, DE METAL CROMADO, (DECA
REF1995), C/ REGISTRO DE PRESSÃO (DECA LINHA C40 REF1416) OU</t>
  </si>
  <si>
    <t>10.3.14</t>
  </si>
  <si>
    <t>SABONETEIRA  DE PAREDE  EM METAL CROMADO, INCLUSO FIXAÇÃO. AF_01/2020</t>
  </si>
  <si>
    <t>10.3.15</t>
  </si>
  <si>
    <t>C4000</t>
  </si>
  <si>
    <t>TORNEIRA TIPO JARDIM CROMADA</t>
  </si>
  <si>
    <t>10.3.16</t>
  </si>
  <si>
    <t>CUBA RETANGULAR DE SEMI ENCAIXE EM LOUÇA BRANCA EM BANCADA DE GRANITO BRANCO CEARA COM ESPAÇO PARA FIXAÇÃO DE TORNEIRA. SIFÃO ARTICULADO PARA LAVATÓRIO, CROMADO. TORNEIRA TIPO LINK BICA BAIXA OU SIMILAR - FORNECIMENTO E INSTALAÇÃO.</t>
  </si>
  <si>
    <t>10.3.17</t>
  </si>
  <si>
    <t>ASSENTO SANITÁRIO CONVENCIONAL - FORNECIMENTO E INSTALACAO. AF_01/2020</t>
  </si>
  <si>
    <t>10.4</t>
  </si>
  <si>
    <t>CISTERNAS</t>
  </si>
  <si>
    <t>10.4.1</t>
  </si>
  <si>
    <t>CISTERNA  DE REÚSO DE ÁGUAS PLUVIAIS</t>
  </si>
  <si>
    <t>10.4.1.1</t>
  </si>
  <si>
    <t>ESCAVAÇÃO MANUAL PARA BLOCO DE COROAMENTO OU SAPATA (INCLUINDO ESCAVAÇÃO PARA COLOCAÇÃO  DE FÔRMAS).  AF_06/2017</t>
  </si>
  <si>
    <t>10.4.1.2</t>
  </si>
  <si>
    <t>10.4.1.3</t>
  </si>
  <si>
    <t>10.4.1.4</t>
  </si>
  <si>
    <t>10.4.1.5</t>
  </si>
  <si>
    <t>10.4.1.6</t>
  </si>
  <si>
    <t>10.4.1.7</t>
  </si>
  <si>
    <t>TAMPA DE CONCRETO ARMADO 60X60X5CM  PARA CAIXA</t>
  </si>
  <si>
    <t>10.4.1.8</t>
  </si>
  <si>
    <t>FABRICAÇÃO, MONTAGEM E DESMONTAGEM  DE FÔRMA PARA BLOCO DE COROAMENTO, EM MADEIRA SERRADA,  E=25  MM, 2 UTILIZAÇÕES. AF_06/2017</t>
  </si>
  <si>
    <t>10.4.1.9</t>
  </si>
  <si>
    <t>10.4.1.10</t>
  </si>
  <si>
    <t>10.4.2</t>
  </si>
  <si>
    <t>CISTERNA  DE ÁGUA FRIA</t>
  </si>
  <si>
    <t>10.4.2.1</t>
  </si>
  <si>
    <t>10.4.2.2</t>
  </si>
  <si>
    <t>10.4.2.3</t>
  </si>
  <si>
    <t>10.4.2.4</t>
  </si>
  <si>
    <t>10.4.2.5</t>
  </si>
  <si>
    <t>10.4.2.6</t>
  </si>
  <si>
    <t>10.4.2.7</t>
  </si>
  <si>
    <t>10.4.2.8</t>
  </si>
  <si>
    <t>10.4.2.9</t>
  </si>
  <si>
    <t>10.4.2.10</t>
  </si>
  <si>
    <t>10.5</t>
  </si>
  <si>
    <t>CASA DE BOMBAS</t>
  </si>
  <si>
    <t>10.5.1</t>
  </si>
  <si>
    <t>10.5.2</t>
  </si>
  <si>
    <t>ESCAVAÇÃO MANUAL DE VALA PARA VIGA BALDRAME (SEM ESCAVAÇÃO PARA COLOCAÇÃO  DE FÔRMAS).  AF_06/2017</t>
  </si>
  <si>
    <t>10.5.3</t>
  </si>
  <si>
    <t>CONCRETO CICLÓPICO  FCK = 15MPA, 30% PEDRA DE MÃO EM VOLUME REAL, INCLUSIVE LANÇAMENTO. AF_05/2021</t>
  </si>
  <si>
    <t>10.5.4</t>
  </si>
  <si>
    <t>COMPOSIÇÃO PARAMÉTRICA PARA EXECUÇÃO  DE ESTRUTURAS DE CONCRETO ARMADO, PARA EDIFICAÇÃO HABITACIONAL UNIFAMILIAR TÉRREA  (CASA ISOLADA), FCK = 25 MPA. AF_11/2022</t>
  </si>
  <si>
    <t>10.5.5</t>
  </si>
  <si>
    <t>LASTRO DE CONCRETO MAGRO, APLICADO EM PISOS, LAJES SOBRE SOLO OU RADIERS,  ESPESSURA DE 5 CM. AF_07/2016</t>
  </si>
  <si>
    <t>10.5.6</t>
  </si>
  <si>
    <t>CONTRAPISO EM ARGAMASSA TRAÇO 1:4 (CIMENTO E AREIA), PREPARO MECÂNICO COM BETONEIRA 400 L, APLICADO EM ÁREAS SECAS SOBRE LAJE, ADERIDO, ACABAMENTO NÃO REFORÇADO, ESPESSURA 2CM. AF_07/2021</t>
  </si>
  <si>
    <t>10.5.7</t>
  </si>
  <si>
    <t>10.5.8</t>
  </si>
  <si>
    <t>10.5.9</t>
  </si>
  <si>
    <t>10.5.10</t>
  </si>
  <si>
    <t>10.5.11</t>
  </si>
  <si>
    <t>10.5.12</t>
  </si>
  <si>
    <t>10.5.13</t>
  </si>
  <si>
    <t>10.5.14</t>
  </si>
  <si>
    <t>EXECUÇÃO  DE PASSEIO (CALÇADA) OU PISO  DE CONCRETO COM CONCRETO MOLDADO IN LOCO, USINADO, ACABAMENTO CONVENCIONAL, NÃO ARMADO. AF_07/2016</t>
  </si>
  <si>
    <t>10.5.15</t>
  </si>
  <si>
    <t>ALVENARIA DE VEDAÇÃO COM ELEMENTO VAZADO DE CONCRETO (COBOGÓ) DE 7X50X50CM  E ARGAMASSA DE ASSENTAMENTO COM PREPARO EM BETONEIRA.  AF_05/2020</t>
  </si>
  <si>
    <t>10.5.16</t>
  </si>
  <si>
    <t>PORTA EM AÇO DE ABRIR TIPO VENEZIANA SEM GUARNIÇÃO, 87X210CM, FIXAÇÃO COM PARAFUSOS - FORNECIMENTO E INSTALAÇÃO. AF_12/2019</t>
  </si>
  <si>
    <t>10.5.17</t>
  </si>
  <si>
    <t>BOMBA CENTRÍFUGA,  TRIFÁSICA, 1 CV OU 0,99  HP, HM 14 A 40 M, Q 0,6 A
8,4 M3/H - FORNECIMENTO E INSTALAÇÃO. AF_12/2020</t>
  </si>
  <si>
    <t>10.5.18</t>
  </si>
  <si>
    <t>Quadro de comando para 2 bombas de recalques de 1/3 a 2 cv, monofásica,
220 volts, com chave seletora, acionamento manual/automático, relé de sobrecarga e contatora</t>
  </si>
  <si>
    <t>10.5.19</t>
  </si>
  <si>
    <t>CONCRETAGEM DE PILARES,  FCK=25  MPA, COM USO DE JERICAS EM CREMALHEIRA - LANÇAMENTO, ADENSAMENTO  E ACABAMENTO. AF_02/2022</t>
  </si>
  <si>
    <t>10.5.20</t>
  </si>
  <si>
    <t>IMPERMEABILIZAÇÃO DE SUPERFÍCIE COM MANTA ASFÁLTICA, UMA CAMADA, INCLUSIVE APLICAÇÃO DE PRIMER  ASFÁLTICO, E=3MM. AF_06/2018</t>
  </si>
  <si>
    <t>INSTALAÇÕES ELÉTRICAS</t>
  </si>
  <si>
    <t>11.1</t>
  </si>
  <si>
    <t>QUADROS, DISJUNTORES E DISPOSITIVOS</t>
  </si>
  <si>
    <t>11.1.1</t>
  </si>
  <si>
    <t>DISJUNTOR MONOPOLAR  TIPO DIN, CORRENTE NOMINAL DE 10A - FORNECIMENTO E INSTALAÇÃO. AF_10/2020</t>
  </si>
  <si>
    <t>11.1.2</t>
  </si>
  <si>
    <t>DISJUNTOR MONOPOLAR  TIPO DIN, CORRENTE NOMINAL DE 16A - FORNECIMENTO E INSTALAÇÃO. AF_10/2020</t>
  </si>
  <si>
    <t>11.1.3</t>
  </si>
  <si>
    <t>DISJUNTOR MONOPOLAR  TIPO DIN, CORRENTE NOMINAL DE 20A - FORNECIMENTO E INSTALAÇÃO. AF_10/2020</t>
  </si>
  <si>
    <t>11.1.4</t>
  </si>
  <si>
    <t>DISJUNTOR MONOPOLAR  TIPO DIN, CORRENTE NOMINAL DE 25A - FORNECIMENTO E INSTALAÇÃO. AF_10/2020</t>
  </si>
  <si>
    <t>11.1.5</t>
  </si>
  <si>
    <t>DISJUNTOR MONOPOLAR  TIPO DIN, CORRENTE NOMINAL DE 32A - FORNECIMENTO E INSTALAÇÃO. AF_10/2020</t>
  </si>
  <si>
    <t>11.1.6</t>
  </si>
  <si>
    <t>DISJUNTOR TRIPOLAR TIPO DIN, CORRENTE NOMINAL DE 32A - FORNECIMENTO E INSTALAÇÃO. AF_10/2020</t>
  </si>
  <si>
    <t>11.1.7</t>
  </si>
  <si>
    <t>DISJUNTOR TRIPOLAR TIPO DIN, CORRENTE NOMINAL DE 40A - FORNECIMENTO E INSTALAÇÃO. AF_10/2020</t>
  </si>
  <si>
    <t>11.1.8</t>
  </si>
  <si>
    <t>DISJUNTOR TRIPOLAR TIPO DIN, CORRENTE NOMINAL DE 50A - FORNECIMENTO E INSTALAÇÃO. AF_10/2020</t>
  </si>
  <si>
    <t>11.1.9</t>
  </si>
  <si>
    <t>DISJUNTOR TRIPOLAR TIPO DIN, CORRENTE NOMINAL DE 100A - FORNECIMENTO E INSTALAÇÃO. AF_10/2020</t>
  </si>
  <si>
    <t>11.1.10</t>
  </si>
  <si>
    <t>DISJUNTOR TRIPOLAR TIPO DIN, CORRENTE NOMINAL DE 70A - FORNECIMENTO E INSTALAÇÃO. AF_10/2020</t>
  </si>
  <si>
    <t>11.1.11</t>
  </si>
  <si>
    <t>DISJUNTOR TERMOMAGNETICO  TRIPOLAR 175 A, PADRÃO DIN (EUROPEU - LINHA BRANCA), 10KA</t>
  </si>
  <si>
    <t>11.1.12</t>
  </si>
  <si>
    <t>DISJUNTOR TERMOMAGNÉTICO  TRIPOLAR , CORRENTE NOMINAL DE
200A - FORNECIMENTO E INSTALAÇÃO. AF_10/2020</t>
  </si>
  <si>
    <t>11.1.13</t>
  </si>
  <si>
    <t>DISJUNTOR TERMOMAGNÉTICO  TRIPOLAR , CORRENTE NOMINAL DE
125A - FORNECIMENTO E INSTALAÇÃO. AF_10/2020</t>
  </si>
  <si>
    <t>11.1.14</t>
  </si>
  <si>
    <t>Dispositivo de proteção contra surto de tensão DPS  60kA - 275v</t>
  </si>
  <si>
    <t>11.1.15</t>
  </si>
  <si>
    <t>Disjuntor bipolar DR 25 A  - Dispositivo residual diferencial, tipo AC, 30MA</t>
  </si>
  <si>
    <t>11.1.16</t>
  </si>
  <si>
    <t>QUADRO DE DISTRIBUIÇÃO DE ENERGIA EM CHAPA DE AÇO GALVANIZADO, DE EMBUTIR, COM BARRAMENTO TRIFÁSICO,  PARA 24
DISJUNTORES DIN 100A - FORNECIMENTO E INSTALAÇÃO. AF_10/2020</t>
  </si>
  <si>
    <t>11.1.17</t>
  </si>
  <si>
    <t>QUADRO DE DISTRIBUIÇÃO DE ENERGIA EM CHAPA DE AÇO GALVANIZADO, DE EMBUTIR, COM BARRAMENTO TRIFÁSICO,  PARA 30
DISJUNTORES DIN 150A - FORNECIMENTO E INSTALAÇÃO. AF_10/2020</t>
  </si>
  <si>
    <t>11.1.18</t>
  </si>
  <si>
    <t>Quadro de distribuição de embutir, em chapa de aço, para até 70 disjuntores, com barramento, padrão DIN, exclusive disjuntores</t>
  </si>
  <si>
    <t>11.2</t>
  </si>
  <si>
    <t>CABOS</t>
  </si>
  <si>
    <t>11.2.1</t>
  </si>
  <si>
    <t>CABO DE COBRE  FLEXÍVEL ISOLADO, 2,5 MM², ANTI-CHAMA 450/750 V, PARA CIRCUITOS  TERMINAIS - FORNECIMENTO E INSTALAÇÃO. AF_12/2015</t>
  </si>
  <si>
    <t>11.2.2</t>
  </si>
  <si>
    <t>CABO DE COBRE  FLEXÍVEL ISOLADO, 4 MM², ANTI-CHAMA 450/750 V, PARA CIRCUITOS  TERMINAIS - FORNECIMENTO E INSTALAÇÃO. AF_12/2015</t>
  </si>
  <si>
    <t>11.2.3</t>
  </si>
  <si>
    <t>CABO DE COBRE  FLEXÍVEL ISOLADO, 6 MM², ANTI-CHAMA 450/750 V, PARA CIRCUITOS  TERMINAIS - FORNECIMENTO E INSTALAÇÃO. AF_12/2015</t>
  </si>
  <si>
    <t>11.2.4</t>
  </si>
  <si>
    <t>CABO DE COBRE  FLEXÍVEL ISOLADO, 16 MM², ANTI-CHAMA 0,6/1,0 KV, PARA DISTRIBUIÇÃO - FORNECIMENTO E INSTALAÇÃO. AF_12/2015</t>
  </si>
  <si>
    <t>CABO DE COBRE  FLEXÍVEL ISOLADO, 6 MM², ANTI-CHAMA 0,6/1,0 KV, PARA CIRCUITOS  TERMINAIS - FORNECIMENTO E INSTALAÇÃO. AF_12/2015</t>
  </si>
  <si>
    <t>11.2.5</t>
  </si>
  <si>
    <t>CABO DE COBRE  FLEXÍVEL ISOLADO, 10 MM², ANTI-CHAMA 0,6/1,0 KV, PARA CIRCUITOS  TERMINAIS - FORNECIMENTO E INSTALAÇÃO. AF_12/2015</t>
  </si>
  <si>
    <t>11.2.6</t>
  </si>
  <si>
    <t>CABO DE COBRE  FLEXÍVEL ISOLADO, 25 MM², 0,6/1,0 KV, PARA REDE AÉREA DE DISTRIBUIÇÃO DE ENERGIA ELÉTRICA DE BAIXA TENSÃO  - FORNECIMENTO E INSTALAÇÃO. AF_07/2020</t>
  </si>
  <si>
    <t>11.2.7</t>
  </si>
  <si>
    <t>CABO DE COBRE  FLEXÍVEL ISOLADO, 35 MM², 0,6/1,0 KV, PARA REDE AÉREA DE DISTRIBUIÇÃO DE ENERGIA ELÉTRICA DE BAIXA TENSÃO  - FORNECIMENTO E INSTALAÇÃO. AF_07/2020</t>
  </si>
  <si>
    <t>11.2.8</t>
  </si>
  <si>
    <t>CABO DE COBRE  FLEXÍVEL ISOLADO, 50 MM², 0,6/1,0 KV, PARA REDE AÉREA DE DISTRIBUIÇÃO DE ENERGIA ELÉTRICA DE BAIXA TENSÃO  - FORNECIMENTO E INSTALAÇÃO. AF_07/2020</t>
  </si>
  <si>
    <t>11.2.9</t>
  </si>
  <si>
    <t>CABO DE COBRE  FLEXÍVEL ISOLADO, 70 MM², 0,6/1,0 KV, PARA REDE AÉREA DE DISTRIBUIÇÃO DE ENERGIA ELÉTRICA DE BAIXA TENSÃO  - FORNECIMENTO E INSTALAÇÃO. AF_07/2020</t>
  </si>
  <si>
    <t>11.2.10</t>
  </si>
  <si>
    <t>Terminal de compressão para cabo de  6 mm2 - fornecimento e instalação</t>
  </si>
  <si>
    <t>11.2.11</t>
  </si>
  <si>
    <t>Terminal de compressão para cabo de 10 mm2 - fornecimento e instalação</t>
  </si>
  <si>
    <t>11.2.12</t>
  </si>
  <si>
    <t>Terminal de compressão para cabo de 16 mm2 - fornecimento e instalação</t>
  </si>
  <si>
    <t>11.2.13</t>
  </si>
  <si>
    <t>Terminal de compressão para cabo de 25 mm2 - fornecimento e instalação</t>
  </si>
  <si>
    <t>11.2.14</t>
  </si>
  <si>
    <t>Terminal de compressão para cabo de 35 mm2 - fornecimento e instalação</t>
  </si>
  <si>
    <t>11.2.15</t>
  </si>
  <si>
    <t>Terminal de compressão para cabo de 50 mm2 - fornecimento e instalação</t>
  </si>
  <si>
    <t>11.2.16</t>
  </si>
  <si>
    <t>Terminal de compressão para cabo de 70 mm2 - fornecimento e instalação</t>
  </si>
  <si>
    <t>11.3</t>
  </si>
  <si>
    <t>ELETRODUTOS, CALHAS E ACESSÓRIOS</t>
  </si>
  <si>
    <t>11.3.1</t>
  </si>
  <si>
    <t>ELETRODUTO RÍGIDO ROSCÁVEL,  PVC, DN 20 MM (1/2"), PARA CIRCUITOS  TERMINAIS, INSTALADO EM FORRO - FORNECIMENTO E INSTALAÇÃO. AF_12/2015</t>
  </si>
  <si>
    <t>11.3.2</t>
  </si>
  <si>
    <t>ELETRODUTO RÍGIDO ROSCÁVEL,  PVC, DN 25 MM (3/4"), PARA CIRCUITOS  TERMINAIS, INSTALADO EM FORRO - FORNECIMENTO E INSTALAÇÃO. AF_12/2015</t>
  </si>
  <si>
    <t>11.3.3</t>
  </si>
  <si>
    <t>ELETRODUTO RÍGIDO ROSCÁVEL,  PVC, DN 32 MM (1"), PARA CIRCUITOS TERMINAIS, INSTALADO EM FORRO - FORNECIMENTO E INSTALAÇÃO. AF_12/2015</t>
  </si>
  <si>
    <t>11.3.4</t>
  </si>
  <si>
    <t>ELETRODUTO RÍGIDO ROSCÁVEL,  PVC, DN 40 MM (1 1/4"), PARA CIRCUITOS  TERMINAIS, INSTALADO EM FORRO - FORNECIMENTO E INSTALAÇÃO. AF_12/2015</t>
  </si>
  <si>
    <t>11.3.5</t>
  </si>
  <si>
    <t>ELETRODUTO RÍGIDO ROSCÁVEL,  PVC, DN 60 MM (2"), PARA REDE ENTERRADA DE DISTRIBUIÇÃO DE ENERGIA ELÉTRICA - FORNECIMENTO E INSTALAÇÃO. AF_12/2021</t>
  </si>
  <si>
    <t>11.3.6</t>
  </si>
  <si>
    <t>ELETRODUTO RÍGIDO ROSCÁVEL,  PVC, DN 110 MM (4"), PARA REDE ENTERRADA DE DISTRIBUIÇÃO DE ENERGIA ELÉTRICA - FORNECIMENTO E INSTALAÇÃO. AF_12/2021</t>
  </si>
  <si>
    <t>11.3.7</t>
  </si>
  <si>
    <t>Fornecimento e instalação de eletrocalha lisa, galvanizada à fogo,150 x  150 x
3000  mm  (ref. mopa ou similar)</t>
  </si>
  <si>
    <t>11.3.8</t>
  </si>
  <si>
    <t>LUVA PARA ELETRODUTO, PVC, ROSCÁVEL,  DN 25 MM (3/4"), PARA CIRCUITOS  TERMINAIS, INSTALADA EM FORRO - FORNECIMENTO E INSTALAÇÃO. AF_12/2015</t>
  </si>
  <si>
    <t>11.3.9</t>
  </si>
  <si>
    <t>LUVA PARA ELETRODUTO, PVC, ROSCÁVEL,  DN 32 MM (1"), PARA CIRCUITOS  TERMINAIS, INSTALADA EM FORRO - FORNECIMENTO E INSTALAÇÃO. AF_12/2015</t>
  </si>
  <si>
    <t>11.3.10</t>
  </si>
  <si>
    <t>LUVA PARA ELETRODUTO, PVC, ROSCÁVEL,  DN 40 MM (1 1/4"), PARA CIRCUITOS  TERMINAIS, INSTALADA EM FORRO - FORNECIMENTO E INSTALAÇÃO. AF_12/2015</t>
  </si>
  <si>
    <t>11.3.11</t>
  </si>
  <si>
    <t>LUVA PARA ELETRODUTO, PVC, ROSCÁVEL,  DN 50 MM (1 1/2"), PARA REDE ENTERRADA DE DISTRIBUIÇÃO DE ENERGIA ELÉTRICA - FORNECIMENTO E INSTALAÇÃO. AF_12/2021</t>
  </si>
  <si>
    <t>11.3.12</t>
  </si>
  <si>
    <t>LUVA PARA ELETRODUTO, PVC, ROSCÁVEL,  DN 60 MM (2"), PARA REDE ENTERRADA DE DISTRIBUIÇÃO DE ENERGIA ELÉTRICA - FORNECIMENTO E INSTALAÇÃO. AF_12/2021</t>
  </si>
  <si>
    <t>11.3.13</t>
  </si>
  <si>
    <t>LUVA PARA ELETRODUTO, PVC, ROSCÁVEL,  DN 110 MM (4"), PARA REDE ENTERRADA DE DISTRIBUIÇÃO DE ENERGIA ELÉTRICA - FORNECIMENTO E INSTALAÇÃO. AF_12/2021</t>
  </si>
  <si>
    <t>11.4</t>
  </si>
  <si>
    <t>INTERRUPTORES, TOMADAS E ACESSÓRIOS</t>
  </si>
  <si>
    <t>11.4.1</t>
  </si>
  <si>
    <t>INTERRUPTOR PARALELO (1 MÓDULO), 10A/250V,  INCLUINDO SUPORTE E PLACA - FORNECIMENTO E INSTALAÇÃO. AF_12/2015</t>
  </si>
  <si>
    <t>11.4.2</t>
  </si>
  <si>
    <t>INTERRUPTOR SIMPLES  (1 MÓDULO), 10A/250V,  INCLUINDO SUPORTE E PLACA - FORNECIMENTO E INSTALAÇÃO. AF_12/2015</t>
  </si>
  <si>
    <t>11.4.3</t>
  </si>
  <si>
    <t>INTERRUPTOR SIMPLES  (2 MÓDULOS), 10A/250V,  INCLUINDO SUPORTE E PLACA - FORNECIMENTO E INSTALAÇÃO. AF_12/2015</t>
  </si>
  <si>
    <t>11.4.4</t>
  </si>
  <si>
    <t>INTERRUPTOR SIMPLES  (3 MÓDULOS), 10A/250V,  INCLUINDO SUPORTE E PLACA - FORNECIMENTO E INSTALAÇÃO. AF_12/2015</t>
  </si>
  <si>
    <t>11.4.5</t>
  </si>
  <si>
    <t>TOMADA BAIXA DE EMBUTIR (1 MÓDULO), 2P+T  10 A, INCLUINDO SUPORTE E PLACA - FORNECIMENTO E INSTALAÇÃO. AF_12/2015</t>
  </si>
  <si>
    <t>11.4.6</t>
  </si>
  <si>
    <t>SENSOR DE PRESENÇA SEM FOTOCÉLULA,  FIXAÇÃO EM TETO - FORNECIMENTO E INSTALAÇÃO. AF_02/2020</t>
  </si>
  <si>
    <t>11.5</t>
  </si>
  <si>
    <t>LUMINÁRIAS</t>
  </si>
  <si>
    <t>11.5.1</t>
  </si>
  <si>
    <t>LUMINÁRIA DE EMBUTIR COM ALETAS PARA LÂMPADA EM TUBO LED 2 X
20 W, COMPLETA,  INCLUSIVE LÂMPADAS</t>
  </si>
  <si>
    <t>11.5.2</t>
  </si>
  <si>
    <t>LUMINÁRIA DE EMBUTIR COM ALETAS PARA LÂMPADA TUBO LED 20 W, COMPLETA,  INCLUSIVE LÂMPADAS</t>
  </si>
  <si>
    <t>11.5.3</t>
  </si>
  <si>
    <t>LUMINÁRIA TIPO ARANDELA 15 W EM ALUMINIO ESCOVADO, LINHA DECORATTA,  MAGILUZ OU SIMILAR, INCLUSIVE LÂMPADA</t>
  </si>
  <si>
    <t>11.5.6</t>
  </si>
  <si>
    <t>REFLETOR SLIM LED 50W DE POTÊNCIA,  BRANCO FRIO, 6500K,
AUTOVOLT, MARCA G-LIGHT OU SIMILAR</t>
  </si>
  <si>
    <t>11.5.7</t>
  </si>
  <si>
    <t>Luminária tipo balizador para ambiente aberto, corpo  em alumínio pintado, difusor em vidro plano fosco, ref. F-5023/M  da Projeto ou similar</t>
  </si>
  <si>
    <t>11.5.8</t>
  </si>
  <si>
    <t>POSTE DECORATIVO COM 02 PÉTALAS,  EM AÇO GALVANIZADO COM DIFUSOR  EM VIDRO TRANSPARENTE TEMPERADO, 3,00M, INCLUSIVE 2
LÂMPADAS LED 100W</t>
  </si>
  <si>
    <t>und</t>
  </si>
  <si>
    <t>11.6</t>
  </si>
  <si>
    <t>11.6.1</t>
  </si>
  <si>
    <t>CAIXA RETANGULAR 4" X 2" BAIXA (0,30  M DO PISO),  PVC, INSTALADA EM PAREDE  - FORNECIMENTO E INSTALAÇÃO. AF_12/2015</t>
  </si>
  <si>
    <t>11.6.3</t>
  </si>
  <si>
    <t>CAIXA OCTOGONAL  4" X 4", PVC, INSTALADA EM LAJE - FORNECIMENTO E INSTALAÇÃO. AF_12/2015</t>
  </si>
  <si>
    <t>11.6.4</t>
  </si>
  <si>
    <t>CAIXA ENTERRADA ELÉTRICA RETANGULAR, EM ALVENARIA COM TIJOLOS CERÂMICOS MACIÇOS, FUNDO COM BRITA, DIMENSÕES INTERNAS: 0,4X0,4X0,4 M. AF_12/2020</t>
  </si>
  <si>
    <t>11.6.5</t>
  </si>
  <si>
    <t>11.7</t>
  </si>
  <si>
    <t>SUBESTAÇÃO</t>
  </si>
  <si>
    <t>11.7.1</t>
  </si>
  <si>
    <t>ALÇA PREFORMADA DE DISTRIBUIÇÃO, EM  AÇO GALVANIZADO, AWG 1 - FORNECIMENTO E INSTALAÇÃO. AF_07/2020</t>
  </si>
  <si>
    <t>11.7.2</t>
  </si>
  <si>
    <t>ARAME GALVANIZADO 12 BWG, D = 2,76  MM (0,048  KG/M) OU 14 BWG, D =
2,11  MM (0,026  KG/M)</t>
  </si>
  <si>
    <t>11.7.3</t>
  </si>
  <si>
    <t>ARRUELA QUADRADA EM ACO GALVANIZADO, DIMENSAO = 38 MM, ESPESSURA = 3MM, DIAMETRO DO FURO=  18 MM</t>
  </si>
  <si>
    <t>11.7.4</t>
  </si>
  <si>
    <t>11.7.5</t>
  </si>
  <si>
    <t>CORDOALHA DE COBRE  NU 50 MM², ENTERRADA,  SEM ISOLADOR - FORNECIMENTO E INSTALAÇÃO. AF_12/2017</t>
  </si>
  <si>
    <t>11.7.6</t>
  </si>
  <si>
    <t>CABO DE COBRE  FLEXÍVEL ISOLADO, 70 MM², ANTI-CHAMA 0,6/1,0 KV, PARA REDE ENTERRADA DE DISTRIBUIÇÃO DE ENERGIA ELÉTRICA - FORNECIMENTO E INSTALAÇÃO. AF_12/2021</t>
  </si>
  <si>
    <t>11.7.7</t>
  </si>
  <si>
    <t>11.7.8</t>
  </si>
  <si>
    <t>11.7.9</t>
  </si>
  <si>
    <t>11.7.10</t>
  </si>
  <si>
    <t>CABO DE AÇO GALVANIZADO 10MM (TENSOR)</t>
  </si>
  <si>
    <t>11.7.11</t>
  </si>
  <si>
    <t>CAIXA DE INSPEÇÃO PARA ATERRAMENTO,  CIRCULAR, EM POLIETILENO, DIÂMETRO INTERNO = 0,3 M. AF_12/2020</t>
  </si>
  <si>
    <t>11.7.12</t>
  </si>
  <si>
    <t>QUADRO DE MEDIÇÃO INDIRETA PARA TRANSFORMADORES DE ATÉ 225
KVA</t>
  </si>
  <si>
    <t>11.7.13</t>
  </si>
  <si>
    <t>Conector cunha 4 x 4/0 AWG CAA, fornecimento</t>
  </si>
  <si>
    <t>11.7.14</t>
  </si>
  <si>
    <t>HASTE DE ATERRAMENTO  5/8  PARA SPDA - FORNECIMENTO E INSTALAÇÃO. AF_12/2017</t>
  </si>
  <si>
    <t>11.7.15</t>
  </si>
  <si>
    <t>Conector para haste de aterramento 5/8" - fornecimento e assentamento - Rev
02 (10/2021)</t>
  </si>
  <si>
    <t>11.7.16</t>
  </si>
  <si>
    <t>CANTONEIRA FERRO GALVANIZADO DE ABAS IGUAIS, 2" X 3/8" (L X E), 6,9
KG/M</t>
  </si>
  <si>
    <t>11.7.17</t>
  </si>
  <si>
    <t>CURVA PARA ELETRODUTO AÇO GALVANIZADO, DIÂM = 2 1/2"</t>
  </si>
  <si>
    <t>11.7.18</t>
  </si>
  <si>
    <t>11.7.19</t>
  </si>
  <si>
    <t>ElELETRODUTO DE AÇO GALVANIZADO DE 2 1/2" (65MM) - FORNECIMENTO E INSTALAÇÃO</t>
  </si>
  <si>
    <t>11.7.20</t>
  </si>
  <si>
    <t>ELETRODUTO DE AÇO GALVANIZADO, CLASSE  LEVE, DN 20 MM (3/4), APARENTE   - FORNECIMENTO E INSTALAÇÃO</t>
  </si>
  <si>
    <t>11.7.21</t>
  </si>
  <si>
    <t>DISJUNTOR TERMOMAGNÉTICO  TRIPOLAR 175 A COM CAIXA MOLDADA
10 KA</t>
  </si>
  <si>
    <t>11.7.22</t>
  </si>
  <si>
    <t>EXTINTOR DE INCÊNDIO PORTÁTIL COM CARGA DE CO2 DE 6 KG, CLASSE  BC - FORNECIMENTO E INSTALAÇÃO. AF_10/2020_P</t>
  </si>
  <si>
    <t>11.7.23</t>
  </si>
  <si>
    <t>GRAMPO  PARALELO METÁLICO, PARA REDES AÉREAS  DE DISTRIBUIÇÃO DE ENERGIA ELÉTRICA DE BAIXA TENSÃO  - FORNECIMENTO E INSTALAÇÃO. AF_07/2020</t>
  </si>
  <si>
    <t>11.7.24</t>
  </si>
  <si>
    <t>ISOLADOR, TIPO DISCO,  PARA TENSÃO  15 KV - FORNECIMENTO E INSTALAÇÃO. AF_07/2020</t>
  </si>
  <si>
    <t>11.7.25</t>
  </si>
  <si>
    <t>GANCHO OLHAL EM ACO GALVANIZADO, ESPESSURA 16MM, ABERTURA
21MM</t>
  </si>
  <si>
    <t>11.7.26</t>
  </si>
  <si>
    <t>Luva para eletroduto galvanizado, diâm = 2"</t>
  </si>
  <si>
    <t>11.7.27</t>
  </si>
  <si>
    <t>Fornecimento de cruzeta de concreto retangular 1900mm</t>
  </si>
  <si>
    <t>11.7.28</t>
  </si>
  <si>
    <t>11.7.29</t>
  </si>
  <si>
    <t>POSTE DE CONCRETO ARMADO DE SECAO  DUPLO T, EXTENSAO  DE
11,00  M, RESISTENCIA DE 600 DAN, TIPO B</t>
  </si>
  <si>
    <t>11.7.30</t>
  </si>
  <si>
    <t>ASSENTAMENTO DE POSTE DE CONCRETO COM COMPRIMENTO NOMINAL DE 11 M, CARGA NOMINAL MENOR OU IGUAL A 1000  DAN, ENGASTAMENTO  SIMPLES  COM 1,7 M DE SOLO (NÃO INCLUI</t>
  </si>
  <si>
    <t>11.7.31</t>
  </si>
  <si>
    <t>FORNECIMENTO E INSTALAÇÃO DE PARA RAIOS TIPO POLIMÉRICO
12KV/10KA</t>
  </si>
  <si>
    <t>11.7.32</t>
  </si>
  <si>
    <t>Manilha sapatilha preformada, fornecimento</t>
  </si>
  <si>
    <t>11.7.33</t>
  </si>
  <si>
    <t>SUPORTE PARA TRANSFORMADOR EM POSTE DE CONCRETO DUPLO T - FORNECIMENTO E INSTALAÇÃO. AF_12/2020</t>
  </si>
  <si>
    <t>11.7.34</t>
  </si>
  <si>
    <t>TRANSFORMADOR DE DISTRIBUIÇÃO, 112,5  KVA, TRIFÁSICO,  60 HZ, CLASSE  15 KV, IMERSO  EM ÓLEO MINERAL, INSTALAÇÃO EM POSTE (NÃO INCLUSO SUPORTE) - FORNECIMENTO E INSTALAÇÃO. AF_12/2020</t>
  </si>
  <si>
    <t>11.7.35</t>
  </si>
  <si>
    <t>CONECTOR DE ALUMINIO TIPO PRENSA CABO, BITOLA 1/2", PARA CABOS DE DIAMETRO DE 12,5  A 15 MM</t>
  </si>
  <si>
    <t>11.7.36</t>
  </si>
  <si>
    <t>PARAFUSO MAQUINA 16 X 300MM</t>
  </si>
  <si>
    <t>11.7.37</t>
  </si>
  <si>
    <t>PARAFUSO MAQUINA 16 X 400MM</t>
  </si>
  <si>
    <t>11.7.38</t>
  </si>
  <si>
    <t>Fornecimento de chave fusível 15kv - 100a, ruptura assim. 10 ka</t>
  </si>
  <si>
    <t>11.7.39</t>
  </si>
  <si>
    <t>Fornecimento de elo fusível tipo 5 h, comp.= 500mm</t>
  </si>
  <si>
    <t>11.7.40</t>
  </si>
  <si>
    <t>FITA ISOLANTE ADESIVA ANTICHAMA, USO ATE 750 V, EM ROLO DE 19
MM X 20 M</t>
  </si>
  <si>
    <t>11.7.41</t>
  </si>
  <si>
    <t>FITA ISOLANTE DE BORRACHA AUTOFUSAO,  USO ATE 69 KV (ALTA TENSAO)</t>
  </si>
  <si>
    <t>11.7.42</t>
  </si>
  <si>
    <t>Fornecimento de manilha 90 graus</t>
  </si>
  <si>
    <t>11.7.43</t>
  </si>
  <si>
    <t>GRAMPO  LINHA VIVA DE LATAO ESTANHADO,  DIAMETRO DO CONDUTOR PRINCIPAL DE 10 A 120 MM2, DIAMETRO DA DERIVACAO DE 10 A 70 MM2</t>
  </si>
  <si>
    <t>11.7.44</t>
  </si>
  <si>
    <t>PARAFUSO MAQUINA 16 X 250MM COM PORCA</t>
  </si>
  <si>
    <t>11.7.45</t>
  </si>
  <si>
    <t>PARAFUSO MAQUINA 16 X 450MM COM PORCA</t>
  </si>
  <si>
    <t>11.7.46</t>
  </si>
  <si>
    <t>PARAFUSO MAQUINA 16 X 150MM COM PORCA</t>
  </si>
  <si>
    <t>11.8</t>
  </si>
  <si>
    <t>GERADOR</t>
  </si>
  <si>
    <t>11.8.1</t>
  </si>
  <si>
    <t>GRUPO GERADOR  CABINADO 110 KVA, 380/220 V, 60 HZ, COM QUADRO AUTOMÁTICO  - BDI = 16,32%</t>
  </si>
  <si>
    <t>11.8.2</t>
  </si>
  <si>
    <t>C3661</t>
  </si>
  <si>
    <t>INSTALAÇÃO DE GRUPO GERADOR  CABINADO 110 KVA, 380/220 V, 60 HZ, COM QUADRO AUTOMÁTICO</t>
  </si>
  <si>
    <t>INSTALAÇÕES DE COMBATE  A INCÊNDIO E PÂNICO</t>
  </si>
  <si>
    <t>12.1</t>
  </si>
  <si>
    <t>LUMINÁRIA DE EMERGÊNCIA,  COM 30 LÂMPADAS LED DE 2 W, SEM REATOR  - FORNECIMENTO E INSTALAÇÃO. AF_02/2020</t>
  </si>
  <si>
    <t>12.2</t>
  </si>
  <si>
    <t>EXTINTOR DE INCÊNDIO PORTÁTIL COM CARGA DE PQS DE 4 KG, CLASSE  BC - FORNECIMENTO E INSTALAÇÃO. AF_10/2020_P</t>
  </si>
  <si>
    <t>12.3</t>
  </si>
  <si>
    <t>PLACA DE SINALIZACAO, FOTOLUMINESCENTE, EM PVC , COM LOGOTIPO  "EXTINTOR DE INCÊNDIO"</t>
  </si>
  <si>
    <t>12.4</t>
  </si>
  <si>
    <t>Placa de sinalizacao de seguranca contra incendio, fotoluminescente, retangular, *20 x 40* cm, em pvc *2* mm anti-chamas (simbolos, cores e pictogramas conforme nbr 13434)</t>
  </si>
  <si>
    <t>12.5</t>
  </si>
  <si>
    <t>12.6</t>
  </si>
  <si>
    <t>BOTÃO DE PANICO PARA BANHEIRO PNE/PCD</t>
  </si>
  <si>
    <t>INSTALAÇÕES DE ÁGUAS PLUVIAIS</t>
  </si>
  <si>
    <t>13.1</t>
  </si>
  <si>
    <t>13.1.1</t>
  </si>
  <si>
    <t>TUBO PVC, SÉRIE  R, ÁGUA PLUVIAL, DN 100 MM, FORNECIDO E INSTALADO EM CONDUTORES VERTICAIS DE ÁGUAS PLUVIAIS. AF_12/2014</t>
  </si>
  <si>
    <t>13.1.2</t>
  </si>
  <si>
    <t>TUBO PVC, SÉRIE  R, ÁGUA PLUVIAL, DN 75 MM, FORNECIDO E INSTALADO EM CONDUTORES VERTICAIS DE ÁGUAS PLUVIAIS. AF_06/2022</t>
  </si>
  <si>
    <t>13.2</t>
  </si>
  <si>
    <t>13.2.1</t>
  </si>
  <si>
    <t>LUVA DE CORRER, PVC, SERIE  R, ÁGUA PLUVIAL, DN 100 MM, JUNTA ELÁSTICA, FORNECIDO E INSTALADO EM CONDUTORES VERTICAIS DE ÁGUAS PLUVIAIS. AF_12/2014</t>
  </si>
  <si>
    <t>13.2.2</t>
  </si>
  <si>
    <t>LUVA SIMPLES, PVC, SERIE  R, ÁGUA PLUVIAL, DN 100 MM, JUNTA ELÁSTICA, FORNECIDO E INSTALADO EM CONDUTORES VERTICAIS DE ÁGUAS PLUVIAIS. AF_06/2022</t>
  </si>
  <si>
    <t>13.2.3</t>
  </si>
  <si>
    <t>JOELHO 45 GRAUS,  PVC, SERIE  R, ÁGUA PLUVIAL, DN 100 MM, JUNTA ELÁSTICA, FORNECIDO E INSTALADO EM RAMAL DE ENCAMINHAMENTO. AF_06/2022</t>
  </si>
  <si>
    <t>13.2.4</t>
  </si>
  <si>
    <t>JOELHO 90 GRAUS,  PVC, SERIE  R, ÁGUA PLUVIAL, DN 100 MM, JUNTA ELÁSTICA, FORNECIDO E INSTALADO EM RAMAL DE ENCAMINHAMENTO. AF_06/2022</t>
  </si>
  <si>
    <t>13.2.5</t>
  </si>
  <si>
    <t>JOELHO 90 GRAUS,  PVC, SERIE  R, ÁGUA PLUVIAL, DN 100 MM, JUNTA ELÁSTICA, FORNECIDO E INSTALADO EM CONDUTORES VERTICAIS DE ÁGUAS PLUVIAIS. AF_12/2014</t>
  </si>
  <si>
    <t>13.2.6</t>
  </si>
  <si>
    <t>RALO ESFÉRICO FLEXISÍVEL TIPO ABACAXI, ANTIENTUPIMENTO 100MM</t>
  </si>
  <si>
    <t>13.2.7</t>
  </si>
  <si>
    <t>JOELHO 90 GRAUS,  PVC, SERIE  R, ÁGUA PLUVIAL, DN 75 MM, JUNTA ELÁSTICA, FORNECIDO E INSTALADO EM CONDUTORES VERTICAIS DE ÁGUAS PLUVIAIS. AF_06/2022</t>
  </si>
  <si>
    <t>13.2.8</t>
  </si>
  <si>
    <t>JOELHO 45 GRAUS,  PVC, SERIE  R, ÁGUA PLUVIAL, DN 75 MM, JUNTA ELÁSTICA, FORNECIDO E INSTALADO EM CONDUTORES VERTICAIS DE ÁGUAS PLUVIAIS. AF_06/2022</t>
  </si>
  <si>
    <t>13.2.9</t>
  </si>
  <si>
    <t>LUVA DE CORRER, PVC, SERIE  R, ÁGUA PLUVIAL, DN 75 MM, JUNTA ELÁSTICA, FORNECIDO E INSTALADO EM CONDUTORES VERTICAIS DE ÁGUAS PLUVIAIS. AF_06/2022</t>
  </si>
  <si>
    <t>13.2.10</t>
  </si>
  <si>
    <t>LUVA SIMPLES, PVC, SERIE  R, ÁGUA PLUVIAL, DN 75 MM, JUNTA ELÁSTICA, FORNECIDO E INSTALADO EM RAMAL DE ENCAMINHAMENTO. AF_06/2022</t>
  </si>
  <si>
    <t>13.2.11</t>
  </si>
  <si>
    <t>RALO HEMISFÉRICO FLEXÍVEL TIPO ABACAXI, ANTIENTUPIMENTO 75MM</t>
  </si>
  <si>
    <t>13.2.12</t>
  </si>
  <si>
    <t>13.2.13</t>
  </si>
  <si>
    <t>13.2.14</t>
  </si>
  <si>
    <t>CAIXA ENTERRADA HIDRÁULICA RETANGULAR, EM CONCRETO PRÉ- MOLDADO, DIMENSÕES INTERNAS: 0,8X0,8X0,5 M. AF_12/2020</t>
  </si>
  <si>
    <t>13.2.15</t>
  </si>
  <si>
    <t>Tampa em chapa metálica de 1/8", inclusive tratamento e pintura em esmalte ou óleo - Rev. 01</t>
  </si>
  <si>
    <t>13.2.16</t>
  </si>
  <si>
    <t>Grelha de ferro, em vergalhões 5/8", espaçamento=4cm, com requadro em barra chata ferro 2"x5/16"</t>
  </si>
  <si>
    <t>INSTALAÇÕES DE CLIMATIZAÇÃO</t>
  </si>
  <si>
    <t>14.1</t>
  </si>
  <si>
    <t>14.1.1</t>
  </si>
  <si>
    <t>TUBO, PVC, SOLDÁVEL, DN 32MM, INSTALADO EM RAMAL OU SUB-RAMAL DE ÁGUA - FORNECIMENTO E INSTALAÇÃO. AF_12/2014</t>
  </si>
  <si>
    <t>14.1.2</t>
  </si>
  <si>
    <t>TUBO EM COBRE  FLEXÍVEL, DN 1/4", COM ISOLAMENTO, INSTALADO EM FORRO, PARA RAMAL DE ALIMENTAÇÃO DE AR CONDICIONADO, INCLUSO FIXADOR. AF_11/2021</t>
  </si>
  <si>
    <t>14.1.3</t>
  </si>
  <si>
    <t>TUBO EM COBRE  FLEXÍVEL, DN 3/8", COM ISOLAMENTO, INSTALADO EM FORRO, PARA RAMAL DE ALIMENTAÇÃO DE AR CONDICIONADO, INCLUSO FIXADOR. AF_11/2021</t>
  </si>
  <si>
    <t>14.1.4</t>
  </si>
  <si>
    <t>TUBO EM COBRE  FLEXÍVEL, DN 1/2", COM ISOLAMENTO, INSTALADO EM FORRO, PARA RAMAL DE ALIMENTAÇÃO DE AR CONDICIONADO, INCLUSO FIXADOR. AF_11/2021</t>
  </si>
  <si>
    <t>14.1.5</t>
  </si>
  <si>
    <t>TUBO EM COBRE  FLEXÍVEL, DN 5/8", COM ISOLAMENTO, INSTALADO EM FORRO, PARA RAMAL DE ALIMENTAÇÃO DE AR CONDICIONADO, INCLUSO FIXADOR. AF_11/2021</t>
  </si>
  <si>
    <t>14.1.6</t>
  </si>
  <si>
    <t>C4780</t>
  </si>
  <si>
    <t>REDE FRIGORÍGENA C/ TUBO DE COBRE  3/4" FLEXÍVEL, ISOLADO COM BORRACHA ELASTOMÉRICA,  SUSTENTAÇÃO, SOLDA E LIMPEZA</t>
  </si>
  <si>
    <t>14.2</t>
  </si>
  <si>
    <t>14.2.1</t>
  </si>
  <si>
    <t>LUVA, PVC, SOLDÁVEL, DN 32MM, INSTALADO EM RAMAL OU SUB-RAMAL DE ÁGUA - FORNECIMENTO E INSTALAÇÃO. AF_12/2014</t>
  </si>
  <si>
    <t>14.2.2</t>
  </si>
  <si>
    <t>CURVA 90 GRAUS,  PVC, SOLDÁVEL, DN 32MM, INSTALADO EM RAMAL OU SUB-RAMAL DE ÁGUA - FORNECIMENTO E INSTALAÇÃO. AF_12/2014</t>
  </si>
  <si>
    <t>14.2.3</t>
  </si>
  <si>
    <t>CURVA 45 GRAUS,  PVC, SOLDÁVEL, DN 32MM, INSTALADO EM RAMAL OU SUB-RAMAL DE ÁGUA - FORNECIMENTO E INSTALAÇÃO. AF_12/2014</t>
  </si>
  <si>
    <t>14.2.4</t>
  </si>
  <si>
    <t>CABO DE COBRE  PP  CORDPLAST 3 X 4,0 MM2, 450/750V - FORNECIMENTO E INSTALAÇÃO</t>
  </si>
  <si>
    <t>14.3</t>
  </si>
  <si>
    <t>14.3.1</t>
  </si>
  <si>
    <t>AR CONDICIONADO SPLIT INVERTER, HI-WALL (PAREDE), 9000  BTU/H, CICLO FRIO, CLASSE  "A" - FORNECIMENTO E INSTALAÇÃO. AF_11/2021_P  - BDI = 16,32%</t>
  </si>
  <si>
    <t>14.3.2</t>
  </si>
  <si>
    <t>AR CONDICIONADO SPLIT INVERTER, HI-WALL (PAREDE), 12000 BTU/H, CICLO FRIO,   CLASSE  "A" - FORNECIMENTO E INSTALAÇÃO. AF_11/2021_P
- BDI = 16,32%</t>
  </si>
  <si>
    <t>14.3.3</t>
  </si>
  <si>
    <t>AR CONDICIONADO SPLIT INVERTER, HI-WALL (PAREDE), 18000 BTU/H, CICLO FRIO,   CLASSE  "A" - FORNECIMENTO E INSTALAÇÃO. AF_11/2021_P</t>
  </si>
  <si>
    <t>14.3.4</t>
  </si>
  <si>
    <t>AR CONDICIONADO SPLIT INVERTER, HI-WALL (PAREDE), 24000 BTU/H, CICLO FRIO,   CLASSE  "A" - FORNECIMENTO E INSTALAÇÃO. AF_11/2021_P
- BDI = 16,32%</t>
  </si>
  <si>
    <t>14.3.5</t>
  </si>
  <si>
    <t>AR CONDICIONADO SPLIT INVERTER, PISO  TETO, 36000 BTU/H, CICLO FRIO,  CLASSE  "A" - FORNECIMENTO E INSTALAÇÃO. AF_11/2021_P - BDI =
16,32%</t>
  </si>
  <si>
    <t>14.3.6</t>
  </si>
  <si>
    <t>AR CONDICIONADO SPLIT INVERTER, PISO  TETO, 48000 BTU/H, CICLO FRIO - FORNECIMENTO E INSTALAÇÃO. AF_11/2021_P - BDI = 16,32%</t>
  </si>
  <si>
    <t>14.3.7</t>
  </si>
  <si>
    <t>AR CONDICIONADO SPLIT ON/OFF,  CASSETE (TETO), 60000 BTU/H, CICLO QUENTE/FRIO,  CLASSE  "A" - FORNECIMENTO E INSTALAÇÃO. AF_11/2021_P - BDI = 16,32%</t>
  </si>
  <si>
    <t>INSTALAÇÕES DE CABEAMENTO ESTRUTURADO E CFTV</t>
  </si>
  <si>
    <t>15.1</t>
  </si>
  <si>
    <t>CABO ELETRÔNICO CATEGORIA 6, INSTALADO EM EDIFICAÇÃO INSTITUCIONAL - FORNECIMENTO E INSTALAÇÃO. AF_11/2019</t>
  </si>
  <si>
    <t>15.2</t>
  </si>
  <si>
    <t>15.3</t>
  </si>
  <si>
    <t>CAIXA RETANGULAR 4" X 4" BAIXA (0,30  M DO PISO),  PVC, INSTALADA EM PAREDE  - FORNECIMENTO E INSTALAÇÃO. AF_12/2015</t>
  </si>
  <si>
    <t>15.4</t>
  </si>
  <si>
    <t>15.5</t>
  </si>
  <si>
    <t>15.6</t>
  </si>
  <si>
    <t>15.7</t>
  </si>
  <si>
    <t>15.8</t>
  </si>
  <si>
    <t>15.9</t>
  </si>
  <si>
    <t>15.10</t>
  </si>
  <si>
    <t>TOMADA DUPLA PARA LÓGICA RJ45, CAT.6, COM CAIXA PVC, EMBUTIR, COMPLETA</t>
  </si>
  <si>
    <t>15.11</t>
  </si>
  <si>
    <t>TOMADA DUPLA PARA LÓGICA NO PISO,  METAL, RJ45</t>
  </si>
  <si>
    <t>15.12</t>
  </si>
  <si>
    <t>PATCH PANEL 48 PORTAS, CATEGORIA 6 - FORNECIMENTO E INSTALAÇÃO. AF_11/2019</t>
  </si>
  <si>
    <t>15.13</t>
  </si>
  <si>
    <t>15.14</t>
  </si>
  <si>
    <t>FORNECIMENTO E INSTALAÇÃO DE RACK DE PISO  19" X 36U X 670MM</t>
  </si>
  <si>
    <t>15.15</t>
  </si>
  <si>
    <t>Régua (filtro de linha) com 8 tomadas</t>
  </si>
  <si>
    <t>15.16</t>
  </si>
  <si>
    <t>PATCH CORD,  CATEGORIA 6, EXTENSAO  DE 2,50  M - FORNECIMENTO E INSTALAÇÃO</t>
  </si>
  <si>
    <t>15.17</t>
  </si>
  <si>
    <t>PATCH CORD,  CATEGORIA 6, EXTENSAO  DE 1,50  M - FORNECIMENTO E INSTALAÇÃO</t>
  </si>
  <si>
    <t>15.18</t>
  </si>
  <si>
    <t>Fornecimento e instalação de eletrocalha perfurada 300 x 100 x 3000  mm (ref. mopa ou similar)</t>
  </si>
  <si>
    <t>15.19</t>
  </si>
  <si>
    <t>FORNECIMENTO E INSTALAÇÃO DE NO-BREAK 110/220V, 1.2 KVA COM 03
SAIDAS 110V AC</t>
  </si>
  <si>
    <t>15.20</t>
  </si>
  <si>
    <t>15.21</t>
  </si>
  <si>
    <t>FORNECIMENTO E INSTALAÇÃO DE CONECTOR RJ 45 MACHO CAT 6</t>
  </si>
  <si>
    <t>15.22</t>
  </si>
  <si>
    <t>15.23</t>
  </si>
  <si>
    <t>15.24</t>
  </si>
  <si>
    <t>FORNECIMENTO E MONTAGEM DE GUIA DE CABOS HORIZONTAIS FECHADO  DE CORPO DE AÇO SAE 1020,  PROF.= 40MM.</t>
  </si>
  <si>
    <t>15.25</t>
  </si>
  <si>
    <t>Bandeja para rack 19", deslizante, perfurada</t>
  </si>
  <si>
    <t>15.26</t>
  </si>
  <si>
    <t>QUADRO DE DISTRIBUICAO PARA TELEFONE  N.5, 80X80X12CM EM CHAPA METALICA, SEM ACESSORIOS, PADRAO TELEBRAS, FORNECIMENTO E INSTALACAO</t>
  </si>
  <si>
    <t>15.27</t>
  </si>
  <si>
    <t>BLOCO TERMINAL PARA TELEFONE  - 10 PARES</t>
  </si>
  <si>
    <t>15.28</t>
  </si>
  <si>
    <t>FORNECIMENTO E INSTALAÇÃO DE VOICE PAINEL 24 PORTAS CAT 6</t>
  </si>
  <si>
    <t>15.29</t>
  </si>
  <si>
    <t>CAIXA ENTERRADA PARA INSTALAÇÕES  TELEFÔNICAS TIPO R1, EM ALVENARIA COM BLOCOS  DE CONCRETO, DIMENSÕES INTERNAS:
0,35X0,60X0,60 M, EXCLUINDO TAMPÃO. AF_12/2020</t>
  </si>
  <si>
    <t>15.30</t>
  </si>
  <si>
    <t>CABO TELEFÔNICO CI-50 50 PARES INSTALADO EM ENTRADA DE EDIFICAÇÃO - FORNECIMENTO E INSTALAÇÃO. AF_11/2019</t>
  </si>
  <si>
    <t>INSTALAÇÕES DE SONORIZAÇÃO</t>
  </si>
  <si>
    <t>16.1</t>
  </si>
  <si>
    <t>Fio flexível 2 x 2,5mm2 (paralelo ou torcido)</t>
  </si>
  <si>
    <t>16.2</t>
  </si>
  <si>
    <t>16.3</t>
  </si>
  <si>
    <t>16.4</t>
  </si>
  <si>
    <t>MICROFONE DINAMICO TIPO CARDIOIDE</t>
  </si>
  <si>
    <t>16.5</t>
  </si>
  <si>
    <t>Fornecimento e instalação de mini rack de parede 19" x 5u x 350mm</t>
  </si>
  <si>
    <t>16.6</t>
  </si>
  <si>
    <t>PEDESTAL  GOOSENECK COM MICROFONE E TECLA PTT REF:SM-102,
SANSARA OU SIMILAR (SONORIZAÇÃO)</t>
  </si>
  <si>
    <t>16.7</t>
  </si>
  <si>
    <t>TOMADA XLR PARA MICROFONE, PARA PISO,  COM PLACA E CAIXA</t>
  </si>
  <si>
    <t>16.8</t>
  </si>
  <si>
    <t>16.9</t>
  </si>
  <si>
    <t>CONECTOR XLR MACHO</t>
  </si>
  <si>
    <t>16.10</t>
  </si>
  <si>
    <t>PRÉ-AMPLIFICADOR GONGO  PGH-3000 AMBIENCE LINE HAYONIK OU
SIMILAR</t>
  </si>
  <si>
    <t>16.11</t>
  </si>
  <si>
    <t>AMPLIFICADOR DE POTENCIA  600 W - FORNECIMENTO E INSTALAÇÃO</t>
  </si>
  <si>
    <t>16.12</t>
  </si>
  <si>
    <t>16.13</t>
  </si>
  <si>
    <t>16.14</t>
  </si>
  <si>
    <t>16.15</t>
  </si>
  <si>
    <t>SISTEMA DE PROTEÇÃO CONTRA DESCARGA ATMOSFÉRICA (SPDA)</t>
  </si>
  <si>
    <t>17.1</t>
  </si>
  <si>
    <t>ELETRODUTO RÍGIDO ROSCÁVEL,  PVC, DN 32 MM (1"), PARA CIRCUITOS TERMINAIS, INSTALADO EM PAREDE  - FORNECIMENTO E INSTALAÇÃO. AF_12/2015</t>
  </si>
  <si>
    <t>17.2</t>
  </si>
  <si>
    <t>CORDOALHA DE COBRE  NU 35 MM², NÃO ENTERRADA,  COM ISOLADOR - FORNECIMENTO E INSTALAÇÃO. AF_12/2017</t>
  </si>
  <si>
    <t>17.3</t>
  </si>
  <si>
    <t>17.4</t>
  </si>
  <si>
    <t>17.5</t>
  </si>
  <si>
    <t>Terminal aéreo em aço galvanizado 3/8" x 50cm,  com fixação horizontal</t>
  </si>
  <si>
    <t>17.6</t>
  </si>
  <si>
    <t>BASE METÁLICA PARA MASTRO 1 ½  PARA SPDA - FORNECIMENTO E INSTALAÇÃO. AF_12/2017</t>
  </si>
  <si>
    <t>17.7</t>
  </si>
  <si>
    <t>MASTRO 1 ½  PARA SPDA - FORNECIMENTO E INSTALAÇÃO. AF_12/2017</t>
  </si>
  <si>
    <t>17.8</t>
  </si>
  <si>
    <t>CAPTOR  TIPO FRANKLIN PARA SPDA - FORNECIMENTO E INSTALAÇÃO. AF_12/2017</t>
  </si>
  <si>
    <t>17.9</t>
  </si>
  <si>
    <t>Caixa de equalização p/aterramento 20x20x10cm de sobrepor p/11 terminais de pressão c/barramento</t>
  </si>
  <si>
    <t>17.10</t>
  </si>
  <si>
    <t>17.11</t>
  </si>
  <si>
    <t>INSTALAÇÕES DE RECEPÇÃO DE ANTENA DE TV</t>
  </si>
  <si>
    <t>18.1</t>
  </si>
  <si>
    <t>RASGO  EM ALVENARIA PARA ELETRODUTOS COM DIAMETROS MENORES OU IGUAIS A 40 MM. AF_05/2015</t>
  </si>
  <si>
    <t>18.2</t>
  </si>
  <si>
    <t>18.3</t>
  </si>
  <si>
    <t>18.4</t>
  </si>
  <si>
    <t>LUVA PARA ELETRODUTO, PVC, ROSCÁVEL,  DN 20 MM (1/2"), PARA CIRCUITOS  TERMINAIS, INSTALADA EM FORRO - FORNECIMENTO E INSTALAÇÃO. AF_12/2015</t>
  </si>
  <si>
    <t>18.5</t>
  </si>
  <si>
    <t>18.6</t>
  </si>
  <si>
    <t>CURVA 90 GRAUS PARA ELETRODUTO, PVC, ROSCÁVEL,  DN 20 MM (1/2"), PARA CIRCUITOS  TERMINAIS, INSTALADA EM FORRO - FORNECIMENTO E INSTALAÇÃO. AF_12/2015</t>
  </si>
  <si>
    <t>18.7</t>
  </si>
  <si>
    <t>CURVA 90 GRAUS PARA ELETRODUTO, PVC, ROSCÁVEL,  DN 32 MM (1"), PARA CIRCUITOS  TERMINAIS, INSTALADA EM FORRO - FORNECIMENTO E INSTALAÇÃO. AF_12/2015</t>
  </si>
  <si>
    <t>18.8</t>
  </si>
  <si>
    <t>18.9</t>
  </si>
  <si>
    <t>SUPORTE PARA TRANSFORMADOR EM POSTE DE CONCRETO CIRCULAR
- FORNECIMENTO E INSTALAÇÃO. AF_12/2020</t>
  </si>
  <si>
    <t>18.10</t>
  </si>
  <si>
    <t>CAIXA RETANGULAR 4" X 2" MÉDIA (1,30  M DO PISO),  PVC, INSTALADA EM PAREDE  - FORNECIMENTO E INSTALAÇÃO. AF_12/2015</t>
  </si>
  <si>
    <t>18.11</t>
  </si>
  <si>
    <t>CAIXA RETANGULAR 4" X 4" MÉDIA (1,30  M DO PISO),  PVC, INSTALADA EM PAREDE  - FORNECIMENTO E INSTALAÇÃO. AF_12/2015</t>
  </si>
  <si>
    <t>18.12</t>
  </si>
  <si>
    <t>CAIXA ENTERRADA ELÉTRICA RETANGULAR, EM ALVENARIA COM TIJOLOS CERÂMICOS MACIÇOS, FUNDO COM BRITA, DIMENSÕES</t>
  </si>
  <si>
    <t>18.13</t>
  </si>
  <si>
    <t>TOMADA PARA ANTENA DE TV, COMPLETA</t>
  </si>
  <si>
    <t>18.14</t>
  </si>
  <si>
    <t>CABO COAXIAL RG6 95% - FORNECIMENTO E INSTALAÇÃO. AF_11/2019</t>
  </si>
  <si>
    <t>18.15</t>
  </si>
  <si>
    <t>ANTENA PARABÓLICA COM CAPTADOR  DE SINAIS E MODULADOR DE
ÁUDIO/VIDEO</t>
  </si>
  <si>
    <t>18.16</t>
  </si>
  <si>
    <t>18.17</t>
  </si>
  <si>
    <t>MONITOR 42" - REF.  42LD460  LG OU SIMILAR</t>
  </si>
  <si>
    <t>SISTEMA FOTOVOLTAICO</t>
  </si>
  <si>
    <t>19.1</t>
  </si>
  <si>
    <t>FORNECIMENTO E INSTALAÇÃO DE KIT GERADOR  FOTOVOLTAICO
58,88KWP, INCLUINDO MÓDULOS, INVERSOR, CABOS,  FIXAÇÃO E PROTEÇÃO</t>
  </si>
  <si>
    <t>DIVERSOS</t>
  </si>
  <si>
    <t>20.1</t>
  </si>
  <si>
    <t>PLANTIO DE GRAMA EM PLACAS. AF_05/2018</t>
  </si>
  <si>
    <t>20.2</t>
  </si>
  <si>
    <t>PEITORIL EM GRANITO BRANCO CEARÁ, LARGURA DE 22CM, ESP=2CM</t>
  </si>
  <si>
    <t>20.3</t>
  </si>
  <si>
    <t>20.4</t>
  </si>
  <si>
    <t>Mastro simples em tubo ferro galvanizado, alt (útil)= 6m (3,80m x 2" + 2,20m  x 1
1/2")</t>
  </si>
  <si>
    <t>20.5</t>
  </si>
  <si>
    <t>PLACA DE INAUGURAÇÃO DE OBRA EM ALUMÍNIO 0,60  X 0,80  M</t>
  </si>
  <si>
    <t>20.6</t>
  </si>
  <si>
    <t>74194/001</t>
  </si>
  <si>
    <t>ESCADA TIPO MARINHEIRO EM TUBO ACO GALVANIZADO 1 1/2" 5
DEGRAUS</t>
  </si>
  <si>
    <t>20.7</t>
  </si>
  <si>
    <t>FORRO EM DRYWALL, PARA AMBIENTES COMERCIAIS,  INCLUSIVE ESTRUTURA DE FIXAÇÃO. AF_05/2017_P</t>
  </si>
  <si>
    <t>20.8</t>
  </si>
  <si>
    <t>BANCO DE CELA EM CONCRETO</t>
  </si>
  <si>
    <t>20.9</t>
  </si>
  <si>
    <t>Bancada em granito branco fortaleza, e = 2cm</t>
  </si>
  <si>
    <t>20.10</t>
  </si>
  <si>
    <t>PLANTIO DE ÁRVORE ORNAMENTAL COM ALTURA DE MUDA MENOR OU IGUAL A 2,00  M. AF_05/2018</t>
  </si>
  <si>
    <t>20.11</t>
  </si>
  <si>
    <t>Planta - Abacaxi Ornamental h=1,00m, fornecimento e plantio</t>
  </si>
  <si>
    <t>20.12</t>
  </si>
  <si>
    <t>Guarda-corpo em tubo de aço inox ø=1 1/2", duplo, com montantes e fechamento em tubo inox ø=1 1/2", h=96cm, c/acabamento polido, p/fixação em piso</t>
  </si>
  <si>
    <t>20.13</t>
  </si>
  <si>
    <t>FORNECIMENTO E INSTALAÇÃO DE CATRACAS ELETRÔNICAS, COM LEITOR DE PROXIMIDADE, TOPDATA BOX OU SIMILAR, INCLUSIVE FRETE, TREINAMENTO, SOFTWARE, CARTÕES DE PROXIMIDADE E COFRE COLETOR</t>
  </si>
  <si>
    <t>20.14</t>
  </si>
  <si>
    <t>20.15</t>
  </si>
  <si>
    <t>BASE PARA CONDENSADORAS EM CONCRETO FCK = 15MPA , PREPARO MANUAL COM FORMA</t>
  </si>
  <si>
    <t>20.16</t>
  </si>
  <si>
    <t>SHAFT PARA INSTALAÇÃO DE SPLIT EM CONCRETO FCK = 15MPA , PREPARO MANUAL COM FORMA</t>
  </si>
  <si>
    <t>20.17</t>
  </si>
  <si>
    <t>FURO EM CONCRETO PARA DIÂMETROS MAIORES QUE 75 MM. AF_05/2015</t>
  </si>
  <si>
    <t>20.18</t>
  </si>
  <si>
    <t>Totem de sinalização c/estrutura em chapa galvanizada, hastes c/seção 14x8cm e h.total=2,86m, c/aplicação adesivo em recort sobreposto em dupla face,
c/base em concreto armado (71x43cm), pintado, conforme modelo p/obra do
Parque dos Cajueiros</t>
  </si>
  <si>
    <t>20.19</t>
  </si>
  <si>
    <t>LIMPEZA FINAL DA OBRA</t>
  </si>
  <si>
    <t>20.20</t>
  </si>
  <si>
    <t>LETREIRO  H = 20 CM - "FORUM DA COMARCA DE PIO IX"</t>
  </si>
  <si>
    <t>20.21</t>
  </si>
  <si>
    <t>LETREIRO  H = 15 CM - "DES. JOSÉ MAGALHÃES DA COSTA"</t>
  </si>
  <si>
    <t>20.22</t>
  </si>
  <si>
    <t>As Built</t>
  </si>
  <si>
    <t>Total sem BDI</t>
  </si>
  <si>
    <t>Total do  BDI</t>
  </si>
  <si>
    <t>Total Geral</t>
  </si>
  <si>
    <t>Luminária tipo balizador para ambiente aberto, corpo  em alumínio pintado, difusor em vidro plano
fosco, ref. F-5023/M  da Projeto ou similar</t>
  </si>
  <si>
    <t>ERRO DE TJPI R$ -0,05, QTDE REAL ERA 0,0220919747520289</t>
  </si>
  <si>
    <t>ENCARGOS SOCIAIS SOBRE A MÃO DE OBRA - COM DESONERAÇÃO</t>
  </si>
  <si>
    <t>CÓDIGO</t>
  </si>
  <si>
    <t>DESCRIÇÃO</t>
  </si>
  <si>
    <t>HORISTA %</t>
  </si>
  <si>
    <t>MENSALISTA %</t>
  </si>
  <si>
    <t>GRUPO A</t>
  </si>
  <si>
    <t>A1</t>
  </si>
  <si>
    <t>INSS</t>
  </si>
  <si>
    <t>0,00</t>
  </si>
  <si>
    <t>A2</t>
  </si>
  <si>
    <t>SESI</t>
  </si>
  <si>
    <t>1,50</t>
  </si>
  <si>
    <t>A3</t>
  </si>
  <si>
    <t>SENAI</t>
  </si>
  <si>
    <t>A4</t>
  </si>
  <si>
    <t>INCRA</t>
  </si>
  <si>
    <t>A5</t>
  </si>
  <si>
    <t>SEBRAE</t>
  </si>
  <si>
    <t>0,60</t>
  </si>
  <si>
    <t>A6</t>
  </si>
  <si>
    <t>Salário-Educação</t>
  </si>
  <si>
    <t>2,50</t>
  </si>
  <si>
    <t>A7</t>
  </si>
  <si>
    <t>Seguro Contra Acidentes de Trabalho</t>
  </si>
  <si>
    <t>3,00</t>
  </si>
  <si>
    <t>A8</t>
  </si>
  <si>
    <t>FGTS</t>
  </si>
  <si>
    <t>8,00</t>
  </si>
  <si>
    <t>A9</t>
  </si>
  <si>
    <t>SECONCI</t>
  </si>
  <si>
    <t>A</t>
  </si>
  <si>
    <t>Total dos Encargos Sociais</t>
  </si>
  <si>
    <t>16,80</t>
  </si>
  <si>
    <t>GRUPO B</t>
  </si>
  <si>
    <t>B1</t>
  </si>
  <si>
    <t>Repouso Semanal Remunerado</t>
  </si>
  <si>
    <t>17,82</t>
  </si>
  <si>
    <t>B2</t>
  </si>
  <si>
    <t>Feriados</t>
  </si>
  <si>
    <t>3,95</t>
  </si>
  <si>
    <t>B3</t>
  </si>
  <si>
    <t>Auxilio - enfermidade</t>
  </si>
  <si>
    <t>0,87</t>
  </si>
  <si>
    <t>0,66</t>
  </si>
  <si>
    <t>B4</t>
  </si>
  <si>
    <t>13º salário</t>
  </si>
  <si>
    <t>10,95</t>
  </si>
  <si>
    <t>8,33</t>
  </si>
  <si>
    <t>B5</t>
  </si>
  <si>
    <t>Licença Paternidade</t>
  </si>
  <si>
    <t>0,07</t>
  </si>
  <si>
    <t>0,05</t>
  </si>
  <si>
    <t>B6</t>
  </si>
  <si>
    <t>Faltas justificadas</t>
  </si>
  <si>
    <t>0,73</t>
  </si>
  <si>
    <t>0,56</t>
  </si>
  <si>
    <t>B7</t>
  </si>
  <si>
    <t>Dias de chuva</t>
  </si>
  <si>
    <t>1,19</t>
  </si>
  <si>
    <t>B8</t>
  </si>
  <si>
    <t>Auxilio acidete de trabalho</t>
  </si>
  <si>
    <t>0,08</t>
  </si>
  <si>
    <t>B9</t>
  </si>
  <si>
    <t>Férias Gozadas</t>
  </si>
  <si>
    <t>11,47</t>
  </si>
  <si>
    <t>8,72</t>
  </si>
  <si>
    <t>B10</t>
  </si>
  <si>
    <t>Salário Maternidade</t>
  </si>
  <si>
    <t>0,03</t>
  </si>
  <si>
    <t>B</t>
  </si>
  <si>
    <t>Total dos Encargos Sociais que recebem incidências de A</t>
  </si>
  <si>
    <t>47,19</t>
  </si>
  <si>
    <t>18,43</t>
  </si>
  <si>
    <t>GRUPO C</t>
  </si>
  <si>
    <t>C1</t>
  </si>
  <si>
    <t>Aviso Prévio Indenizado</t>
  </si>
  <si>
    <t>5,30</t>
  </si>
  <si>
    <t>4,03</t>
  </si>
  <si>
    <t>C2</t>
  </si>
  <si>
    <t>Aviso Prévio Trabalhado</t>
  </si>
  <si>
    <t>0,12</t>
  </si>
  <si>
    <t>0,09</t>
  </si>
  <si>
    <t>C3</t>
  </si>
  <si>
    <t>Férias Idenizadas</t>
  </si>
  <si>
    <t>2,40</t>
  </si>
  <si>
    <t>1,83</t>
  </si>
  <si>
    <t>C4</t>
  </si>
  <si>
    <t>Depósito rescisão sem Justa Causa</t>
  </si>
  <si>
    <t>2,95</t>
  </si>
  <si>
    <t>2,24</t>
  </si>
  <si>
    <t>C5</t>
  </si>
  <si>
    <t>Idenização Adicional</t>
  </si>
  <si>
    <t>0,45</t>
  </si>
  <si>
    <t>0,34</t>
  </si>
  <si>
    <t>C</t>
  </si>
  <si>
    <t>Total dos Encargos Sociais que não recebem incidências globais de A</t>
  </si>
  <si>
    <t>11,22</t>
  </si>
  <si>
    <t>8,53</t>
  </si>
  <si>
    <t>GRUPO D</t>
  </si>
  <si>
    <t>D1</t>
  </si>
  <si>
    <t>Reincidência de Grupo A sobre Grupo B</t>
  </si>
  <si>
    <t>7,93</t>
  </si>
  <si>
    <t>3,10</t>
  </si>
  <si>
    <t>D2</t>
  </si>
  <si>
    <t>Reincidência de Grupo A sobre Aviso Prévio Trabalhado e Reincidência do FGTS sobre Aviso Prévio Indenizado</t>
  </si>
  <si>
    <t>0,44</t>
  </si>
  <si>
    <t>D</t>
  </si>
  <si>
    <t>Total das Taxas incidências e reincidências</t>
  </si>
  <si>
    <t>8,37</t>
  </si>
  <si>
    <t>3,44</t>
  </si>
  <si>
    <t xml:space="preserve">TOTAL (A+B+C+D)   </t>
  </si>
  <si>
    <t>DISCRIMINAÇÃO DO BDI</t>
  </si>
  <si>
    <t>%</t>
  </si>
  <si>
    <t>Administração Central (AC)</t>
  </si>
  <si>
    <t>Administração Central</t>
  </si>
  <si>
    <t>sub-total do  grupo AC</t>
  </si>
  <si>
    <t>Encargos Financeiros (EF)</t>
  </si>
  <si>
    <t>Encargos Financeiras</t>
  </si>
  <si>
    <t>0,59</t>
  </si>
  <si>
    <t>sub-total do  grupo EF</t>
  </si>
  <si>
    <t>Taxa de Risco (R)</t>
  </si>
  <si>
    <t>SEGURO E GARANTIA</t>
  </si>
  <si>
    <t>0,80</t>
  </si>
  <si>
    <t>RISCO</t>
  </si>
  <si>
    <t>0,97</t>
  </si>
  <si>
    <t>sub-total do  grupo R</t>
  </si>
  <si>
    <t>1,77</t>
  </si>
  <si>
    <t>Impostos (I)</t>
  </si>
  <si>
    <t>Percentuais fixos</t>
  </si>
  <si>
    <t>COFINS</t>
  </si>
  <si>
    <t>PIS</t>
  </si>
  <si>
    <t>0,65</t>
  </si>
  <si>
    <t>CPRB</t>
  </si>
  <si>
    <t>4,50</t>
  </si>
  <si>
    <t>Percentuais variáveis</t>
  </si>
  <si>
    <t>ISSQN</t>
  </si>
  <si>
    <t>sub-total do  grupo I</t>
  </si>
  <si>
    <t>11,15</t>
  </si>
  <si>
    <t>Lucro (L)</t>
  </si>
  <si>
    <t>Taxa de lucro</t>
  </si>
  <si>
    <t>sub-total do  grupo L</t>
  </si>
  <si>
    <t>Onde:</t>
  </si>
  <si>
    <t>AC% = Administração Central</t>
  </si>
  <si>
    <t>I%</t>
  </si>
  <si>
    <t>= Impostos</t>
  </si>
  <si>
    <t>EF%     = Encargos Financeiros</t>
  </si>
  <si>
    <t>R%     = Taxa de Risco</t>
  </si>
  <si>
    <t>L%   = Lucro</t>
  </si>
  <si>
    <t>BDI =</t>
  </si>
  <si>
    <t>a) O percentual do  ISS deve seguir o Código Tributário do  Municipio, conforme legislação vigente.</t>
  </si>
  <si>
    <t xml:space="preserve">b) Para analise do  orçamento considerando a desoneração da folha de pagamento , instituida pela Lei 12.546/2011, alterada pela Lei nº 14.020/2020 - vigente, deverá ser adotada uma aliquota de 4,5% sobre a Contribuição Previdenciária sobre Receita Bruta (CPRB). Quando a opção orçamentária não considerar  a desoneração da folha de pagamento, deverá ser adota aliquota 0% no  referido item.
</t>
  </si>
  <si>
    <t>c) A obra de que trata a composição é do  tipo  " CONSTRUÇÃO DE EDIFICIOS", devendo todos os itens seguir os percentuais dentro dos quartis estipulados pelo TCU.</t>
  </si>
  <si>
    <t>ITEM</t>
  </si>
  <si>
    <t>0,85</t>
  </si>
  <si>
    <t>0,86</t>
  </si>
  <si>
    <t>8,15</t>
  </si>
  <si>
    <t>3,50</t>
  </si>
  <si>
    <t>Detalhamento de BDI GERAL - Bonificação e Despesas Indiretas</t>
  </si>
  <si>
    <t>b) Para analise do  orçamento considerando a desoneração da folha de pagamento , instituida pela Lei 12.546/2011, alterada pela Lei nº 14.020/2020 - vigente, deverá ser adotada uma aliquota de 4,5% sobre a Contribuição Previdenciária sobre Receita Bruta (CPRB). Quando a opção orçamentária não considerar  a desoneração da folha de pagamento, deverá ser adota aliquota 0% no  referido item.</t>
  </si>
  <si>
    <t>c) A  composição é do  tipo  " MATERIAL E EQUIPAMENTO", devendo todos os itens seguir os percentuais dentro dos quartis estipulados pelo TCU.</t>
  </si>
  <si>
    <t>CRONOGRAMA FÍSICO - FINANCEIRO</t>
  </si>
  <si>
    <t>Rua Izidro  de Alencar Bezerra, Quadra E, Lote 01,  CEP 64.660-000, Pio IX - PI</t>
  </si>
  <si>
    <t>28,10%</t>
  </si>
  <si>
    <t>SINAPI/PI - 04/2023 COM  DESONERAÇÃO, ORSE - 02/2023, SICRO PIAUÍ - 01/2023</t>
  </si>
  <si>
    <t>VALOR POR UNIDADE:</t>
  </si>
  <si>
    <t>8.760.194,18</t>
  </si>
  <si>
    <t>R$ Total</t>
  </si>
  <si>
    <t>30 DIAS</t>
  </si>
  <si>
    <t>60 DIAS</t>
  </si>
  <si>
    <t>90 DIAS</t>
  </si>
  <si>
    <t>120 DIAS</t>
  </si>
  <si>
    <t>150 DIAS</t>
  </si>
  <si>
    <t>180 DIAS</t>
  </si>
  <si>
    <t>210 DIAS</t>
  </si>
  <si>
    <t>240 DIAS</t>
  </si>
  <si>
    <t>270 DIAS</t>
  </si>
  <si>
    <t>300 DIAS</t>
  </si>
  <si>
    <t>330 DIAS</t>
  </si>
  <si>
    <t>360 DIAS</t>
  </si>
  <si>
    <t>236.559,08</t>
  </si>
  <si>
    <t>157.706,05</t>
  </si>
  <si>
    <t>39.426,51</t>
  </si>
  <si>
    <t>39.426,55</t>
  </si>
  <si>
    <t>30,00%</t>
  </si>
  <si>
    <t>20,00%</t>
  </si>
  <si>
    <t>5,00%</t>
  </si>
  <si>
    <t>222.449,28</t>
  </si>
  <si>
    <t>444.898,57</t>
  </si>
  <si>
    <t>667.347,85</t>
  </si>
  <si>
    <t>10,00%</t>
  </si>
  <si>
    <t>58.169,40</t>
  </si>
  <si>
    <t>116.338,79</t>
  </si>
  <si>
    <t>145.423,49</t>
  </si>
  <si>
    <t>25,00%</t>
  </si>
  <si>
    <t>37.674,71</t>
  </si>
  <si>
    <t>56.512,06</t>
  </si>
  <si>
    <t>94.186,77</t>
  </si>
  <si>
    <t>94.186,75</t>
  </si>
  <si>
    <t>15,00%</t>
  </si>
  <si>
    <t>40.941,91</t>
  </si>
  <si>
    <t>122.825,74</t>
  </si>
  <si>
    <t>163.767,66</t>
  </si>
  <si>
    <t>40.941,90</t>
  </si>
  <si>
    <t>40,00%</t>
  </si>
  <si>
    <t>57.071,84</t>
  </si>
  <si>
    <t>171.215,53</t>
  </si>
  <si>
    <t>228.287,37</t>
  </si>
  <si>
    <t>114.143,68</t>
  </si>
  <si>
    <t>-</t>
  </si>
  <si>
    <t>54.501,72</t>
  </si>
  <si>
    <t>81.752,58</t>
  </si>
  <si>
    <t>81.752,57</t>
  </si>
  <si>
    <t>25.506,44</t>
  </si>
  <si>
    <t>51.012,88</t>
  </si>
  <si>
    <t>102.025,77</t>
  </si>
  <si>
    <t>51.012,89</t>
  </si>
  <si>
    <t>8.350,08</t>
  </si>
  <si>
    <t>25.050,24</t>
  </si>
  <si>
    <t>33.400,33</t>
  </si>
  <si>
    <t>16.700,17</t>
  </si>
  <si>
    <t>INSTALAÇÕES HIDRO-</t>
  </si>
  <si>
    <t>29.401,30</t>
  </si>
  <si>
    <t>29.401,29</t>
  </si>
  <si>
    <t>88.203,88</t>
  </si>
  <si>
    <t>88.203,89</t>
  </si>
  <si>
    <t>58.802,59</t>
  </si>
  <si>
    <t>SANITÁRIAS</t>
  </si>
  <si>
    <t>42.608,94</t>
  </si>
  <si>
    <t>85.217,88</t>
  </si>
  <si>
    <t>127.826,82</t>
  </si>
  <si>
    <t>170.435,76</t>
  </si>
  <si>
    <t>85.217,89</t>
  </si>
  <si>
    <t>3.087,91</t>
  </si>
  <si>
    <t>3.087,90</t>
  </si>
  <si>
    <t>50,00%</t>
  </si>
  <si>
    <t>14.448,14</t>
  </si>
  <si>
    <t>21.672,22</t>
  </si>
  <si>
    <t>7.224,07</t>
  </si>
  <si>
    <t>7.224,08</t>
  </si>
  <si>
    <t>INSTALAÇÕES DE</t>
  </si>
  <si>
    <t>64.345,26</t>
  </si>
  <si>
    <t>96.517,89</t>
  </si>
  <si>
    <t>32.172,64</t>
  </si>
  <si>
    <t>CLIMATIZAÇÃO</t>
  </si>
  <si>
    <t>16.100,26</t>
  </si>
  <si>
    <t>48.300,78</t>
  </si>
  <si>
    <t>48.300,77</t>
  </si>
  <si>
    <t>16.100,25</t>
  </si>
  <si>
    <t>CABEAMENTO</t>
  </si>
  <si>
    <t>ESTRUTURADO E CFTV</t>
  </si>
  <si>
    <t>2.738,99</t>
  </si>
  <si>
    <t>8.216,98</t>
  </si>
  <si>
    <t>10.955,99</t>
  </si>
  <si>
    <t>SONORIZAÇÃO</t>
  </si>
  <si>
    <t>1.452,39</t>
  </si>
  <si>
    <t>2.904,79</t>
  </si>
  <si>
    <t>4.357,19</t>
  </si>
  <si>
    <t>5.809,58</t>
  </si>
  <si>
    <t>2.904,78</t>
  </si>
  <si>
    <t>TV</t>
  </si>
  <si>
    <t>57.602,34</t>
  </si>
  <si>
    <t>86.403,51</t>
  </si>
  <si>
    <t>86.403,50</t>
  </si>
  <si>
    <t>73.390,90</t>
  </si>
  <si>
    <t>91.738,63</t>
  </si>
  <si>
    <t>36.695,46</t>
  </si>
  <si>
    <t>TOTAL (R$)</t>
  </si>
  <si>
    <t>459.008,36</t>
  </si>
  <si>
    <t>380.155,33</t>
  </si>
  <si>
    <t>542.494,48</t>
  </si>
  <si>
    <t>915.695,60</t>
  </si>
  <si>
    <t>979.717,90</t>
  </si>
  <si>
    <t>527.802,77</t>
  </si>
  <si>
    <t>718.067,93</t>
  </si>
  <si>
    <t>937.584,28</t>
  </si>
  <si>
    <t>1.062.682,54</t>
  </si>
  <si>
    <t>959.079,88</t>
  </si>
  <si>
    <t>844.364,73</t>
  </si>
  <si>
    <t>433.540,38</t>
  </si>
  <si>
    <t>TOTAL ACUMULADO (R$)</t>
  </si>
  <si>
    <t>839.163,69</t>
  </si>
  <si>
    <t>1.381.658,17</t>
  </si>
  <si>
    <t>2.297.353,77</t>
  </si>
  <si>
    <t>3.277.071,67</t>
  </si>
  <si>
    <t>3.804.874,44</t>
  </si>
  <si>
    <t>4.522.942,37</t>
  </si>
  <si>
    <t>5.460.526,65</t>
  </si>
  <si>
    <t>6.523.209,19</t>
  </si>
  <si>
    <t>7.482.289,07</t>
  </si>
  <si>
    <t>8.326.653,80</t>
  </si>
  <si>
    <t>TOTAL (%)</t>
  </si>
  <si>
    <t>5,24%</t>
  </si>
  <si>
    <t>9,58%</t>
  </si>
  <si>
    <t>15,77%</t>
  </si>
  <si>
    <t>26,22%</t>
  </si>
  <si>
    <t>37,41%</t>
  </si>
  <si>
    <t>43,43%</t>
  </si>
  <si>
    <t>51,63%</t>
  </si>
  <si>
    <t>62,33%</t>
  </si>
  <si>
    <t>74,46%</t>
  </si>
  <si>
    <t>85,41%</t>
  </si>
  <si>
    <t>95,05%</t>
  </si>
  <si>
    <t>100,00%</t>
  </si>
  <si>
    <t>788.530,27</t>
  </si>
  <si>
    <t>2.224.492,83</t>
  </si>
  <si>
    <t>581.693,96</t>
  </si>
  <si>
    <t>376.747,06</t>
  </si>
  <si>
    <t>409.419,12</t>
  </si>
  <si>
    <t>570.718,42</t>
  </si>
  <si>
    <t>272.508,59</t>
  </si>
  <si>
    <t>510.128,84</t>
  </si>
  <si>
    <t>83.500,82</t>
  </si>
  <si>
    <t>588.025,90</t>
  </si>
  <si>
    <t>852.178,81</t>
  </si>
  <si>
    <t>INSTALAÇÕES DE COMBATE A INCÊNDIO E PÂNICO</t>
  </si>
  <si>
    <t>6.175,81</t>
  </si>
  <si>
    <t>72.240,72</t>
  </si>
  <si>
    <t>321.726,31</t>
  </si>
  <si>
    <t>15.0</t>
  </si>
  <si>
    <t>322.005,15</t>
  </si>
  <si>
    <t>54.779,88</t>
  </si>
  <si>
    <t>17.0</t>
  </si>
  <si>
    <t>41.307,59</t>
  </si>
  <si>
    <t>6.196,14</t>
  </si>
  <si>
    <t>12.392,28</t>
  </si>
  <si>
    <t>12.392,27</t>
  </si>
  <si>
    <t>4.130,76</t>
  </si>
  <si>
    <t>INSTALAÇÕES DE RECEPÇÃO DE ANTENA DE</t>
  </si>
  <si>
    <t>29.047,89</t>
  </si>
  <si>
    <t>288.011,69</t>
  </si>
  <si>
    <t>366.954,52</t>
  </si>
  <si>
    <t>%DMDO=</t>
  </si>
  <si>
    <t>%DMAT=</t>
  </si>
  <si>
    <t>%SMAT=</t>
  </si>
  <si>
    <t>%SMDO=</t>
  </si>
  <si>
    <t>META=</t>
  </si>
  <si>
    <t>VLR ATUAL=</t>
  </si>
  <si>
    <t>YPÊ CONSTRUTORA E EMPREENDIMENTOS IMOBILIÁRIOS LTDA</t>
  </si>
  <si>
    <t xml:space="preserve">CNPJ: 35.134.154/0001-50   </t>
  </si>
  <si>
    <t>R. ARLINDO NOGUEIRA, 333, SALAS 211E 212</t>
  </si>
  <si>
    <t xml:space="preserve"> EDIF LUIS FORTES, CENTRO, TERESINA-PI, 64000-903</t>
  </si>
  <si>
    <t>E-MAIL: construtoraype@outlook.com</t>
  </si>
  <si>
    <t>TEL: (86) 3085-1885/99823-8973</t>
  </si>
  <si>
    <t>SEÇÃO JUDICIÁRIA DO PIAUÍ</t>
  </si>
  <si>
    <t>PLANILHA ORÇAMENTÁRIA</t>
  </si>
  <si>
    <t>Obra:</t>
  </si>
  <si>
    <t>End.:</t>
  </si>
  <si>
    <t>TRIBUNAL DE JUSTIÇA DO PIAUÍ</t>
  </si>
  <si>
    <t>Teresina, 31 de agosto de 2023</t>
  </si>
  <si>
    <t>TJ-PI</t>
  </si>
  <si>
    <t>Apresentamos, abaixo, nossa proposta para execução de obra de reforma do sistema de iluminação da área externa (estacionamentos e áreas verdes) do Edifício Sede do Tribunal Regional Federal da Primeira Região – Seção Judiciária do Piauí, em Teresina-PI, considerando a modernização e adequação com instalação de novos circuitos elétricos, postes, balizas, refletores e luminárias com lâmpadas LED.</t>
  </si>
  <si>
    <t>GOVERNO FEDERAL DO BRASIL</t>
  </si>
  <si>
    <t>DATA E HORA:</t>
  </si>
  <si>
    <t>EDITAL:</t>
  </si>
  <si>
    <t>DESCRIÇÃO DO OBJETO:</t>
  </si>
  <si>
    <t>LOCALIZAÇÃO DA PRESTAÇÃO DOS SERVIÇOS</t>
  </si>
  <si>
    <t>VALIDADE DA PROPOSTA:</t>
  </si>
  <si>
    <t>PRAZO DE EXECUÇÃO:</t>
  </si>
  <si>
    <t>VIGÊNCIA CONTRATUAL:</t>
  </si>
  <si>
    <t xml:space="preserve">VALOR DA PROPOSTA: </t>
  </si>
  <si>
    <t>DATA BASE:</t>
  </si>
  <si>
    <t>DADOS DA EMPRESA:</t>
  </si>
  <si>
    <t>YPÊ CONSTRUTORA E EMPREENDIMENTOS IMOBILIARIOS LTDA</t>
  </si>
  <si>
    <t xml:space="preserve">CNPJ/mf – 35.134.154/0001-50
</t>
  </si>
  <si>
    <t>ENDEREÇO ATUALIZADO:</t>
  </si>
  <si>
    <t>RUA ARLINDO NOGUEIRA, 333 - SALA 211/212. CEP 64.000-903 CENTRO, TERESINA - PI.</t>
  </si>
  <si>
    <t>FONE:</t>
  </si>
  <si>
    <t>(86) 3085-1885/9.9448-9303</t>
  </si>
  <si>
    <t>EMAIL:</t>
  </si>
  <si>
    <t>construtoraype@outlook.com</t>
  </si>
  <si>
    <t>RESPONSÁVEL LEGAL:</t>
  </si>
  <si>
    <t>WELLINGTON GOMES DA SILVA</t>
  </si>
  <si>
    <t>CPF: 286.987.383-20     RG: 807.671-SSP/PI</t>
  </si>
  <si>
    <t xml:space="preserve">AVENIDA DUQUE DE CAXIAS, 3892 - BAIRRO REAL COPAGRI , TERESINA - PI, 64006-220
</t>
  </si>
  <si>
    <t>RESPONSÁVEL TÉCNICO:</t>
  </si>
  <si>
    <t>ENG° CIVIL  WALLEMBERG DO NASCIMENTO SOUSA</t>
  </si>
  <si>
    <t>190929196/RNP  - 21230-D/PI</t>
  </si>
  <si>
    <t>GARANTIA CONTRATUAL:</t>
  </si>
  <si>
    <t>CONFORME EDITAL</t>
  </si>
  <si>
    <t>DADOS BANCÁRIOS:</t>
  </si>
  <si>
    <t>CAIXA ECONÔMICA FEDERAL /AG:2004. OP.:003 C/C: 58523</t>
  </si>
  <si>
    <t>OBSERVAÇÕES:</t>
  </si>
  <si>
    <t>1) OS PREÇOS COTADOS DEVEM INCLUIR TODOS OS CUSTOS DIRETOS E INDIRETOS.</t>
  </si>
  <si>
    <t>2) DECLARAMOS QUE ESTAMOS DE PLENO ACORDO COM AS CONDIÇÕES ESTABELECIDAS NO EDITAL E SEUS ANEXOS.</t>
  </si>
  <si>
    <t>3) CASO NOS SEJA ADJUDICADO O OBJETO LICITADO, COMPROMETEMO-NOS A ASSINAR O RESPECTIVO CONTRATO, COM ESSE FIM.</t>
  </si>
  <si>
    <t>4) DECLARARAMOS QUE TEMOS PLENO CONHECIMENTO DAS CONDIÇÕES E PECULIARIDADES INERENTES À NATUREZA DOS TRABALHOS, ASSUMINDO TOTAL RESPONSABILIDADE PELA A OCORRÊNCIA DE EVENTUAIS PREJUÍZOS EM VIRTUDE DE SUA OMISSÃO NA VERIFICAÇÃO DOS LOCAIS DA PRESTAÇÃO DOS SERVIÇOS, COM VISTAS A PROTEGER O INTERESSE DA ADMINISTRAÇÃO NA FASE DE EXECUÇÃO DO CONTRATO, NOS TERMOS DO ACÓRDÃO 1174/2008 – PLENÁRIO – TCU.</t>
  </si>
  <si>
    <t>30/08/2023 ÀS 9:00h</t>
  </si>
  <si>
    <t>EDITAL DE CONCORRÊNCIA ELETRÔNICA Nº 47/2023</t>
  </si>
  <si>
    <t>360 (TREZENTOS E SESSENTA) DIAS, CONFORME EDITAL</t>
  </si>
  <si>
    <t>90 (NOVENTA) DIAS CORRIDOS, CONTADOS DO CERTAME, CONFORME EDITAL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</si>
</sst>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0000000"/>
    <numFmt numFmtId="165" formatCode="\R\$\ #,##0.00"/>
    <numFmt numFmtId="166" formatCode="\R\$\ #,##0.0000"/>
    <numFmt numFmtId="167" formatCode="#,##0.0000"/>
    <numFmt numFmtId="168" formatCode="#,##0.00000"/>
    <numFmt numFmtId="169" formatCode="0.0000"/>
    <numFmt numFmtId="170" formatCode="#,##0.000"/>
    <numFmt numFmtId="171" formatCode="0.000"/>
    <numFmt numFmtId="176" formatCode="_(* #,##0_);_(* \(#,##0\);_(* &quot;-&quot;_);_(@_)"/>
    <numFmt numFmtId="177" formatCode="_-&quot;R$&quot;\ * #,##0.0000_-;\-&quot;R$&quot;\ * #,##0.0000_-;_-&quot;R$&quot;\ * &quot;-&quot;??_-;_-@_-"/>
    <numFmt numFmtId="178" formatCode="00000&quot; meses&quot;"/>
  </numFmts>
  <fonts count="41">
    <font>
      <sz val="11"/>
      <color theme="1"/>
      <name val="Calibri"/>
      <family val="2"/>
      <scheme val="minor"/>
    </font>
    <font>
      <sz val="11"/>
      <color theme="1"/>
      <name val="Calibri"/>
      <family val="2"/>
      <scheme val="minor"/>
    </font>
    <font>
      <sz val="8"/>
      <name val="Calibri"/>
      <family val="2"/>
      <scheme val="minor"/>
    </font>
    <font>
      <sz val="11"/>
      <color rgb="FF000000"/>
      <name val="Calibri"/>
      <family val="2"/>
      <charset val="204"/>
    </font>
    <font>
      <b/>
      <sz val="10"/>
      <color rgb="FF000000"/>
      <name val="Arial"/>
      <family val="2"/>
    </font>
    <font>
      <sz val="11"/>
      <color rgb="FF000000"/>
      <name val="Calibri"/>
      <family val="2"/>
      <scheme val="minor"/>
    </font>
    <font>
      <sz val="12"/>
      <color rgb="FFFF0000"/>
      <name val="Calibri"/>
      <family val="2"/>
      <scheme val="minor"/>
    </font>
    <font>
      <sz val="12"/>
      <name val="Calibri"/>
      <family val="2"/>
      <scheme val="minor"/>
    </font>
    <font>
      <sz val="10"/>
      <name val="Arial"/>
      <family val="2"/>
    </font>
    <font>
      <sz val="11"/>
      <name val="Calibri"/>
      <family val="2"/>
      <scheme val="minor"/>
    </font>
    <font>
      <sz val="11"/>
      <color indexed="8"/>
      <name val="Calibri"/>
      <family val="2"/>
    </font>
    <font>
      <sz val="11"/>
      <name val="Calibri"/>
      <family val="2"/>
      <charset val="1"/>
    </font>
    <font>
      <b/>
      <sz val="18"/>
      <name val="Arial"/>
      <family val="2"/>
    </font>
    <font>
      <b/>
      <sz val="22"/>
      <name val="Arial"/>
      <family val="2"/>
    </font>
    <font>
      <b/>
      <sz val="12"/>
      <name val="Arial"/>
      <family val="2"/>
    </font>
    <font>
      <sz val="22"/>
      <name val="Arial"/>
      <family val="2"/>
    </font>
    <font>
      <sz val="11"/>
      <name val="Arial"/>
      <family val="2"/>
    </font>
    <font>
      <b/>
      <sz val="11"/>
      <name val="Arial"/>
      <family val="2"/>
    </font>
    <font>
      <sz val="12"/>
      <name val="Calibri"/>
      <family val="2"/>
    </font>
    <font>
      <sz val="10"/>
      <name val="Arial"/>
      <family val="2"/>
      <charset val="1"/>
    </font>
    <font>
      <b/>
      <sz val="11"/>
      <name val="Calibri"/>
      <family val="2"/>
    </font>
    <font>
      <b/>
      <sz val="11"/>
      <name val="Calibri"/>
      <family val="2"/>
      <scheme val="minor"/>
    </font>
    <font>
      <u/>
      <sz val="11"/>
      <color indexed="12"/>
      <name val="Calibri"/>
      <family val="2"/>
    </font>
    <font>
      <u/>
      <sz val="11"/>
      <name val="Calibri"/>
      <family val="2"/>
      <scheme val="minor"/>
    </font>
    <font>
      <sz val="11"/>
      <name val="Calibri"/>
      <family val="2"/>
    </font>
    <font>
      <b/>
      <sz val="10"/>
      <name val="Arial"/>
      <family val="2"/>
    </font>
    <font>
      <sz val="9"/>
      <name val="SansSerif"/>
      <family val="2"/>
    </font>
    <font>
      <b/>
      <sz val="7"/>
      <name val="Arial"/>
      <family val="2"/>
    </font>
    <font>
      <b/>
      <sz val="5"/>
      <name val="SansSerif"/>
      <family val="2"/>
    </font>
    <font>
      <b/>
      <sz val="5"/>
      <name val="Arial"/>
      <family val="2"/>
    </font>
    <font>
      <sz val="6"/>
      <name val="SansSerif"/>
      <family val="2"/>
    </font>
    <font>
      <b/>
      <sz val="6"/>
      <name val="Arial"/>
      <family val="2"/>
    </font>
    <font>
      <sz val="6"/>
      <name val="Arial"/>
      <family val="2"/>
    </font>
    <font>
      <sz val="4.5"/>
      <name val="Arial"/>
      <family val="2"/>
    </font>
    <font>
      <sz val="6"/>
      <name val="Times New Roman"/>
      <family val="1"/>
    </font>
    <font>
      <sz val="8"/>
      <name val="Times New Roman"/>
      <family val="1"/>
    </font>
    <font>
      <sz val="10"/>
      <name val="Calibri"/>
      <family val="2"/>
      <scheme val="minor"/>
    </font>
    <font>
      <sz val="7.5"/>
      <name val="Times New Roman"/>
      <family val="1"/>
    </font>
    <font>
      <sz val="9"/>
      <name val="Times New Roman"/>
      <family val="1"/>
    </font>
    <font>
      <b/>
      <sz val="11"/>
      <name val="Calibri"/>
      <family val="2"/>
      <charset val="204"/>
    </font>
    <font>
      <b/>
      <sz val="9"/>
      <name val="Times New Roman"/>
      <family val="1"/>
    </font>
  </fonts>
  <fills count="27">
    <fill>
      <patternFill patternType="none"/>
    </fill>
    <fill>
      <patternFill patternType="gray125"/>
    </fill>
    <fill>
      <patternFill patternType="none"/>
    </fill>
    <fill>
      <patternFill patternType="none"/>
    </fill>
    <fill>
      <patternFill patternType="none"/>
    </fill>
    <fill>
      <patternFill patternType="none"/>
    </fill>
    <fill>
      <patternFill patternType="solid">
        <fgColor rgb="FFCCCCCC"/>
      </patternFill>
    </fill>
    <fill>
      <patternFill patternType="solid">
        <fgColor rgb="FFCCCCCC"/>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FFFF00"/>
        <bgColor indexed="64"/>
      </patternFill>
    </fill>
    <fill>
      <patternFill patternType="solid">
        <fgColor rgb="FF7030A0"/>
        <bgColor indexed="64"/>
      </patternFill>
    </fill>
    <fill>
      <patternFill patternType="solid">
        <fgColor theme="9" tint="-0.249977111117893"/>
        <bgColor indexed="64"/>
      </patternFill>
    </fill>
    <fill>
      <patternFill patternType="solid">
        <fgColor rgb="FFBEBEBE"/>
      </patternFill>
    </fill>
    <fill>
      <patternFill patternType="solid">
        <fgColor rgb="FFD7D7D7"/>
      </patternFill>
    </fill>
    <fill>
      <patternFill patternType="solid">
        <fgColor rgb="FFA4A4A4"/>
      </patternFill>
    </fill>
    <fill>
      <patternFill patternType="solid">
        <fgColor rgb="FFDAEDF3"/>
      </patternFill>
    </fill>
    <fill>
      <patternFill patternType="solid">
        <fgColor rgb="FFBFBFBF"/>
      </patternFill>
    </fill>
    <fill>
      <patternFill patternType="solid">
        <fgColor theme="0"/>
        <bgColor indexed="64"/>
      </patternFill>
    </fill>
    <fill>
      <patternFill patternType="solid">
        <fgColor theme="0"/>
        <bgColor indexed="55"/>
      </patternFill>
    </fill>
  </fills>
  <borders count="3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top style="medium">
        <color auto="1"/>
      </top>
      <bottom/>
      <diagonal/>
    </border>
    <border>
      <left/>
      <right/>
      <top style="medium">
        <color auto="1"/>
      </top>
      <bottom/>
      <diagonal/>
    </border>
    <border>
      <left/>
      <right style="medium">
        <color indexed="8"/>
      </right>
      <top style="medium">
        <color auto="1"/>
      </top>
      <bottom/>
      <diagonal/>
    </border>
    <border>
      <left style="medium">
        <color indexed="64"/>
      </left>
      <right style="thin">
        <color indexed="8"/>
      </right>
      <top style="thin">
        <color indexed="8"/>
      </top>
      <bottom/>
      <diagonal/>
    </border>
    <border>
      <left style="thin">
        <color indexed="8"/>
      </left>
      <right/>
      <top/>
      <bottom/>
      <diagonal/>
    </border>
    <border>
      <left/>
      <right style="medium">
        <color indexed="8"/>
      </right>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top/>
      <bottom style="medium">
        <color auto="1"/>
      </bottom>
      <diagonal/>
    </border>
    <border>
      <left/>
      <right style="medium">
        <color indexed="8"/>
      </right>
      <top/>
      <bottom style="medium">
        <color indexed="64"/>
      </bottom>
      <diagonal/>
    </border>
    <border>
      <left/>
      <right style="medium">
        <color auto="1"/>
      </right>
      <top/>
      <bottom/>
      <diagonal/>
    </border>
    <border>
      <left/>
      <right style="medium">
        <color auto="1"/>
      </right>
      <top/>
      <bottom style="medium">
        <color auto="1"/>
      </bottom>
      <diagonal/>
    </border>
  </borders>
  <cellStyleXfs count="15">
    <xf numFmtId="0" fontId="0" fillId="0" borderId="0"/>
    <xf numFmtId="43" fontId="1" fillId="0" borderId="0" applyFont="0" applyFill="0" applyBorder="0" applyAlignment="0" applyProtection="0"/>
    <xf numFmtId="0" fontId="3" fillId="16" borderId="1"/>
    <xf numFmtId="9" fontId="1" fillId="0" borderId="0" applyFont="0" applyFill="0" applyBorder="0" applyAlignment="0" applyProtection="0"/>
    <xf numFmtId="0" fontId="5" fillId="16" borderId="1"/>
    <xf numFmtId="0" fontId="8" fillId="16" borderId="1"/>
    <xf numFmtId="0" fontId="10" fillId="16" borderId="1"/>
    <xf numFmtId="0" fontId="8" fillId="16" borderId="1"/>
    <xf numFmtId="0" fontId="8" fillId="16" borderId="1"/>
    <xf numFmtId="0" fontId="19" fillId="16" borderId="1"/>
    <xf numFmtId="0" fontId="5" fillId="16" borderId="1"/>
    <xf numFmtId="176" fontId="8" fillId="16" borderId="1" applyFont="0" applyFill="0" applyBorder="0" applyAlignment="0" applyProtection="0"/>
    <xf numFmtId="0" fontId="8" fillId="16" borderId="1"/>
    <xf numFmtId="0" fontId="8" fillId="16" borderId="1"/>
    <xf numFmtId="0" fontId="22" fillId="16" borderId="1" applyNumberFormat="0" applyFill="0" applyBorder="0" applyAlignment="0" applyProtection="0"/>
  </cellStyleXfs>
  <cellXfs count="363">
    <xf numFmtId="0" fontId="0" fillId="0" borderId="0" xfId="0"/>
    <xf numFmtId="0" fontId="4" fillId="0" borderId="0" xfId="0" applyFont="1"/>
    <xf numFmtId="0" fontId="6" fillId="16" borderId="1" xfId="4" applyFont="1" applyAlignment="1">
      <alignment horizontal="left"/>
    </xf>
    <xf numFmtId="0" fontId="7" fillId="16" borderId="1" xfId="4" applyFont="1" applyAlignment="1">
      <alignment horizontal="left"/>
    </xf>
    <xf numFmtId="0" fontId="9" fillId="16" borderId="1" xfId="5" applyFont="1"/>
    <xf numFmtId="0" fontId="11" fillId="16" borderId="1" xfId="6" applyFont="1"/>
    <xf numFmtId="0" fontId="9" fillId="0" borderId="0" xfId="0" applyFont="1"/>
    <xf numFmtId="0" fontId="12" fillId="25" borderId="1" xfId="0" applyFont="1" applyFill="1" applyBorder="1" applyAlignment="1" applyProtection="1">
      <alignment horizontal="center" wrapText="1"/>
      <protection locked="0"/>
    </xf>
    <xf numFmtId="0" fontId="12" fillId="25" borderId="1" xfId="0" applyFont="1" applyFill="1" applyBorder="1" applyAlignment="1" applyProtection="1">
      <alignment horizontal="center" vertical="center" wrapText="1"/>
      <protection locked="0"/>
    </xf>
    <xf numFmtId="0" fontId="13" fillId="25" borderId="1" xfId="0" applyFont="1" applyFill="1" applyBorder="1"/>
    <xf numFmtId="0" fontId="13" fillId="25" borderId="1" xfId="0" applyFont="1" applyFill="1" applyBorder="1" applyAlignment="1">
      <alignment horizontal="center"/>
    </xf>
    <xf numFmtId="0" fontId="14" fillId="25" borderId="1" xfId="0" applyFont="1" applyFill="1" applyBorder="1" applyAlignment="1">
      <alignment horizontal="center"/>
    </xf>
    <xf numFmtId="0" fontId="15" fillId="25" borderId="1" xfId="0" applyFont="1" applyFill="1" applyBorder="1"/>
    <xf numFmtId="0" fontId="14" fillId="26" borderId="22" xfId="0" applyFont="1" applyFill="1" applyBorder="1" applyAlignment="1" applyProtection="1">
      <alignment horizontal="center"/>
      <protection locked="0"/>
    </xf>
    <xf numFmtId="0" fontId="14" fillId="26" borderId="23" xfId="0" applyFont="1" applyFill="1" applyBorder="1" applyAlignment="1" applyProtection="1">
      <alignment horizontal="center"/>
      <protection locked="0"/>
    </xf>
    <xf numFmtId="0" fontId="14" fillId="26" borderId="16" xfId="0" applyFont="1" applyFill="1" applyBorder="1" applyAlignment="1" applyProtection="1">
      <alignment horizontal="center"/>
      <protection locked="0"/>
    </xf>
    <xf numFmtId="0" fontId="14" fillId="25" borderId="1" xfId="0" applyFont="1" applyFill="1" applyBorder="1" applyProtection="1">
      <protection locked="0"/>
    </xf>
    <xf numFmtId="0" fontId="16" fillId="25" borderId="1" xfId="0" applyFont="1" applyFill="1" applyBorder="1" applyAlignment="1" applyProtection="1">
      <alignment horizontal="left" vertical="center"/>
      <protection locked="0"/>
    </xf>
    <xf numFmtId="0" fontId="8" fillId="25" borderId="1" xfId="0" applyFont="1" applyFill="1" applyBorder="1" applyAlignment="1" applyProtection="1">
      <alignment horizontal="left" vertical="center" wrapText="1"/>
      <protection locked="0"/>
    </xf>
    <xf numFmtId="0" fontId="17" fillId="25" borderId="1" xfId="7" applyFont="1" applyFill="1" applyAlignment="1">
      <alignment horizontal="center" vertical="center" wrapText="1"/>
    </xf>
    <xf numFmtId="0" fontId="16" fillId="16" borderId="1" xfId="8" applyFont="1" applyAlignment="1">
      <alignment horizontal="left"/>
    </xf>
    <xf numFmtId="0" fontId="18" fillId="16" borderId="1" xfId="6" applyFont="1" applyAlignment="1">
      <alignment horizontal="left" wrapText="1"/>
    </xf>
    <xf numFmtId="0" fontId="11" fillId="16" borderId="1" xfId="6" applyFont="1" applyAlignment="1">
      <alignment horizontal="left" wrapText="1"/>
    </xf>
    <xf numFmtId="0" fontId="20" fillId="16" borderId="24" xfId="9" applyFont="1" applyBorder="1" applyAlignment="1">
      <alignment horizontal="center"/>
    </xf>
    <xf numFmtId="0" fontId="9" fillId="16" borderId="25" xfId="5" applyFont="1" applyBorder="1" applyAlignment="1">
      <alignment horizontal="left" wrapText="1"/>
    </xf>
    <xf numFmtId="0" fontId="9" fillId="16" borderId="26" xfId="5" applyFont="1" applyBorder="1" applyAlignment="1">
      <alignment horizontal="left" wrapText="1"/>
    </xf>
    <xf numFmtId="0" fontId="9" fillId="16" borderId="27" xfId="5" applyFont="1" applyBorder="1" applyAlignment="1">
      <alignment horizontal="left" wrapText="1"/>
    </xf>
    <xf numFmtId="0" fontId="20" fillId="16" borderId="28" xfId="9" applyFont="1" applyBorder="1" applyAlignment="1">
      <alignment horizontal="center"/>
    </xf>
    <xf numFmtId="0" fontId="9" fillId="16" borderId="29" xfId="5" applyFont="1" applyBorder="1" applyAlignment="1">
      <alignment horizontal="left" wrapText="1"/>
    </xf>
    <xf numFmtId="0" fontId="9" fillId="16" borderId="1" xfId="5" applyFont="1" applyAlignment="1">
      <alignment horizontal="left" wrapText="1"/>
    </xf>
    <xf numFmtId="0" fontId="9" fillId="16" borderId="30" xfId="5" applyFont="1" applyBorder="1" applyAlignment="1">
      <alignment horizontal="left" wrapText="1"/>
    </xf>
    <xf numFmtId="0" fontId="20" fillId="16" borderId="31" xfId="9" applyFont="1" applyBorder="1" applyAlignment="1">
      <alignment horizontal="center" wrapText="1"/>
    </xf>
    <xf numFmtId="14" fontId="9" fillId="16" borderId="29" xfId="5" applyNumberFormat="1" applyFont="1" applyBorder="1" applyAlignment="1">
      <alignment horizontal="left"/>
    </xf>
    <xf numFmtId="14" fontId="9" fillId="16" borderId="1" xfId="5" applyNumberFormat="1" applyFont="1" applyAlignment="1">
      <alignment horizontal="left"/>
    </xf>
    <xf numFmtId="14" fontId="9" fillId="16" borderId="30" xfId="5" applyNumberFormat="1" applyFont="1" applyBorder="1" applyAlignment="1">
      <alignment horizontal="left"/>
    </xf>
    <xf numFmtId="0" fontId="9" fillId="16" borderId="29" xfId="5" applyFont="1" applyBorder="1" applyAlignment="1">
      <alignment horizontal="left"/>
    </xf>
    <xf numFmtId="0" fontId="9" fillId="16" borderId="1" xfId="5" applyFont="1" applyAlignment="1">
      <alignment horizontal="left"/>
    </xf>
    <xf numFmtId="0" fontId="9" fillId="16" borderId="30" xfId="5" applyFont="1" applyBorder="1" applyAlignment="1">
      <alignment horizontal="left"/>
    </xf>
    <xf numFmtId="0" fontId="20" fillId="16" borderId="31" xfId="9" applyFont="1" applyBorder="1" applyAlignment="1">
      <alignment horizontal="center"/>
    </xf>
    <xf numFmtId="0" fontId="9" fillId="16" borderId="29" xfId="10" applyFont="1" applyBorder="1" applyAlignment="1">
      <alignment horizontal="left" wrapText="1"/>
    </xf>
    <xf numFmtId="0" fontId="9" fillId="16" borderId="1" xfId="10" applyFont="1" applyAlignment="1">
      <alignment horizontal="left"/>
    </xf>
    <xf numFmtId="0" fontId="9" fillId="16" borderId="30" xfId="10" applyFont="1" applyBorder="1" applyAlignment="1">
      <alignment horizontal="left"/>
    </xf>
    <xf numFmtId="0" fontId="9" fillId="16" borderId="1" xfId="10" applyFont="1" applyAlignment="1">
      <alignment horizontal="left" wrapText="1"/>
    </xf>
    <xf numFmtId="0" fontId="9" fillId="16" borderId="30" xfId="10" applyFont="1" applyBorder="1" applyAlignment="1">
      <alignment horizontal="left" wrapText="1"/>
    </xf>
    <xf numFmtId="0" fontId="9" fillId="16" borderId="29" xfId="5" applyFont="1" applyBorder="1" applyAlignment="1">
      <alignment wrapText="1"/>
    </xf>
    <xf numFmtId="0" fontId="9" fillId="16" borderId="1" xfId="5" applyFont="1" applyAlignment="1">
      <alignment wrapText="1"/>
    </xf>
    <xf numFmtId="0" fontId="9" fillId="16" borderId="30" xfId="5" applyFont="1" applyBorder="1" applyAlignment="1">
      <alignment wrapText="1"/>
    </xf>
    <xf numFmtId="176" fontId="9" fillId="16" borderId="29" xfId="11" applyFont="1" applyFill="1" applyBorder="1" applyAlignment="1">
      <alignment horizontal="left" wrapText="1"/>
    </xf>
    <xf numFmtId="176" fontId="9" fillId="16" borderId="1" xfId="11" applyFont="1" applyFill="1" applyBorder="1" applyAlignment="1">
      <alignment horizontal="left" wrapText="1"/>
    </xf>
    <xf numFmtId="176" fontId="9" fillId="16" borderId="30" xfId="11" applyFont="1" applyFill="1" applyBorder="1" applyAlignment="1">
      <alignment horizontal="left" wrapText="1"/>
    </xf>
    <xf numFmtId="177" fontId="21" fillId="16" borderId="29" xfId="11" applyNumberFormat="1" applyFont="1" applyFill="1" applyBorder="1" applyAlignment="1">
      <alignment wrapText="1"/>
    </xf>
    <xf numFmtId="176" fontId="21" fillId="16" borderId="1" xfId="11" applyFont="1" applyFill="1" applyBorder="1" applyAlignment="1">
      <alignment horizontal="center" wrapText="1"/>
    </xf>
    <xf numFmtId="176" fontId="21" fillId="16" borderId="30" xfId="11" applyFont="1" applyFill="1" applyBorder="1" applyAlignment="1">
      <alignment horizontal="center" wrapText="1"/>
    </xf>
    <xf numFmtId="178" fontId="9" fillId="16" borderId="29" xfId="5" quotePrefix="1" applyNumberFormat="1" applyFont="1" applyBorder="1" applyAlignment="1">
      <alignment horizontal="left" wrapText="1"/>
    </xf>
    <xf numFmtId="178" fontId="9" fillId="16" borderId="1" xfId="5" quotePrefix="1" applyNumberFormat="1" applyFont="1" applyAlignment="1">
      <alignment horizontal="left"/>
    </xf>
    <xf numFmtId="178" fontId="9" fillId="16" borderId="30" xfId="5" quotePrefix="1" applyNumberFormat="1" applyFont="1" applyBorder="1" applyAlignment="1">
      <alignment horizontal="left"/>
    </xf>
    <xf numFmtId="0" fontId="20" fillId="16" borderId="32" xfId="9" applyFont="1" applyBorder="1" applyAlignment="1">
      <alignment horizontal="center"/>
    </xf>
    <xf numFmtId="178" fontId="9" fillId="16" borderId="33" xfId="5" applyNumberFormat="1" applyFont="1" applyBorder="1" applyAlignment="1">
      <alignment horizontal="left"/>
    </xf>
    <xf numFmtId="0" fontId="20" fillId="16" borderId="31" xfId="9" applyFont="1" applyBorder="1" applyAlignment="1">
      <alignment horizontal="center"/>
    </xf>
    <xf numFmtId="0" fontId="9" fillId="16" borderId="25" xfId="12" applyFont="1" applyBorder="1" applyAlignment="1">
      <alignment horizontal="left"/>
    </xf>
    <xf numFmtId="0" fontId="9" fillId="16" borderId="26" xfId="12" applyFont="1" applyBorder="1" applyAlignment="1">
      <alignment horizontal="left"/>
    </xf>
    <xf numFmtId="0" fontId="9" fillId="16" borderId="27" xfId="12" applyFont="1" applyBorder="1" applyAlignment="1">
      <alignment horizontal="left"/>
    </xf>
    <xf numFmtId="178" fontId="9" fillId="25" borderId="29" xfId="5" applyNumberFormat="1" applyFont="1" applyFill="1" applyBorder="1" applyAlignment="1">
      <alignment horizontal="left" wrapText="1"/>
    </xf>
    <xf numFmtId="178" fontId="9" fillId="25" borderId="1" xfId="5" applyNumberFormat="1" applyFont="1" applyFill="1" applyAlignment="1">
      <alignment horizontal="left" wrapText="1"/>
    </xf>
    <xf numFmtId="178" fontId="9" fillId="25" borderId="30" xfId="5" applyNumberFormat="1" applyFont="1" applyFill="1" applyBorder="1" applyAlignment="1">
      <alignment horizontal="left" wrapText="1"/>
    </xf>
    <xf numFmtId="178" fontId="9" fillId="16" borderId="29" xfId="13" applyNumberFormat="1" applyFont="1" applyBorder="1" applyAlignment="1">
      <alignment horizontal="left"/>
    </xf>
    <xf numFmtId="178" fontId="9" fillId="16" borderId="1" xfId="13" applyNumberFormat="1" applyFont="1" applyAlignment="1">
      <alignment horizontal="left"/>
    </xf>
    <xf numFmtId="178" fontId="9" fillId="16" borderId="30" xfId="13" applyNumberFormat="1" applyFont="1" applyBorder="1" applyAlignment="1">
      <alignment horizontal="left"/>
    </xf>
    <xf numFmtId="178" fontId="9" fillId="16" borderId="29" xfId="5" applyNumberFormat="1" applyFont="1" applyBorder="1" applyAlignment="1">
      <alignment horizontal="left"/>
    </xf>
    <xf numFmtId="178" fontId="9" fillId="16" borderId="1" xfId="5" applyNumberFormat="1" applyFont="1" applyAlignment="1">
      <alignment horizontal="left"/>
    </xf>
    <xf numFmtId="178" fontId="9" fillId="16" borderId="30" xfId="5" applyNumberFormat="1" applyFont="1" applyBorder="1" applyAlignment="1">
      <alignment horizontal="left"/>
    </xf>
    <xf numFmtId="178" fontId="23" fillId="16" borderId="29" xfId="14" applyNumberFormat="1" applyFont="1" applyFill="1" applyBorder="1" applyAlignment="1">
      <alignment horizontal="left"/>
    </xf>
    <xf numFmtId="178" fontId="23" fillId="16" borderId="1" xfId="14" applyNumberFormat="1" applyFont="1" applyFill="1" applyBorder="1" applyAlignment="1">
      <alignment horizontal="left"/>
    </xf>
    <xf numFmtId="178" fontId="23" fillId="16" borderId="30" xfId="14" applyNumberFormat="1" applyFont="1" applyFill="1" applyBorder="1" applyAlignment="1">
      <alignment horizontal="left"/>
    </xf>
    <xf numFmtId="0" fontId="24" fillId="16" borderId="29" xfId="9" applyFont="1" applyBorder="1" applyAlignment="1">
      <alignment horizontal="left"/>
    </xf>
    <xf numFmtId="0" fontId="24" fillId="16" borderId="1" xfId="9" applyFont="1" applyAlignment="1">
      <alignment horizontal="left"/>
    </xf>
    <xf numFmtId="0" fontId="24" fillId="16" borderId="30" xfId="9" applyFont="1" applyBorder="1" applyAlignment="1">
      <alignment horizontal="left"/>
    </xf>
    <xf numFmtId="0" fontId="24" fillId="16" borderId="29" xfId="9" applyFont="1" applyBorder="1" applyAlignment="1">
      <alignment wrapText="1"/>
    </xf>
    <xf numFmtId="0" fontId="24" fillId="16" borderId="1" xfId="9" applyFont="1" applyAlignment="1">
      <alignment wrapText="1"/>
    </xf>
    <xf numFmtId="0" fontId="24" fillId="16" borderId="30" xfId="9" applyFont="1" applyBorder="1" applyAlignment="1">
      <alignment wrapText="1"/>
    </xf>
    <xf numFmtId="0" fontId="24" fillId="16" borderId="29" xfId="9" applyFont="1" applyBorder="1" applyAlignment="1">
      <alignment wrapText="1"/>
    </xf>
    <xf numFmtId="0" fontId="24" fillId="16" borderId="1" xfId="9" applyFont="1" applyAlignment="1">
      <alignment wrapText="1"/>
    </xf>
    <xf numFmtId="0" fontId="24" fillId="16" borderId="30" xfId="9" applyFont="1" applyBorder="1" applyAlignment="1">
      <alignment wrapText="1"/>
    </xf>
    <xf numFmtId="178" fontId="9" fillId="16" borderId="29" xfId="5" applyNumberFormat="1" applyFont="1" applyBorder="1" applyAlignment="1">
      <alignment horizontal="left"/>
    </xf>
    <xf numFmtId="0" fontId="24" fillId="16" borderId="29" xfId="9" applyFont="1" applyBorder="1" applyAlignment="1">
      <alignment horizontal="left" wrapText="1"/>
    </xf>
    <xf numFmtId="0" fontId="24" fillId="16" borderId="1" xfId="9" applyFont="1" applyAlignment="1">
      <alignment horizontal="left" wrapText="1"/>
    </xf>
    <xf numFmtId="0" fontId="24" fillId="16" borderId="30" xfId="9" applyFont="1" applyBorder="1" applyAlignment="1">
      <alignment horizontal="left" wrapText="1"/>
    </xf>
    <xf numFmtId="0" fontId="24" fillId="16" borderId="36" xfId="9" applyFont="1" applyBorder="1" applyAlignment="1">
      <alignment wrapText="1"/>
    </xf>
    <xf numFmtId="0" fontId="24" fillId="16" borderId="34" xfId="9" applyFont="1" applyBorder="1" applyAlignment="1">
      <alignment horizontal="left"/>
    </xf>
    <xf numFmtId="0" fontId="24" fillId="16" borderId="34" xfId="9" applyFont="1" applyBorder="1" applyAlignment="1">
      <alignment horizontal="left" wrapText="1"/>
    </xf>
    <xf numFmtId="0" fontId="24" fillId="16" borderId="37" xfId="9" applyFont="1" applyBorder="1" applyAlignment="1">
      <alignment horizontal="left" wrapText="1"/>
    </xf>
    <xf numFmtId="0" fontId="13" fillId="25" borderId="1" xfId="0" applyFont="1" applyFill="1" applyBorder="1" applyAlignment="1">
      <alignment horizontal="center" wrapText="1"/>
    </xf>
    <xf numFmtId="0" fontId="25" fillId="25" borderId="0" xfId="0" applyFont="1" applyFill="1"/>
    <xf numFmtId="0" fontId="8" fillId="25" borderId="0" xfId="0" applyFont="1" applyFill="1"/>
    <xf numFmtId="0" fontId="8" fillId="25" borderId="0" xfId="0" applyFont="1" applyFill="1" applyAlignment="1">
      <alignment horizontal="center"/>
    </xf>
    <xf numFmtId="0" fontId="9" fillId="25" borderId="1" xfId="5" applyFont="1" applyFill="1"/>
    <xf numFmtId="0" fontId="24" fillId="25" borderId="1" xfId="6" applyFont="1" applyFill="1"/>
    <xf numFmtId="0" fontId="8" fillId="25" borderId="1" xfId="5" applyFont="1" applyFill="1"/>
    <xf numFmtId="0" fontId="9" fillId="25" borderId="1" xfId="0" applyFont="1" applyFill="1" applyBorder="1" applyAlignment="1">
      <alignment horizontal="center" vertical="center" wrapText="1"/>
    </xf>
    <xf numFmtId="0" fontId="16" fillId="25" borderId="1" xfId="0" applyFont="1" applyFill="1" applyBorder="1" applyAlignment="1">
      <alignment horizontal="left" vertical="center"/>
    </xf>
    <xf numFmtId="0" fontId="8" fillId="25" borderId="1" xfId="0" applyFont="1" applyFill="1" applyBorder="1" applyAlignment="1">
      <alignment horizontal="left" vertical="center"/>
    </xf>
    <xf numFmtId="0" fontId="16" fillId="25" borderId="1" xfId="0" applyFont="1" applyFill="1" applyBorder="1" applyAlignment="1">
      <alignment vertical="center"/>
    </xf>
    <xf numFmtId="0" fontId="16" fillId="0" borderId="1" xfId="0" applyFont="1" applyBorder="1" applyAlignment="1">
      <alignment vertical="center"/>
    </xf>
    <xf numFmtId="0" fontId="25" fillId="0" borderId="0" xfId="0" applyFont="1"/>
    <xf numFmtId="43" fontId="9" fillId="0" borderId="0" xfId="1" applyFont="1" applyAlignment="1">
      <alignment horizontal="left"/>
    </xf>
    <xf numFmtId="10" fontId="9" fillId="0" borderId="0" xfId="3" applyNumberFormat="1" applyFont="1"/>
    <xf numFmtId="0" fontId="9" fillId="2" borderId="1" xfId="0" applyFont="1" applyFill="1" applyBorder="1" applyAlignment="1" applyProtection="1">
      <alignment wrapText="1"/>
      <protection locked="0"/>
    </xf>
    <xf numFmtId="0" fontId="9" fillId="3" borderId="0" xfId="0" applyFont="1" applyFill="1" applyAlignment="1" applyProtection="1">
      <alignment wrapText="1"/>
      <protection locked="0"/>
    </xf>
    <xf numFmtId="0" fontId="26" fillId="4" borderId="1" xfId="0" applyFont="1" applyFill="1" applyBorder="1" applyAlignment="1">
      <alignment horizontal="left" vertical="top" wrapText="1"/>
    </xf>
    <xf numFmtId="0" fontId="27" fillId="5" borderId="2" xfId="0" applyFont="1" applyFill="1" applyBorder="1" applyAlignment="1">
      <alignment horizontal="left" vertical="center" wrapText="1"/>
    </xf>
    <xf numFmtId="0" fontId="28" fillId="6" borderId="2" xfId="0" applyFont="1" applyFill="1" applyBorder="1" applyAlignment="1">
      <alignment horizontal="left" vertical="center" wrapText="1"/>
    </xf>
    <xf numFmtId="0" fontId="29" fillId="7" borderId="2" xfId="0" applyFont="1" applyFill="1" applyBorder="1" applyAlignment="1">
      <alignment horizontal="center" vertical="center" wrapText="1"/>
    </xf>
    <xf numFmtId="0" fontId="30" fillId="8" borderId="2" xfId="0" applyFont="1" applyFill="1" applyBorder="1" applyAlignment="1">
      <alignment horizontal="center" vertical="top" wrapText="1"/>
    </xf>
    <xf numFmtId="0" fontId="30" fillId="9" borderId="2" xfId="0" applyFont="1" applyFill="1" applyBorder="1" applyAlignment="1">
      <alignment horizontal="justify" vertical="top" wrapText="1"/>
    </xf>
    <xf numFmtId="164" fontId="30" fillId="10" borderId="2" xfId="0" applyNumberFormat="1" applyFont="1" applyFill="1" applyBorder="1" applyAlignment="1">
      <alignment horizontal="right" vertical="top" wrapText="1"/>
    </xf>
    <xf numFmtId="165" fontId="30" fillId="11" borderId="2" xfId="0" applyNumberFormat="1" applyFont="1" applyFill="1" applyBorder="1" applyAlignment="1">
      <alignment horizontal="right" vertical="top" wrapText="1"/>
    </xf>
    <xf numFmtId="0" fontId="28" fillId="12" borderId="2" xfId="0" applyFont="1" applyFill="1" applyBorder="1" applyAlignment="1">
      <alignment horizontal="right" vertical="top" wrapText="1"/>
    </xf>
    <xf numFmtId="165" fontId="28" fillId="13" borderId="2" xfId="0" applyNumberFormat="1" applyFont="1" applyFill="1" applyBorder="1" applyAlignment="1">
      <alignment horizontal="right" vertical="top" wrapText="1"/>
    </xf>
    <xf numFmtId="0" fontId="31" fillId="14" borderId="2" xfId="0" applyFont="1" applyFill="1" applyBorder="1" applyAlignment="1">
      <alignment horizontal="right" vertical="center" wrapText="1"/>
    </xf>
    <xf numFmtId="165" fontId="31" fillId="15" borderId="2" xfId="0" applyNumberFormat="1" applyFont="1" applyFill="1" applyBorder="1" applyAlignment="1">
      <alignment horizontal="right" vertical="center" wrapText="1"/>
    </xf>
    <xf numFmtId="0" fontId="27" fillId="17" borderId="10" xfId="0" applyFont="1" applyFill="1" applyBorder="1" applyAlignment="1">
      <alignment horizontal="center" vertical="center" wrapText="1"/>
    </xf>
    <xf numFmtId="0" fontId="31" fillId="17" borderId="11" xfId="0" applyFont="1" applyFill="1" applyBorder="1" applyAlignment="1">
      <alignment horizontal="center" vertical="center" wrapText="1"/>
    </xf>
    <xf numFmtId="0" fontId="31" fillId="17" borderId="12" xfId="0" applyFont="1" applyFill="1" applyBorder="1" applyAlignment="1">
      <alignment horizontal="center" vertical="center" wrapText="1"/>
    </xf>
    <xf numFmtId="0" fontId="29" fillId="7" borderId="11" xfId="0" applyFont="1" applyFill="1" applyBorder="1" applyAlignment="1">
      <alignment horizontal="center" vertical="center" wrapText="1"/>
    </xf>
    <xf numFmtId="0" fontId="31" fillId="7" borderId="7"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31" fillId="7" borderId="9" xfId="0" applyFont="1" applyFill="1" applyBorder="1" applyAlignment="1">
      <alignment horizontal="center" vertical="center" wrapText="1"/>
    </xf>
    <xf numFmtId="0" fontId="31" fillId="7" borderId="13" xfId="0" applyFont="1" applyFill="1" applyBorder="1" applyAlignment="1">
      <alignment horizontal="center" vertical="center" wrapText="1"/>
    </xf>
    <xf numFmtId="0" fontId="31" fillId="17" borderId="7" xfId="0" applyFont="1" applyFill="1" applyBorder="1" applyAlignment="1">
      <alignment horizontal="center" vertical="center" wrapText="1"/>
    </xf>
    <xf numFmtId="0" fontId="31" fillId="17" borderId="8" xfId="0" applyFont="1" applyFill="1" applyBorder="1" applyAlignment="1">
      <alignment horizontal="center" vertical="center" wrapText="1"/>
    </xf>
    <xf numFmtId="0" fontId="29" fillId="7" borderId="7" xfId="0" applyFont="1" applyFill="1" applyBorder="1" applyAlignment="1">
      <alignment horizontal="center" vertical="center" wrapText="1"/>
    </xf>
    <xf numFmtId="0" fontId="29"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31" fillId="7" borderId="5" xfId="0" applyFont="1" applyFill="1" applyBorder="1" applyAlignment="1">
      <alignment horizontal="center" vertical="center" wrapText="1"/>
    </xf>
    <xf numFmtId="0" fontId="32" fillId="16" borderId="2" xfId="0" applyFont="1" applyFill="1" applyBorder="1" applyAlignment="1">
      <alignment horizontal="center" vertical="center" wrapText="1"/>
    </xf>
    <xf numFmtId="0" fontId="32" fillId="16" borderId="2" xfId="0" applyFont="1" applyFill="1" applyBorder="1" applyAlignment="1">
      <alignment vertical="center" wrapText="1"/>
    </xf>
    <xf numFmtId="164" fontId="32" fillId="16" borderId="3" xfId="0" applyNumberFormat="1" applyFont="1" applyFill="1" applyBorder="1" applyAlignment="1">
      <alignment vertical="center" wrapText="1"/>
    </xf>
    <xf numFmtId="167" fontId="32" fillId="16" borderId="2" xfId="0" applyNumberFormat="1" applyFont="1" applyFill="1" applyBorder="1" applyAlignment="1">
      <alignment horizontal="center" vertical="center" wrapText="1"/>
    </xf>
    <xf numFmtId="166" fontId="32" fillId="16" borderId="3" xfId="0" applyNumberFormat="1" applyFont="1" applyFill="1" applyBorder="1" applyAlignment="1">
      <alignment horizontal="right" vertical="center" wrapText="1"/>
    </xf>
    <xf numFmtId="166" fontId="32" fillId="16" borderId="4" xfId="0" applyNumberFormat="1" applyFont="1" applyFill="1" applyBorder="1" applyAlignment="1">
      <alignment horizontal="right" vertical="center" wrapText="1"/>
    </xf>
    <xf numFmtId="166" fontId="32" fillId="16" borderId="2" xfId="0" applyNumberFormat="1" applyFont="1" applyFill="1" applyBorder="1" applyAlignment="1">
      <alignment horizontal="right" vertical="center" wrapText="1"/>
    </xf>
    <xf numFmtId="0" fontId="9" fillId="16" borderId="1" xfId="0" applyFont="1" applyFill="1" applyBorder="1" applyAlignment="1" applyProtection="1">
      <alignment wrapText="1"/>
      <protection locked="0"/>
    </xf>
    <xf numFmtId="0" fontId="29" fillId="16" borderId="3" xfId="0" applyFont="1" applyFill="1" applyBorder="1" applyAlignment="1">
      <alignment horizontal="right" vertical="center" wrapText="1"/>
    </xf>
    <xf numFmtId="0" fontId="29" fillId="16" borderId="6" xfId="0" applyFont="1" applyFill="1" applyBorder="1" applyAlignment="1">
      <alignment horizontal="right" vertical="center" wrapText="1"/>
    </xf>
    <xf numFmtId="0" fontId="29" fillId="16" borderId="4" xfId="0" applyFont="1" applyFill="1" applyBorder="1" applyAlignment="1">
      <alignment horizontal="right" vertical="center" wrapText="1"/>
    </xf>
    <xf numFmtId="166" fontId="31" fillId="16" borderId="2" xfId="0" applyNumberFormat="1" applyFont="1" applyFill="1" applyBorder="1" applyAlignment="1">
      <alignment horizontal="right" vertical="center" wrapText="1"/>
    </xf>
    <xf numFmtId="169" fontId="9" fillId="0" borderId="0" xfId="0" applyNumberFormat="1" applyFont="1"/>
    <xf numFmtId="0" fontId="31" fillId="16" borderId="3" xfId="0" applyFont="1" applyFill="1" applyBorder="1" applyAlignment="1">
      <alignment horizontal="right" vertical="center" wrapText="1"/>
    </xf>
    <xf numFmtId="0" fontId="31" fillId="16" borderId="6" xfId="0" applyFont="1" applyFill="1" applyBorder="1" applyAlignment="1">
      <alignment horizontal="right" vertical="center" wrapText="1"/>
    </xf>
    <xf numFmtId="0" fontId="31" fillId="16" borderId="4" xfId="0" applyFont="1" applyFill="1" applyBorder="1" applyAlignment="1">
      <alignment horizontal="right" vertical="center" wrapText="1"/>
    </xf>
    <xf numFmtId="168" fontId="32" fillId="16" borderId="2" xfId="0" applyNumberFormat="1" applyFont="1" applyFill="1" applyBorder="1" applyAlignment="1">
      <alignment horizontal="right" vertical="center" wrapText="1"/>
    </xf>
    <xf numFmtId="165" fontId="31" fillId="16" borderId="2" xfId="0" applyNumberFormat="1" applyFont="1" applyFill="1" applyBorder="1" applyAlignment="1">
      <alignment horizontal="right" vertical="center" wrapText="1"/>
    </xf>
    <xf numFmtId="166" fontId="28" fillId="16" borderId="2" xfId="0" applyNumberFormat="1" applyFont="1" applyFill="1" applyBorder="1" applyAlignment="1">
      <alignment horizontal="right" vertical="top" wrapText="1"/>
    </xf>
    <xf numFmtId="0" fontId="31" fillId="7" borderId="11" xfId="0" applyFont="1" applyFill="1" applyBorder="1" applyAlignment="1">
      <alignment horizontal="center" vertical="center" wrapText="1"/>
    </xf>
    <xf numFmtId="0" fontId="31" fillId="7" borderId="12" xfId="0" applyFont="1" applyFill="1" applyBorder="1" applyAlignment="1">
      <alignment horizontal="center" vertical="center" wrapText="1"/>
    </xf>
    <xf numFmtId="0" fontId="29" fillId="7" borderId="13"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31" fillId="7" borderId="2" xfId="0" applyFont="1" applyFill="1" applyBorder="1" applyAlignment="1">
      <alignment horizontal="center" vertical="center" wrapText="1"/>
    </xf>
    <xf numFmtId="164" fontId="32" fillId="16" borderId="2" xfId="0" applyNumberFormat="1" applyFont="1" applyFill="1" applyBorder="1" applyAlignment="1">
      <alignment vertical="center" wrapText="1"/>
    </xf>
    <xf numFmtId="166" fontId="32" fillId="16" borderId="2" xfId="0" applyNumberFormat="1" applyFont="1" applyFill="1" applyBorder="1" applyAlignment="1">
      <alignment horizontal="right" vertical="center" wrapText="1"/>
    </xf>
    <xf numFmtId="43" fontId="9" fillId="0" borderId="0" xfId="1" applyFont="1"/>
    <xf numFmtId="0" fontId="29" fillId="16" borderId="2" xfId="0" applyFont="1" applyFill="1" applyBorder="1" applyAlignment="1">
      <alignment horizontal="right" vertical="center" wrapText="1"/>
    </xf>
    <xf numFmtId="0" fontId="31" fillId="7" borderId="3" xfId="0" applyFont="1" applyFill="1" applyBorder="1" applyAlignment="1">
      <alignment horizontal="center" vertical="center" wrapText="1"/>
    </xf>
    <xf numFmtId="0" fontId="31" fillId="7" borderId="6" xfId="0" applyFont="1" applyFill="1" applyBorder="1" applyAlignment="1">
      <alignment horizontal="center" vertical="center" wrapText="1"/>
    </xf>
    <xf numFmtId="0" fontId="31" fillId="7" borderId="6" xfId="0" applyFont="1" applyFill="1" applyBorder="1" applyAlignment="1">
      <alignment vertical="center" wrapText="1"/>
    </xf>
    <xf numFmtId="0" fontId="31" fillId="7" borderId="2" xfId="0" applyFont="1" applyFill="1" applyBorder="1" applyAlignment="1">
      <alignment horizontal="center" vertical="center" wrapText="1"/>
    </xf>
    <xf numFmtId="0" fontId="32" fillId="16" borderId="3" xfId="0" applyFont="1" applyFill="1" applyBorder="1" applyAlignment="1">
      <alignment vertical="center" wrapText="1"/>
    </xf>
    <xf numFmtId="0" fontId="32" fillId="16" borderId="6" xfId="0" applyFont="1" applyFill="1" applyBorder="1" applyAlignment="1">
      <alignment vertical="center" wrapText="1"/>
    </xf>
    <xf numFmtId="164" fontId="32" fillId="16" borderId="2" xfId="0" applyNumberFormat="1" applyFont="1" applyFill="1" applyBorder="1" applyAlignment="1">
      <alignment horizontal="center" vertical="center" wrapText="1"/>
    </xf>
    <xf numFmtId="167" fontId="32" fillId="16" borderId="2" xfId="0" applyNumberFormat="1" applyFont="1" applyFill="1" applyBorder="1" applyAlignment="1">
      <alignment horizontal="right" vertical="center" wrapText="1"/>
    </xf>
    <xf numFmtId="167" fontId="31" fillId="16" borderId="2" xfId="0" applyNumberFormat="1" applyFont="1" applyFill="1" applyBorder="1" applyAlignment="1">
      <alignment horizontal="right" vertical="center" wrapText="1"/>
    </xf>
    <xf numFmtId="0" fontId="31" fillId="16" borderId="2" xfId="0" applyFont="1" applyFill="1" applyBorder="1" applyAlignment="1">
      <alignment horizontal="right" vertical="center" wrapText="1"/>
    </xf>
    <xf numFmtId="0" fontId="31" fillId="7" borderId="4" xfId="0" applyFont="1" applyFill="1" applyBorder="1" applyAlignment="1">
      <alignment horizontal="center" vertical="center" wrapText="1"/>
    </xf>
    <xf numFmtId="0" fontId="32" fillId="16" borderId="3" xfId="0" applyFont="1" applyFill="1" applyBorder="1" applyAlignment="1">
      <alignment horizontal="left" vertical="center" wrapText="1"/>
    </xf>
    <xf numFmtId="0" fontId="32" fillId="16" borderId="6" xfId="0" applyFont="1" applyFill="1" applyBorder="1" applyAlignment="1">
      <alignment horizontal="left" vertical="center" wrapText="1"/>
    </xf>
    <xf numFmtId="0" fontId="32" fillId="16" borderId="4" xfId="0" applyFont="1" applyFill="1" applyBorder="1" applyAlignment="1">
      <alignment horizontal="left" vertical="center" wrapText="1"/>
    </xf>
    <xf numFmtId="43" fontId="9" fillId="17" borderId="0" xfId="1" applyFont="1" applyFill="1"/>
    <xf numFmtId="0" fontId="9" fillId="0" borderId="1" xfId="0" applyFont="1" applyBorder="1"/>
    <xf numFmtId="0" fontId="32" fillId="16" borderId="3" xfId="0" applyFont="1" applyFill="1" applyBorder="1" applyAlignment="1">
      <alignment horizontal="center" vertical="center" wrapText="1"/>
    </xf>
    <xf numFmtId="0" fontId="32" fillId="16" borderId="6" xfId="0" applyFont="1" applyFill="1" applyBorder="1" applyAlignment="1">
      <alignment horizontal="center" vertical="center" wrapText="1"/>
    </xf>
    <xf numFmtId="0" fontId="32" fillId="16" borderId="4" xfId="0" applyFont="1" applyFill="1" applyBorder="1" applyAlignment="1">
      <alignment horizontal="center" vertical="center" wrapText="1"/>
    </xf>
    <xf numFmtId="167" fontId="32" fillId="16" borderId="2" xfId="0" applyNumberFormat="1" applyFont="1" applyFill="1" applyBorder="1" applyAlignment="1">
      <alignment horizontal="right" vertical="center" wrapText="1"/>
    </xf>
    <xf numFmtId="167" fontId="9" fillId="0" borderId="0" xfId="0" applyNumberFormat="1" applyFont="1"/>
    <xf numFmtId="0" fontId="31" fillId="7" borderId="2" xfId="0" applyFont="1" applyFill="1" applyBorder="1" applyAlignment="1">
      <alignment vertical="center" wrapText="1"/>
    </xf>
    <xf numFmtId="164" fontId="32" fillId="16" borderId="2" xfId="0" applyNumberFormat="1" applyFont="1" applyFill="1" applyBorder="1" applyAlignment="1">
      <alignment horizontal="right" vertical="center" wrapText="1"/>
    </xf>
    <xf numFmtId="0" fontId="31" fillId="7" borderId="2" xfId="0" applyFont="1" applyFill="1" applyBorder="1" applyAlignment="1">
      <alignment horizontal="left" vertical="center" wrapText="1"/>
    </xf>
    <xf numFmtId="0" fontId="32" fillId="16" borderId="2" xfId="0" applyFont="1" applyFill="1" applyBorder="1" applyAlignment="1">
      <alignment horizontal="center" vertical="top" wrapText="1"/>
    </xf>
    <xf numFmtId="0" fontId="32" fillId="16" borderId="2" xfId="0" applyFont="1" applyFill="1" applyBorder="1" applyAlignment="1">
      <alignment horizontal="left" vertical="top" wrapText="1"/>
    </xf>
    <xf numFmtId="164" fontId="32" fillId="16" borderId="2" xfId="0" applyNumberFormat="1" applyFont="1" applyFill="1" applyBorder="1" applyAlignment="1">
      <alignment horizontal="center" vertical="top" wrapText="1"/>
    </xf>
    <xf numFmtId="4" fontId="32" fillId="16" borderId="2" xfId="0" applyNumberFormat="1" applyFont="1" applyFill="1" applyBorder="1" applyAlignment="1">
      <alignment horizontal="right" vertical="top" wrapText="1"/>
    </xf>
    <xf numFmtId="166" fontId="33" fillId="16" borderId="2" xfId="0" applyNumberFormat="1" applyFont="1" applyFill="1" applyBorder="1" applyAlignment="1">
      <alignment horizontal="right" vertical="top" wrapText="1"/>
    </xf>
    <xf numFmtId="166" fontId="32" fillId="16" borderId="2" xfId="0" applyNumberFormat="1" applyFont="1" applyFill="1" applyBorder="1" applyAlignment="1">
      <alignment horizontal="right" vertical="top" wrapText="1"/>
    </xf>
    <xf numFmtId="0" fontId="9" fillId="17" borderId="0" xfId="0" applyFont="1" applyFill="1"/>
    <xf numFmtId="0" fontId="30" fillId="17" borderId="2" xfId="0" applyFont="1" applyFill="1" applyBorder="1" applyAlignment="1">
      <alignment horizontal="center" vertical="top" wrapText="1"/>
    </xf>
    <xf numFmtId="0" fontId="30" fillId="17" borderId="2" xfId="0" applyFont="1" applyFill="1" applyBorder="1" applyAlignment="1">
      <alignment horizontal="justify" vertical="top" wrapText="1"/>
    </xf>
    <xf numFmtId="164" fontId="30" fillId="17" borderId="2" xfId="0" applyNumberFormat="1" applyFont="1" applyFill="1" applyBorder="1" applyAlignment="1">
      <alignment horizontal="right" vertical="top" wrapText="1"/>
    </xf>
    <xf numFmtId="0" fontId="34" fillId="0" borderId="2" xfId="0" applyFont="1" applyBorder="1" applyAlignment="1">
      <alignment horizontal="center" vertical="top"/>
    </xf>
    <xf numFmtId="165" fontId="30" fillId="17" borderId="2" xfId="0" applyNumberFormat="1" applyFont="1" applyFill="1" applyBorder="1" applyAlignment="1">
      <alignment horizontal="right" vertical="top" wrapText="1"/>
    </xf>
    <xf numFmtId="165" fontId="28" fillId="16" borderId="2" xfId="0" applyNumberFormat="1" applyFont="1" applyFill="1" applyBorder="1" applyAlignment="1">
      <alignment horizontal="right" vertical="top" wrapText="1"/>
    </xf>
    <xf numFmtId="0" fontId="27" fillId="17" borderId="2" xfId="0" applyFont="1" applyFill="1" applyBorder="1" applyAlignment="1">
      <alignment horizontal="left" vertical="center" wrapText="1"/>
    </xf>
    <xf numFmtId="0" fontId="28" fillId="12" borderId="3" xfId="0" applyFont="1" applyFill="1" applyBorder="1" applyAlignment="1">
      <alignment horizontal="right" vertical="top" wrapText="1"/>
    </xf>
    <xf numFmtId="0" fontId="28" fillId="12" borderId="4" xfId="0" applyFont="1" applyFill="1" applyBorder="1" applyAlignment="1">
      <alignment horizontal="right" vertical="top" wrapText="1"/>
    </xf>
    <xf numFmtId="0" fontId="28" fillId="6" borderId="3" xfId="0" applyFont="1" applyFill="1" applyBorder="1" applyAlignment="1">
      <alignment horizontal="left" vertical="center" wrapText="1"/>
    </xf>
    <xf numFmtId="0" fontId="28" fillId="6" borderId="4" xfId="0" applyFont="1" applyFill="1" applyBorder="1" applyAlignment="1">
      <alignment horizontal="left" vertical="center" wrapText="1"/>
    </xf>
    <xf numFmtId="0" fontId="31" fillId="14" borderId="3" xfId="0" applyFont="1" applyFill="1" applyBorder="1" applyAlignment="1">
      <alignment horizontal="right" vertical="center" wrapText="1"/>
    </xf>
    <xf numFmtId="0" fontId="31" fillId="14" borderId="4" xfId="0" applyFont="1" applyFill="1" applyBorder="1" applyAlignment="1">
      <alignment horizontal="right" vertical="center" wrapText="1"/>
    </xf>
    <xf numFmtId="1" fontId="34" fillId="16" borderId="2" xfId="2" applyNumberFormat="1" applyFont="1" applyBorder="1" applyAlignment="1">
      <alignment horizontal="left" vertical="top"/>
    </xf>
    <xf numFmtId="0" fontId="34" fillId="16" borderId="2" xfId="2" applyFont="1" applyBorder="1" applyAlignment="1">
      <alignment horizontal="left" vertical="top"/>
    </xf>
    <xf numFmtId="0" fontId="34" fillId="16" borderId="2" xfId="2" applyFont="1" applyBorder="1" applyAlignment="1">
      <alignment horizontal="center" vertical="top"/>
    </xf>
    <xf numFmtId="0" fontId="34" fillId="16" borderId="2" xfId="2" applyFont="1" applyBorder="1" applyAlignment="1">
      <alignment horizontal="right"/>
    </xf>
    <xf numFmtId="4" fontId="30" fillId="10" borderId="2" xfId="0" applyNumberFormat="1" applyFont="1" applyFill="1" applyBorder="1" applyAlignment="1">
      <alignment horizontal="right" vertical="top" wrapText="1"/>
    </xf>
    <xf numFmtId="0" fontId="34" fillId="16" borderId="2" xfId="2" applyFont="1" applyBorder="1" applyAlignment="1">
      <alignment horizontal="left" vertical="top" wrapText="1"/>
    </xf>
    <xf numFmtId="1" fontId="34" fillId="0" borderId="2" xfId="0" applyNumberFormat="1" applyFont="1" applyBorder="1" applyAlignment="1">
      <alignment horizontal="left" vertical="top"/>
    </xf>
    <xf numFmtId="0" fontId="34" fillId="0" borderId="2" xfId="0" applyFont="1" applyBorder="1" applyAlignment="1">
      <alignment horizontal="left" vertical="top"/>
    </xf>
    <xf numFmtId="0" fontId="26" fillId="4" borderId="9" xfId="0" applyFont="1" applyFill="1" applyBorder="1" applyAlignment="1">
      <alignment horizontal="left" vertical="top" wrapText="1"/>
    </xf>
    <xf numFmtId="0" fontId="27" fillId="5" borderId="3" xfId="0" applyFont="1" applyFill="1" applyBorder="1" applyAlignment="1">
      <alignment horizontal="left" vertical="center" wrapText="1"/>
    </xf>
    <xf numFmtId="0" fontId="27" fillId="5" borderId="6" xfId="0" applyFont="1" applyFill="1" applyBorder="1" applyAlignment="1">
      <alignment horizontal="left" vertical="center" wrapText="1"/>
    </xf>
    <xf numFmtId="0" fontId="27" fillId="5" borderId="4" xfId="0" applyFont="1" applyFill="1" applyBorder="1" applyAlignment="1">
      <alignment horizontal="left" vertical="center" wrapText="1"/>
    </xf>
    <xf numFmtId="0" fontId="34" fillId="16" borderId="2" xfId="2" applyFont="1" applyBorder="1" applyAlignment="1">
      <alignment horizontal="right" vertical="top"/>
    </xf>
    <xf numFmtId="1" fontId="34" fillId="16" borderId="2" xfId="2" applyNumberFormat="1" applyFont="1" applyBorder="1" applyAlignment="1">
      <alignment horizontal="center" vertical="top"/>
    </xf>
    <xf numFmtId="0" fontId="27" fillId="0" borderId="2" xfId="0" applyFont="1" applyFill="1" applyBorder="1" applyAlignment="1">
      <alignment horizontal="left" vertical="center" wrapText="1"/>
    </xf>
    <xf numFmtId="165" fontId="30" fillId="11" borderId="10" xfId="0" applyNumberFormat="1" applyFont="1" applyFill="1" applyBorder="1" applyAlignment="1">
      <alignment horizontal="right" vertical="top" wrapText="1"/>
    </xf>
    <xf numFmtId="165" fontId="28" fillId="13" borderId="8" xfId="0" applyNumberFormat="1" applyFont="1" applyFill="1" applyBorder="1" applyAlignment="1">
      <alignment horizontal="right" vertical="top" wrapText="1"/>
    </xf>
    <xf numFmtId="0" fontId="28" fillId="12" borderId="10" xfId="0" applyFont="1" applyFill="1" applyBorder="1" applyAlignment="1">
      <alignment horizontal="right" vertical="top" wrapText="1"/>
    </xf>
    <xf numFmtId="0" fontId="28" fillId="6" borderId="14" xfId="0" applyFont="1" applyFill="1" applyBorder="1" applyAlignment="1">
      <alignment horizontal="left" vertical="center" wrapText="1"/>
    </xf>
    <xf numFmtId="0" fontId="29" fillId="7" borderId="14" xfId="0" applyFont="1" applyFill="1" applyBorder="1" applyAlignment="1">
      <alignment horizontal="center" vertical="center" wrapText="1"/>
    </xf>
    <xf numFmtId="0" fontId="30" fillId="8" borderId="10" xfId="0" applyFont="1" applyFill="1" applyBorder="1" applyAlignment="1">
      <alignment horizontal="center" vertical="top" wrapText="1"/>
    </xf>
    <xf numFmtId="0" fontId="30" fillId="9" borderId="10" xfId="0" applyFont="1" applyFill="1" applyBorder="1" applyAlignment="1">
      <alignment horizontal="justify" vertical="top" wrapText="1"/>
    </xf>
    <xf numFmtId="0" fontId="30" fillId="18" borderId="10" xfId="0" applyFont="1" applyFill="1" applyBorder="1" applyAlignment="1">
      <alignment horizontal="justify" vertical="top" wrapText="1"/>
    </xf>
    <xf numFmtId="4" fontId="30" fillId="18" borderId="10" xfId="0" applyNumberFormat="1" applyFont="1" applyFill="1" applyBorder="1" applyAlignment="1">
      <alignment horizontal="right" vertical="top" wrapText="1"/>
    </xf>
    <xf numFmtId="0" fontId="9" fillId="3" borderId="1" xfId="0" applyFont="1" applyFill="1" applyBorder="1" applyAlignment="1" applyProtection="1">
      <alignment wrapText="1"/>
      <protection locked="0"/>
    </xf>
    <xf numFmtId="0" fontId="29" fillId="7" borderId="5" xfId="0" applyFont="1" applyFill="1" applyBorder="1" applyAlignment="1">
      <alignment horizontal="center" vertical="center" wrapText="1"/>
    </xf>
    <xf numFmtId="0" fontId="27" fillId="18" borderId="2" xfId="0" applyFont="1" applyFill="1" applyBorder="1" applyAlignment="1">
      <alignment horizontal="left" vertical="center" wrapText="1"/>
    </xf>
    <xf numFmtId="0" fontId="27" fillId="0" borderId="2" xfId="0" applyFont="1" applyBorder="1" applyAlignment="1">
      <alignment horizontal="left" vertical="center" wrapText="1"/>
    </xf>
    <xf numFmtId="1" fontId="30" fillId="8" borderId="2" xfId="0" applyNumberFormat="1" applyFont="1" applyFill="1" applyBorder="1" applyAlignment="1">
      <alignment horizontal="center" vertical="top" wrapText="1"/>
    </xf>
    <xf numFmtId="171" fontId="30" fillId="8" borderId="2" xfId="0" applyNumberFormat="1" applyFont="1" applyFill="1" applyBorder="1" applyAlignment="1">
      <alignment horizontal="center" vertical="top" wrapText="1"/>
    </xf>
    <xf numFmtId="170" fontId="30" fillId="10" borderId="2" xfId="0" applyNumberFormat="1" applyFont="1" applyFill="1" applyBorder="1" applyAlignment="1">
      <alignment horizontal="right" vertical="top" wrapText="1"/>
    </xf>
    <xf numFmtId="0" fontId="9" fillId="0" borderId="9" xfId="0" applyFont="1" applyBorder="1" applyAlignment="1">
      <alignment horizontal="center"/>
    </xf>
    <xf numFmtId="0" fontId="35" fillId="0" borderId="2" xfId="0" applyFont="1" applyBorder="1" applyAlignment="1">
      <alignment horizontal="center" vertical="top"/>
    </xf>
    <xf numFmtId="0" fontId="35" fillId="0" borderId="2" xfId="0" applyFont="1" applyBorder="1" applyAlignment="1">
      <alignment horizontal="center" vertical="top"/>
    </xf>
    <xf numFmtId="0" fontId="35" fillId="0" borderId="2" xfId="0" applyFont="1" applyBorder="1" applyAlignment="1">
      <alignment horizontal="right" vertical="top"/>
    </xf>
    <xf numFmtId="1" fontId="35" fillId="23" borderId="2" xfId="0" applyNumberFormat="1" applyFont="1" applyFill="1" applyBorder="1" applyAlignment="1">
      <alignment horizontal="center" vertical="top"/>
    </xf>
    <xf numFmtId="0" fontId="35" fillId="23" borderId="2" xfId="0" applyFont="1" applyFill="1" applyBorder="1" applyAlignment="1">
      <alignment horizontal="left" vertical="top"/>
    </xf>
    <xf numFmtId="0" fontId="9" fillId="23" borderId="2" xfId="0" applyFont="1" applyFill="1" applyBorder="1" applyAlignment="1">
      <alignment horizontal="left" vertical="top"/>
    </xf>
    <xf numFmtId="0" fontId="9" fillId="0" borderId="2" xfId="0" applyFont="1" applyBorder="1" applyAlignment="1">
      <alignment horizontal="left" vertical="top"/>
    </xf>
    <xf numFmtId="0" fontId="35" fillId="0" borderId="2" xfId="0" applyFont="1" applyBorder="1" applyAlignment="1">
      <alignment horizontal="left" vertical="top"/>
    </xf>
    <xf numFmtId="0" fontId="35" fillId="0" borderId="2" xfId="0" applyFont="1" applyBorder="1" applyAlignment="1">
      <alignment horizontal="right" vertical="top"/>
    </xf>
    <xf numFmtId="10" fontId="35" fillId="0" borderId="2" xfId="0" applyNumberFormat="1" applyFont="1" applyBorder="1" applyAlignment="1">
      <alignment horizontal="right" vertical="top"/>
    </xf>
    <xf numFmtId="0" fontId="9" fillId="0" borderId="0" xfId="0" applyFont="1" applyAlignment="1">
      <alignment horizontal="left" wrapText="1"/>
    </xf>
    <xf numFmtId="0" fontId="2" fillId="0" borderId="0" xfId="0" applyFont="1"/>
    <xf numFmtId="0" fontId="36" fillId="0" borderId="0" xfId="0" applyFont="1"/>
    <xf numFmtId="0" fontId="36" fillId="0" borderId="1" xfId="0" applyFont="1" applyBorder="1" applyAlignment="1">
      <alignment horizontal="left" vertical="top"/>
    </xf>
    <xf numFmtId="0" fontId="25" fillId="0" borderId="1" xfId="0" applyFont="1" applyBorder="1" applyAlignment="1">
      <alignment horizontal="center" vertical="top"/>
    </xf>
    <xf numFmtId="0" fontId="25" fillId="20" borderId="2" xfId="0" applyFont="1" applyFill="1" applyBorder="1" applyAlignment="1">
      <alignment horizontal="left" vertical="top"/>
    </xf>
    <xf numFmtId="0" fontId="25" fillId="20" borderId="2" xfId="0" applyFont="1" applyFill="1" applyBorder="1" applyAlignment="1">
      <alignment horizontal="center" vertical="top" wrapText="1"/>
    </xf>
    <xf numFmtId="0" fontId="25" fillId="20" borderId="2" xfId="0" applyFont="1" applyFill="1" applyBorder="1" applyAlignment="1">
      <alignment horizontal="center" vertical="top"/>
    </xf>
    <xf numFmtId="0" fontId="8" fillId="0" borderId="2" xfId="0" applyFont="1" applyBorder="1" applyAlignment="1">
      <alignment horizontal="center" vertical="top"/>
    </xf>
    <xf numFmtId="0" fontId="8" fillId="0" borderId="2" xfId="0" applyFont="1" applyBorder="1" applyAlignment="1">
      <alignment horizontal="left" vertical="top" wrapText="1"/>
    </xf>
    <xf numFmtId="0" fontId="25" fillId="21" borderId="2" xfId="0" applyFont="1" applyFill="1" applyBorder="1" applyAlignment="1">
      <alignment horizontal="center" vertical="top"/>
    </xf>
    <xf numFmtId="0" fontId="25" fillId="21" borderId="2" xfId="0" applyFont="1" applyFill="1" applyBorder="1" applyAlignment="1">
      <alignment horizontal="left" vertical="top" wrapText="1"/>
    </xf>
    <xf numFmtId="0" fontId="36" fillId="0" borderId="6" xfId="0" applyFont="1" applyBorder="1" applyAlignment="1">
      <alignment horizontal="left" vertical="top"/>
    </xf>
    <xf numFmtId="0" fontId="8" fillId="0" borderId="2" xfId="0" applyFont="1" applyBorder="1" applyAlignment="1">
      <alignment horizontal="left" vertical="top"/>
    </xf>
    <xf numFmtId="0" fontId="25" fillId="22" borderId="2" xfId="0" applyFont="1" applyFill="1" applyBorder="1" applyAlignment="1">
      <alignment vertical="top"/>
    </xf>
    <xf numFmtId="0" fontId="25" fillId="22" borderId="2" xfId="0" applyFont="1" applyFill="1" applyBorder="1" applyAlignment="1">
      <alignment vertical="top" wrapText="1"/>
    </xf>
    <xf numFmtId="0" fontId="36" fillId="0" borderId="0" xfId="0" applyFont="1" applyAlignment="1">
      <alignment wrapText="1"/>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15" xfId="0" applyFont="1" applyBorder="1" applyAlignment="1">
      <alignment horizontal="left" vertical="top"/>
    </xf>
    <xf numFmtId="0" fontId="2" fillId="0" borderId="11" xfId="0" applyFont="1" applyBorder="1" applyAlignment="1">
      <alignment horizontal="left" vertical="top"/>
    </xf>
    <xf numFmtId="0" fontId="2" fillId="0" borderId="1" xfId="0" applyFont="1" applyBorder="1" applyAlignment="1">
      <alignment horizontal="left" vertical="top"/>
    </xf>
    <xf numFmtId="0" fontId="2" fillId="0" borderId="12" xfId="0" applyFont="1" applyBorder="1" applyAlignment="1">
      <alignment horizontal="left" vertical="top"/>
    </xf>
    <xf numFmtId="17" fontId="35" fillId="0" borderId="2" xfId="0" applyNumberFormat="1" applyFont="1" applyBorder="1" applyAlignment="1">
      <alignment horizontal="left" vertical="top"/>
    </xf>
    <xf numFmtId="0" fontId="2" fillId="0" borderId="7" xfId="0" applyFont="1" applyBorder="1" applyAlignment="1">
      <alignment horizontal="left" vertical="top"/>
    </xf>
    <xf numFmtId="0" fontId="2" fillId="0" borderId="9" xfId="0" applyFont="1" applyBorder="1" applyAlignment="1">
      <alignment horizontal="left" vertical="top"/>
    </xf>
    <xf numFmtId="0" fontId="2" fillId="0" borderId="8" xfId="0" applyFont="1" applyBorder="1" applyAlignment="1">
      <alignment horizontal="left" vertical="top"/>
    </xf>
    <xf numFmtId="0" fontId="35" fillId="24" borderId="2" xfId="0" applyFont="1" applyFill="1" applyBorder="1" applyAlignment="1">
      <alignment horizontal="left" vertical="top"/>
    </xf>
    <xf numFmtId="0" fontId="35" fillId="0" borderId="2" xfId="0" applyFont="1" applyBorder="1" applyAlignment="1">
      <alignment horizontal="left" vertical="top" wrapText="1"/>
    </xf>
    <xf numFmtId="43" fontId="35" fillId="0" borderId="2" xfId="0" applyNumberFormat="1" applyFont="1" applyBorder="1" applyAlignment="1">
      <alignment horizontal="left" vertical="top" wrapText="1"/>
    </xf>
    <xf numFmtId="43" fontId="35" fillId="0" borderId="2" xfId="0" applyNumberFormat="1" applyFont="1" applyBorder="1" applyAlignment="1">
      <alignment horizontal="left" vertical="top"/>
    </xf>
    <xf numFmtId="43" fontId="2" fillId="0" borderId="0" xfId="0" applyNumberFormat="1" applyFont="1"/>
    <xf numFmtId="0" fontId="35" fillId="0" borderId="2" xfId="0" applyFont="1" applyBorder="1" applyAlignment="1">
      <alignment horizontal="left" vertical="top"/>
    </xf>
    <xf numFmtId="0" fontId="2" fillId="0" borderId="2" xfId="0" applyFont="1" applyBorder="1" applyAlignment="1">
      <alignment horizontal="left" vertical="top"/>
    </xf>
    <xf numFmtId="0" fontId="2" fillId="0" borderId="2" xfId="0" applyFont="1" applyBorder="1" applyAlignment="1">
      <alignment horizontal="left" vertical="top" wrapText="1"/>
    </xf>
    <xf numFmtId="10" fontId="35" fillId="0" borderId="2" xfId="0" applyNumberFormat="1" applyFont="1" applyBorder="1" applyAlignment="1">
      <alignment horizontal="left" vertical="top"/>
    </xf>
    <xf numFmtId="0" fontId="2" fillId="0" borderId="2" xfId="0" applyFont="1" applyBorder="1" applyAlignment="1">
      <alignment horizontal="left" vertical="top"/>
    </xf>
    <xf numFmtId="0" fontId="35" fillId="0" borderId="14" xfId="0" applyFont="1" applyBorder="1" applyAlignment="1">
      <alignment horizontal="left" vertical="top" wrapText="1"/>
    </xf>
    <xf numFmtId="0" fontId="35" fillId="0" borderId="14" xfId="0" applyFont="1" applyBorder="1" applyAlignment="1">
      <alignment horizontal="left" vertical="top"/>
    </xf>
    <xf numFmtId="0" fontId="35" fillId="0" borderId="5" xfId="0" applyFont="1" applyBorder="1" applyAlignment="1">
      <alignment horizontal="left" vertical="top" wrapText="1"/>
    </xf>
    <xf numFmtId="0" fontId="35" fillId="0" borderId="5" xfId="0" applyFont="1" applyBorder="1" applyAlignment="1">
      <alignment horizontal="left" vertical="top"/>
    </xf>
    <xf numFmtId="0" fontId="35" fillId="0" borderId="13" xfId="0" applyFont="1" applyBorder="1" applyAlignment="1">
      <alignment horizontal="left" vertical="top" wrapText="1"/>
    </xf>
    <xf numFmtId="0" fontId="2" fillId="0" borderId="14" xfId="0" applyFont="1" applyBorder="1" applyAlignment="1">
      <alignment horizontal="left" vertical="top"/>
    </xf>
    <xf numFmtId="0" fontId="35" fillId="0" borderId="13" xfId="0" applyFont="1" applyBorder="1" applyAlignment="1">
      <alignment horizontal="left" vertical="top"/>
    </xf>
    <xf numFmtId="0" fontId="2" fillId="0" borderId="5" xfId="0" applyFont="1" applyBorder="1" applyAlignment="1">
      <alignment horizontal="left" vertical="top"/>
    </xf>
    <xf numFmtId="0" fontId="35" fillId="0" borderId="2" xfId="0" applyFont="1" applyBorder="1" applyAlignment="1">
      <alignment horizontal="center" vertical="top" wrapText="1"/>
    </xf>
    <xf numFmtId="0" fontId="35" fillId="0" borderId="2" xfId="0" applyFont="1" applyBorder="1" applyAlignment="1">
      <alignment horizontal="left" vertical="top" wrapText="1"/>
    </xf>
    <xf numFmtId="0" fontId="2" fillId="0" borderId="2" xfId="0" applyFont="1" applyBorder="1" applyAlignment="1">
      <alignment horizontal="center" vertical="top" wrapText="1"/>
    </xf>
    <xf numFmtId="0" fontId="2" fillId="0" borderId="2" xfId="0" applyFont="1" applyBorder="1" applyAlignment="1">
      <alignment horizontal="center" vertical="top"/>
    </xf>
    <xf numFmtId="0" fontId="35" fillId="0" borderId="5" xfId="0" applyFont="1" applyBorder="1" applyAlignment="1">
      <alignment horizontal="center" vertical="top" wrapText="1"/>
    </xf>
    <xf numFmtId="0" fontId="35" fillId="0" borderId="5" xfId="0" applyFont="1" applyBorder="1" applyAlignment="1">
      <alignment horizontal="center" vertical="top"/>
    </xf>
    <xf numFmtId="0" fontId="35" fillId="0" borderId="2" xfId="0" applyFont="1" applyBorder="1" applyAlignment="1">
      <alignment horizontal="right" vertical="top" wrapText="1"/>
    </xf>
    <xf numFmtId="43" fontId="37" fillId="0" borderId="2" xfId="0" applyNumberFormat="1" applyFont="1" applyBorder="1" applyAlignment="1">
      <alignment horizontal="left" vertical="top"/>
    </xf>
    <xf numFmtId="10" fontId="35" fillId="0" borderId="2" xfId="3" applyNumberFormat="1" applyFont="1" applyBorder="1" applyAlignment="1">
      <alignment horizontal="left" vertical="top"/>
    </xf>
    <xf numFmtId="43" fontId="9" fillId="0" borderId="0" xfId="0" applyNumberFormat="1" applyFont="1"/>
    <xf numFmtId="4" fontId="9" fillId="0" borderId="0" xfId="0" applyNumberFormat="1" applyFont="1"/>
    <xf numFmtId="0" fontId="38" fillId="0" borderId="1" xfId="0" applyFont="1" applyBorder="1" applyAlignment="1">
      <alignment vertical="top"/>
    </xf>
    <xf numFmtId="10" fontId="9" fillId="19" borderId="0" xfId="3" applyNumberFormat="1" applyFont="1" applyFill="1"/>
    <xf numFmtId="0" fontId="9" fillId="19" borderId="0" xfId="0" applyFont="1" applyFill="1"/>
    <xf numFmtId="0" fontId="24" fillId="16" borderId="34" xfId="9" applyFont="1" applyBorder="1" applyAlignment="1">
      <alignment horizontal="right" wrapText="1"/>
    </xf>
    <xf numFmtId="0" fontId="24" fillId="16" borderId="34" xfId="9" applyFont="1" applyBorder="1"/>
    <xf numFmtId="0" fontId="24" fillId="16" borderId="34" xfId="9" applyFont="1" applyBorder="1" applyAlignment="1">
      <alignment horizontal="justify" wrapText="1"/>
    </xf>
    <xf numFmtId="0" fontId="24" fillId="16" borderId="35" xfId="9" applyFont="1" applyBorder="1"/>
    <xf numFmtId="0" fontId="24" fillId="16" borderId="1" xfId="9" applyFont="1" applyAlignment="1">
      <alignment horizontal="right" wrapText="1"/>
    </xf>
    <xf numFmtId="0" fontId="24" fillId="16" borderId="1" xfId="9" applyFont="1"/>
    <xf numFmtId="0" fontId="24" fillId="16" borderId="1" xfId="9" applyFont="1" applyAlignment="1">
      <alignment horizontal="justify" wrapText="1"/>
    </xf>
    <xf numFmtId="0" fontId="24" fillId="16" borderId="30" xfId="9" applyFont="1" applyBorder="1"/>
    <xf numFmtId="0" fontId="25" fillId="0" borderId="0" xfId="0" applyFont="1" applyFill="1"/>
    <xf numFmtId="0" fontId="7" fillId="0" borderId="1" xfId="4" applyFont="1" applyFill="1" applyAlignment="1">
      <alignment horizontal="left"/>
    </xf>
    <xf numFmtId="0" fontId="9" fillId="0" borderId="1" xfId="5" applyFont="1" applyFill="1"/>
    <xf numFmtId="43" fontId="9" fillId="0" borderId="0" xfId="1" applyFont="1" applyFill="1" applyAlignment="1">
      <alignment horizontal="right"/>
    </xf>
    <xf numFmtId="43" fontId="9" fillId="0" borderId="0" xfId="1" applyFont="1" applyFill="1" applyAlignment="1"/>
    <xf numFmtId="0" fontId="9" fillId="0" borderId="0" xfId="0" applyFont="1" applyFill="1"/>
    <xf numFmtId="0" fontId="9" fillId="0" borderId="0" xfId="0" applyFont="1" applyFill="1" applyAlignment="1">
      <alignment horizontal="center"/>
    </xf>
    <xf numFmtId="0" fontId="38" fillId="0" borderId="10" xfId="0" applyFont="1" applyFill="1" applyBorder="1"/>
    <xf numFmtId="0" fontId="9" fillId="0" borderId="10" xfId="0" applyFont="1" applyFill="1" applyBorder="1"/>
    <xf numFmtId="0" fontId="38" fillId="0" borderId="10" xfId="0" applyFont="1" applyFill="1" applyBorder="1" applyAlignment="1">
      <alignment wrapText="1"/>
    </xf>
    <xf numFmtId="0" fontId="38" fillId="0" borderId="4" xfId="0" applyFont="1" applyFill="1" applyBorder="1" applyAlignment="1">
      <alignment horizontal="center"/>
    </xf>
    <xf numFmtId="43" fontId="38" fillId="0" borderId="2" xfId="1" applyFont="1" applyFill="1" applyBorder="1" applyAlignment="1">
      <alignment horizontal="right"/>
    </xf>
    <xf numFmtId="43" fontId="38" fillId="0" borderId="2" xfId="1" applyFont="1" applyFill="1" applyBorder="1" applyAlignment="1"/>
    <xf numFmtId="10" fontId="38" fillId="0" borderId="10" xfId="0" applyNumberFormat="1" applyFont="1" applyFill="1" applyBorder="1" applyAlignment="1">
      <alignment horizontal="left" wrapText="1"/>
    </xf>
    <xf numFmtId="14" fontId="38" fillId="0" borderId="10" xfId="0" applyNumberFormat="1" applyFont="1" applyFill="1" applyBorder="1" applyAlignment="1">
      <alignment horizontal="left" wrapText="1"/>
    </xf>
    <xf numFmtId="0" fontId="38" fillId="0" borderId="15" xfId="0" applyFont="1" applyFill="1" applyBorder="1" applyAlignment="1">
      <alignment horizontal="center" wrapText="1"/>
    </xf>
    <xf numFmtId="43" fontId="38" fillId="0" borderId="14" xfId="1" applyFont="1" applyFill="1" applyBorder="1" applyAlignment="1">
      <alignment horizontal="right" wrapText="1"/>
    </xf>
    <xf numFmtId="43" fontId="38" fillId="0" borderId="14" xfId="1" applyFont="1" applyFill="1" applyBorder="1" applyAlignment="1">
      <alignment wrapText="1"/>
    </xf>
    <xf numFmtId="0" fontId="39" fillId="0" borderId="10" xfId="0" applyFont="1" applyFill="1" applyBorder="1"/>
    <xf numFmtId="0" fontId="40" fillId="0" borderId="10" xfId="0" applyFont="1" applyFill="1" applyBorder="1"/>
    <xf numFmtId="0" fontId="40" fillId="0" borderId="10" xfId="0" applyFont="1" applyFill="1" applyBorder="1" applyAlignment="1">
      <alignment wrapText="1"/>
    </xf>
    <xf numFmtId="0" fontId="40" fillId="0" borderId="16" xfId="0" applyFont="1" applyFill="1" applyBorder="1" applyAlignment="1">
      <alignment horizontal="center"/>
    </xf>
    <xf numFmtId="43" fontId="40" fillId="0" borderId="10" xfId="1" applyFont="1" applyFill="1" applyBorder="1" applyAlignment="1">
      <alignment horizontal="right"/>
    </xf>
    <xf numFmtId="43" fontId="40" fillId="0" borderId="10" xfId="1" applyFont="1" applyFill="1" applyBorder="1" applyAlignment="1"/>
    <xf numFmtId="0" fontId="40" fillId="0" borderId="10" xfId="0" applyFont="1" applyFill="1" applyBorder="1" applyAlignment="1">
      <alignment horizontal="left"/>
    </xf>
    <xf numFmtId="0" fontId="40" fillId="0" borderId="10" xfId="0" applyFont="1" applyFill="1" applyBorder="1" applyAlignment="1">
      <alignment horizontal="center"/>
    </xf>
    <xf numFmtId="43" fontId="40" fillId="0" borderId="10" xfId="1" applyFont="1" applyFill="1" applyBorder="1" applyAlignment="1">
      <alignment horizontal="left"/>
    </xf>
    <xf numFmtId="1" fontId="35" fillId="0" borderId="10" xfId="0" applyNumberFormat="1" applyFont="1" applyFill="1" applyBorder="1" applyAlignment="1">
      <alignment horizontal="left"/>
    </xf>
    <xf numFmtId="0" fontId="9" fillId="0" borderId="10" xfId="0" applyFont="1" applyFill="1" applyBorder="1" applyAlignment="1">
      <alignment horizontal="left"/>
    </xf>
    <xf numFmtId="0" fontId="35" fillId="0" borderId="10" xfId="0" applyFont="1" applyFill="1" applyBorder="1" applyAlignment="1">
      <alignment wrapText="1"/>
    </xf>
    <xf numFmtId="0" fontId="9" fillId="0" borderId="10" xfId="0" applyFont="1" applyFill="1" applyBorder="1" applyAlignment="1">
      <alignment horizontal="center"/>
    </xf>
    <xf numFmtId="43" fontId="9" fillId="0" borderId="10" xfId="1" applyFont="1" applyFill="1" applyBorder="1" applyAlignment="1">
      <alignment horizontal="right"/>
    </xf>
    <xf numFmtId="43" fontId="9" fillId="0" borderId="10" xfId="1" applyFont="1" applyFill="1" applyBorder="1" applyAlignment="1">
      <alignment horizontal="left"/>
    </xf>
    <xf numFmtId="43" fontId="35" fillId="0" borderId="10" xfId="1" applyFont="1" applyFill="1" applyBorder="1" applyAlignment="1">
      <alignment horizontal="left"/>
    </xf>
    <xf numFmtId="0" fontId="35" fillId="0" borderId="10" xfId="0" applyFont="1" applyFill="1" applyBorder="1" applyAlignment="1">
      <alignment horizontal="left"/>
    </xf>
    <xf numFmtId="0" fontId="35" fillId="0" borderId="10" xfId="0" applyFont="1" applyFill="1" applyBorder="1"/>
    <xf numFmtId="0" fontId="35" fillId="0" borderId="10" xfId="0" applyFont="1" applyFill="1" applyBorder="1" applyAlignment="1">
      <alignment horizontal="center"/>
    </xf>
    <xf numFmtId="43" fontId="35" fillId="0" borderId="10" xfId="1" applyFont="1" applyFill="1" applyBorder="1" applyAlignment="1">
      <alignment horizontal="right"/>
    </xf>
    <xf numFmtId="1" fontId="35" fillId="0" borderId="10" xfId="0" applyNumberFormat="1" applyFont="1" applyFill="1" applyBorder="1" applyAlignment="1">
      <alignment horizontal="right"/>
    </xf>
    <xf numFmtId="0" fontId="9" fillId="0" borderId="10" xfId="0" applyFont="1" applyFill="1" applyBorder="1" applyAlignment="1">
      <alignment wrapText="1"/>
    </xf>
    <xf numFmtId="43" fontId="9" fillId="0" borderId="10" xfId="1" applyFont="1" applyFill="1" applyBorder="1" applyAlignment="1"/>
    <xf numFmtId="43" fontId="35" fillId="0" borderId="10" xfId="1" applyFont="1" applyFill="1" applyBorder="1" applyAlignment="1"/>
    <xf numFmtId="0" fontId="9" fillId="0" borderId="0" xfId="0" applyFont="1" applyFill="1" applyAlignment="1">
      <alignment wrapText="1"/>
    </xf>
    <xf numFmtId="0" fontId="21" fillId="0" borderId="17" xfId="0" applyFont="1" applyFill="1" applyBorder="1" applyAlignment="1">
      <alignment horizontal="center"/>
    </xf>
    <xf numFmtId="0" fontId="21" fillId="0" borderId="18" xfId="0" applyFont="1" applyFill="1" applyBorder="1" applyAlignment="1">
      <alignment horizontal="center"/>
    </xf>
    <xf numFmtId="0" fontId="21" fillId="0" borderId="19" xfId="0" applyFont="1" applyFill="1" applyBorder="1" applyAlignment="1">
      <alignment horizontal="center"/>
    </xf>
    <xf numFmtId="0" fontId="11" fillId="0" borderId="1" xfId="6" applyFont="1" applyFill="1"/>
  </cellXfs>
  <cellStyles count="15">
    <cellStyle name="Excel Built-in Normal" xfId="6" xr:uid="{389AA46D-3F51-4C4D-BE7F-16F1DE4D67BA}"/>
    <cellStyle name="Hiperlink 2" xfId="14" xr:uid="{F6DE1ABB-338D-4BEF-9D00-139F3641C757}"/>
    <cellStyle name="Moeda 3" xfId="11" xr:uid="{007B174A-26A9-4F1E-A01E-BD547F958888}"/>
    <cellStyle name="Normal" xfId="0" builtinId="0"/>
    <cellStyle name="Normal 12 2" xfId="7" xr:uid="{908D5851-E515-4776-841F-101FF40AA2F1}"/>
    <cellStyle name="Normal 2" xfId="2" xr:uid="{B4101434-F0B7-4FCB-A35E-C1C15D39A967}"/>
    <cellStyle name="Normal 2 10" xfId="8" xr:uid="{758889EF-E212-420D-9F42-30A5DDF61E55}"/>
    <cellStyle name="Normal 2 2 3 2" xfId="5" xr:uid="{D65160A9-9CB7-4923-A43E-B6E6F42A6B51}"/>
    <cellStyle name="Normal 2 2 3 2 2" xfId="9" xr:uid="{C46DB474-9B10-4A51-866C-85451C8A5AD5}"/>
    <cellStyle name="Normal 2 2 3 2 2 2" xfId="13" xr:uid="{AF4A0745-EC19-40B0-AC1F-50259384E656}"/>
    <cellStyle name="Normal 3 15" xfId="10" xr:uid="{2E869801-B30E-409F-A635-4BFE0EBC4262}"/>
    <cellStyle name="Normal 3 2" xfId="12" xr:uid="{C1FE293A-A32D-49A6-8D51-3F9871FC8583}"/>
    <cellStyle name="Normal 4 2 2" xfId="4" xr:uid="{8D174084-FF19-4D2D-98D0-E3A99326A438}"/>
    <cellStyle name="Porcentagem" xfId="3" builtinId="5"/>
    <cellStyle name="Vírgula" xfId="1" builtinId="3"/>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7</xdr:col>
      <xdr:colOff>479214</xdr:colOff>
      <xdr:row>1</xdr:row>
      <xdr:rowOff>73661</xdr:rowOff>
    </xdr:from>
    <xdr:to>
      <xdr:col>9</xdr:col>
      <xdr:colOff>219283</xdr:colOff>
      <xdr:row>3</xdr:row>
      <xdr:rowOff>82496</xdr:rowOff>
    </xdr:to>
    <xdr:pic>
      <xdr:nvPicPr>
        <xdr:cNvPr id="4" name="Imagem 3">
          <a:extLst>
            <a:ext uri="{FF2B5EF4-FFF2-40B4-BE49-F238E27FC236}">
              <a16:creationId xmlns:a16="http://schemas.microsoft.com/office/drawing/2014/main" id="{2EEB6A37-A1F0-46D5-9D5E-FD7DEBF4C8D8}"/>
            </a:ext>
          </a:extLst>
        </xdr:cNvPr>
        <xdr:cNvPicPr>
          <a:picLocks noChangeAspect="1"/>
        </xdr:cNvPicPr>
      </xdr:nvPicPr>
      <xdr:blipFill>
        <a:blip xmlns:r="http://schemas.openxmlformats.org/officeDocument/2006/relationships" r:embed="rId1"/>
        <a:stretch>
          <a:fillRect/>
        </a:stretch>
      </xdr:blipFill>
      <xdr:spPr>
        <a:xfrm>
          <a:off x="6556164" y="273686"/>
          <a:ext cx="959269" cy="4088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233824</xdr:colOff>
      <xdr:row>0</xdr:row>
      <xdr:rowOff>160020</xdr:rowOff>
    </xdr:from>
    <xdr:to>
      <xdr:col>6</xdr:col>
      <xdr:colOff>516683</xdr:colOff>
      <xdr:row>5</xdr:row>
      <xdr:rowOff>38100</xdr:rowOff>
    </xdr:to>
    <xdr:pic>
      <xdr:nvPicPr>
        <xdr:cNvPr id="3" name="Imagem 2">
          <a:extLst>
            <a:ext uri="{FF2B5EF4-FFF2-40B4-BE49-F238E27FC236}">
              <a16:creationId xmlns:a16="http://schemas.microsoft.com/office/drawing/2014/main" id="{9DF5A933-0238-4091-BB94-4C82D6BA1DE0}"/>
            </a:ext>
          </a:extLst>
        </xdr:cNvPr>
        <xdr:cNvPicPr>
          <a:picLocks noChangeAspect="1"/>
        </xdr:cNvPicPr>
      </xdr:nvPicPr>
      <xdr:blipFill>
        <a:blip xmlns:r="http://schemas.openxmlformats.org/officeDocument/2006/relationships" r:embed="rId1"/>
        <a:stretch>
          <a:fillRect/>
        </a:stretch>
      </xdr:blipFill>
      <xdr:spPr>
        <a:xfrm>
          <a:off x="6491749" y="160020"/>
          <a:ext cx="2006884" cy="878205"/>
        </a:xfrm>
        <a:prstGeom prst="rect">
          <a:avLst/>
        </a:prstGeom>
      </xdr:spPr>
    </xdr:pic>
    <xdr:clientData/>
  </xdr:twoCellAnchor>
  <xdr:twoCellAnchor>
    <xdr:from>
      <xdr:col>0</xdr:col>
      <xdr:colOff>698500</xdr:colOff>
      <xdr:row>50</xdr:row>
      <xdr:rowOff>152400</xdr:rowOff>
    </xdr:from>
    <xdr:to>
      <xdr:col>1</xdr:col>
      <xdr:colOff>1719563</xdr:colOff>
      <xdr:row>56</xdr:row>
      <xdr:rowOff>78740</xdr:rowOff>
    </xdr:to>
    <xdr:sp macro="" textlink="">
      <xdr:nvSpPr>
        <xdr:cNvPr id="4" name="CaixaDeTexto 3">
          <a:extLst>
            <a:ext uri="{FF2B5EF4-FFF2-40B4-BE49-F238E27FC236}">
              <a16:creationId xmlns:a16="http://schemas.microsoft.com/office/drawing/2014/main" id="{4777A028-594F-41F2-AC8C-226B343EE723}"/>
            </a:ext>
          </a:extLst>
        </xdr:cNvPr>
        <xdr:cNvSpPr txBox="1"/>
      </xdr:nvSpPr>
      <xdr:spPr>
        <a:xfrm>
          <a:off x="698500" y="13992225"/>
          <a:ext cx="3288013" cy="140271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____________________________________</a:t>
          </a:r>
          <a:r>
            <a:rPr lang="pt-BR" sz="1100"/>
            <a:t> </a:t>
          </a:r>
          <a:br>
            <a:rPr lang="pt-BR" sz="1100"/>
          </a:br>
          <a:r>
            <a:rPr lang="pt-BR" sz="1100" b="0" i="0">
              <a:solidFill>
                <a:schemeClr val="dk1"/>
              </a:solidFill>
              <a:effectLst/>
              <a:latin typeface="+mn-lt"/>
              <a:ea typeface="+mn-ea"/>
              <a:cs typeface="+mn-cs"/>
            </a:rPr>
            <a:t>WELLINGTON</a:t>
          </a:r>
          <a:r>
            <a:rPr lang="pt-BR" sz="1100" b="0" i="0" baseline="0">
              <a:solidFill>
                <a:schemeClr val="dk1"/>
              </a:solidFill>
              <a:effectLst/>
              <a:latin typeface="+mn-lt"/>
              <a:ea typeface="+mn-ea"/>
              <a:cs typeface="+mn-cs"/>
            </a:rPr>
            <a:t> GOMES DA SILVA</a:t>
          </a:r>
          <a:br>
            <a:rPr lang="pt-BR" sz="1100" b="0" i="0" baseline="0">
              <a:solidFill>
                <a:schemeClr val="dk1"/>
              </a:solidFill>
              <a:effectLst/>
              <a:latin typeface="+mn-lt"/>
              <a:ea typeface="+mn-ea"/>
              <a:cs typeface="+mn-cs"/>
            </a:rPr>
          </a:br>
          <a:r>
            <a:rPr lang="pt-BR" sz="1100">
              <a:solidFill>
                <a:schemeClr val="dk1"/>
              </a:solidFill>
              <a:effectLst/>
              <a:latin typeface="+mn-lt"/>
              <a:ea typeface="+mn-ea"/>
              <a:cs typeface="+mn-cs"/>
            </a:rPr>
            <a:t> </a:t>
          </a:r>
          <a:r>
            <a:rPr lang="pt-BR" sz="1100" b="0" i="0">
              <a:solidFill>
                <a:schemeClr val="dk1"/>
              </a:solidFill>
              <a:effectLst/>
              <a:latin typeface="+mn-lt"/>
              <a:ea typeface="+mn-ea"/>
              <a:cs typeface="+mn-cs"/>
            </a:rPr>
            <a:t>CPF: 286.987.383-20              </a:t>
          </a:r>
          <a:r>
            <a:rPr lang="pt-BR" sz="1100">
              <a:solidFill>
                <a:schemeClr val="dk1"/>
              </a:solidFill>
              <a:effectLst/>
              <a:latin typeface="+mn-lt"/>
              <a:ea typeface="+mn-ea"/>
              <a:cs typeface="+mn-cs"/>
            </a:rPr>
            <a:t>       </a:t>
          </a:r>
          <a:br>
            <a:rPr lang="pt-BR" sz="1100">
              <a:solidFill>
                <a:schemeClr val="dk1"/>
              </a:solidFill>
              <a:effectLst/>
              <a:latin typeface="+mn-lt"/>
              <a:ea typeface="+mn-ea"/>
              <a:cs typeface="+mn-cs"/>
            </a:rPr>
          </a:br>
          <a:r>
            <a:rPr lang="pt-BR" sz="1100" b="0" i="0">
              <a:solidFill>
                <a:schemeClr val="dk1"/>
              </a:solidFill>
              <a:effectLst/>
              <a:latin typeface="+mn-lt"/>
              <a:ea typeface="+mn-ea"/>
              <a:cs typeface="+mn-cs"/>
            </a:rPr>
            <a:t>ADMINISTRADOR</a:t>
          </a:r>
          <a:r>
            <a:rPr lang="pt-BR" sz="1100">
              <a:solidFill>
                <a:schemeClr val="dk1"/>
              </a:solidFill>
              <a:effectLst/>
              <a:latin typeface="+mn-lt"/>
              <a:ea typeface="+mn-ea"/>
              <a:cs typeface="+mn-cs"/>
            </a:rPr>
            <a:t> </a:t>
          </a:r>
          <a:endParaRPr lang="pt-BR" sz="1100">
            <a:solidFill>
              <a:srgbClr val="FF0000"/>
            </a:solidFill>
          </a:endParaRPr>
        </a:p>
      </xdr:txBody>
    </xdr:sp>
    <xdr:clientData/>
  </xdr:twoCellAnchor>
  <xdr:twoCellAnchor>
    <xdr:from>
      <xdr:col>2</xdr:col>
      <xdr:colOff>449580</xdr:colOff>
      <xdr:row>50</xdr:row>
      <xdr:rowOff>124460</xdr:rowOff>
    </xdr:from>
    <xdr:to>
      <xdr:col>6</xdr:col>
      <xdr:colOff>518160</xdr:colOff>
      <xdr:row>56</xdr:row>
      <xdr:rowOff>50800</xdr:rowOff>
    </xdr:to>
    <xdr:sp macro="" textlink="">
      <xdr:nvSpPr>
        <xdr:cNvPr id="5" name="CaixaDeTexto 4">
          <a:extLst>
            <a:ext uri="{FF2B5EF4-FFF2-40B4-BE49-F238E27FC236}">
              <a16:creationId xmlns:a16="http://schemas.microsoft.com/office/drawing/2014/main" id="{07BB9921-934A-4EFE-A08E-A21CC4366340}"/>
            </a:ext>
          </a:extLst>
        </xdr:cNvPr>
        <xdr:cNvSpPr txBox="1"/>
      </xdr:nvSpPr>
      <xdr:spPr>
        <a:xfrm>
          <a:off x="4735830" y="13964285"/>
          <a:ext cx="3764280" cy="140271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___________________________________</a:t>
          </a:r>
          <a:r>
            <a:rPr lang="pt-BR" sz="1100" b="0" i="0" u="none" strike="noStrike" baseline="0">
              <a:solidFill>
                <a:schemeClr val="dk1"/>
              </a:solidFill>
              <a:effectLst/>
              <a:latin typeface="+mn-lt"/>
              <a:ea typeface="+mn-ea"/>
              <a:cs typeface="+mn-cs"/>
            </a:rPr>
            <a:t>_________</a:t>
          </a:r>
          <a:br>
            <a:rPr lang="pt-BR" sz="1100" b="0" i="0" u="none" strike="noStrike" baseline="0">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WALLEMBERG DO NASCIMENTO SOUSA</a:t>
          </a:r>
          <a:br>
            <a:rPr lang="pt-BR" sz="1100" b="0" i="0" u="none" strike="noStrike">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190929196-D/RNP</a:t>
          </a:r>
          <a:r>
            <a:rPr lang="pt-BR" sz="1100"/>
            <a:t>                                           </a:t>
          </a:r>
          <a:br>
            <a:rPr lang="pt-BR" sz="1100"/>
          </a:br>
          <a:r>
            <a:rPr lang="pt-BR" sz="1100"/>
            <a:t>  </a:t>
          </a:r>
          <a:r>
            <a:rPr lang="pt-BR" sz="1100" b="0" i="0" u="none" strike="noStrike">
              <a:solidFill>
                <a:schemeClr val="dk1"/>
              </a:solidFill>
              <a:effectLst/>
              <a:latin typeface="+mn-lt"/>
              <a:ea typeface="+mn-ea"/>
              <a:cs typeface="+mn-cs"/>
            </a:rPr>
            <a:t>RESPONS. TÉCNICO</a:t>
          </a:r>
          <a:r>
            <a:rPr lang="pt-BR"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607839</xdr:colOff>
      <xdr:row>0</xdr:row>
      <xdr:rowOff>142875</xdr:rowOff>
    </xdr:from>
    <xdr:to>
      <xdr:col>14</xdr:col>
      <xdr:colOff>155368</xdr:colOff>
      <xdr:row>7</xdr:row>
      <xdr:rowOff>107950</xdr:rowOff>
    </xdr:to>
    <xdr:pic>
      <xdr:nvPicPr>
        <xdr:cNvPr id="2" name="Imagem 1">
          <a:extLst>
            <a:ext uri="{FF2B5EF4-FFF2-40B4-BE49-F238E27FC236}">
              <a16:creationId xmlns:a16="http://schemas.microsoft.com/office/drawing/2014/main" id="{A9876BAA-18E1-4F99-8092-B25331ABB31A}"/>
            </a:ext>
          </a:extLst>
        </xdr:cNvPr>
        <xdr:cNvPicPr>
          <a:picLocks noChangeAspect="1"/>
        </xdr:cNvPicPr>
      </xdr:nvPicPr>
      <xdr:blipFill>
        <a:blip xmlns:r="http://schemas.openxmlformats.org/officeDocument/2006/relationships" r:embed="rId1"/>
        <a:stretch>
          <a:fillRect/>
        </a:stretch>
      </xdr:blipFill>
      <xdr:spPr>
        <a:xfrm>
          <a:off x="6703839" y="142875"/>
          <a:ext cx="1985929" cy="1355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329932</xdr:colOff>
      <xdr:row>0</xdr:row>
      <xdr:rowOff>67235</xdr:rowOff>
    </xdr:from>
    <xdr:to>
      <xdr:col>7</xdr:col>
      <xdr:colOff>406379</xdr:colOff>
      <xdr:row>5</xdr:row>
      <xdr:rowOff>33618</xdr:rowOff>
    </xdr:to>
    <xdr:pic>
      <xdr:nvPicPr>
        <xdr:cNvPr id="2" name="Imagem 1">
          <a:extLst>
            <a:ext uri="{FF2B5EF4-FFF2-40B4-BE49-F238E27FC236}">
              <a16:creationId xmlns:a16="http://schemas.microsoft.com/office/drawing/2014/main" id="{978F0F42-F8D2-405D-940A-E4DD2AE02235}"/>
            </a:ext>
          </a:extLst>
        </xdr:cNvPr>
        <xdr:cNvPicPr>
          <a:picLocks noChangeAspect="1"/>
        </xdr:cNvPicPr>
      </xdr:nvPicPr>
      <xdr:blipFill>
        <a:blip xmlns:r="http://schemas.openxmlformats.org/officeDocument/2006/relationships" r:embed="rId1"/>
        <a:stretch>
          <a:fillRect/>
        </a:stretch>
      </xdr:blipFill>
      <xdr:spPr>
        <a:xfrm>
          <a:off x="6650050" y="67235"/>
          <a:ext cx="1981447" cy="974912"/>
        </a:xfrm>
        <a:prstGeom prst="rect">
          <a:avLst/>
        </a:prstGeom>
      </xdr:spPr>
    </xdr:pic>
    <xdr:clientData/>
  </xdr:twoCellAnchor>
  <xdr:twoCellAnchor>
    <xdr:from>
      <xdr:col>0</xdr:col>
      <xdr:colOff>660400</xdr:colOff>
      <xdr:row>606</xdr:row>
      <xdr:rowOff>152400</xdr:rowOff>
    </xdr:from>
    <xdr:to>
      <xdr:col>3</xdr:col>
      <xdr:colOff>2039470</xdr:colOff>
      <xdr:row>612</xdr:row>
      <xdr:rowOff>78740</xdr:rowOff>
    </xdr:to>
    <xdr:sp macro="" textlink="">
      <xdr:nvSpPr>
        <xdr:cNvPr id="3" name="CaixaDeTexto 2">
          <a:extLst>
            <a:ext uri="{FF2B5EF4-FFF2-40B4-BE49-F238E27FC236}">
              <a16:creationId xmlns:a16="http://schemas.microsoft.com/office/drawing/2014/main" id="{2C8A6D37-B612-45CF-9497-A3700FF5FAB0}"/>
            </a:ext>
          </a:extLst>
        </xdr:cNvPr>
        <xdr:cNvSpPr txBox="1"/>
      </xdr:nvSpPr>
      <xdr:spPr>
        <a:xfrm>
          <a:off x="660400" y="231542665"/>
          <a:ext cx="3306482" cy="10693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____________________________________</a:t>
          </a:r>
          <a:r>
            <a:rPr lang="pt-BR" sz="1100"/>
            <a:t> </a:t>
          </a:r>
          <a:br>
            <a:rPr lang="pt-BR" sz="1100"/>
          </a:br>
          <a:r>
            <a:rPr lang="pt-BR" sz="1100" b="0" i="0">
              <a:solidFill>
                <a:schemeClr val="dk1"/>
              </a:solidFill>
              <a:effectLst/>
              <a:latin typeface="+mn-lt"/>
              <a:ea typeface="+mn-ea"/>
              <a:cs typeface="+mn-cs"/>
            </a:rPr>
            <a:t>WELLINGTON</a:t>
          </a:r>
          <a:r>
            <a:rPr lang="pt-BR" sz="1100" b="0" i="0" baseline="0">
              <a:solidFill>
                <a:schemeClr val="dk1"/>
              </a:solidFill>
              <a:effectLst/>
              <a:latin typeface="+mn-lt"/>
              <a:ea typeface="+mn-ea"/>
              <a:cs typeface="+mn-cs"/>
            </a:rPr>
            <a:t> GOMES DA SILVA</a:t>
          </a:r>
          <a:br>
            <a:rPr lang="pt-BR" sz="1100" b="0" i="0" baseline="0">
              <a:solidFill>
                <a:schemeClr val="dk1"/>
              </a:solidFill>
              <a:effectLst/>
              <a:latin typeface="+mn-lt"/>
              <a:ea typeface="+mn-ea"/>
              <a:cs typeface="+mn-cs"/>
            </a:rPr>
          </a:br>
          <a:r>
            <a:rPr lang="pt-BR" sz="1100">
              <a:solidFill>
                <a:schemeClr val="dk1"/>
              </a:solidFill>
              <a:effectLst/>
              <a:latin typeface="+mn-lt"/>
              <a:ea typeface="+mn-ea"/>
              <a:cs typeface="+mn-cs"/>
            </a:rPr>
            <a:t> </a:t>
          </a:r>
          <a:r>
            <a:rPr lang="pt-BR" sz="1100" b="0" i="0">
              <a:solidFill>
                <a:schemeClr val="dk1"/>
              </a:solidFill>
              <a:effectLst/>
              <a:latin typeface="+mn-lt"/>
              <a:ea typeface="+mn-ea"/>
              <a:cs typeface="+mn-cs"/>
            </a:rPr>
            <a:t>CPF: 286.987.383-20              </a:t>
          </a:r>
          <a:r>
            <a:rPr lang="pt-BR" sz="1100">
              <a:solidFill>
                <a:schemeClr val="dk1"/>
              </a:solidFill>
              <a:effectLst/>
              <a:latin typeface="+mn-lt"/>
              <a:ea typeface="+mn-ea"/>
              <a:cs typeface="+mn-cs"/>
            </a:rPr>
            <a:t>       </a:t>
          </a:r>
          <a:br>
            <a:rPr lang="pt-BR" sz="1100">
              <a:solidFill>
                <a:schemeClr val="dk1"/>
              </a:solidFill>
              <a:effectLst/>
              <a:latin typeface="+mn-lt"/>
              <a:ea typeface="+mn-ea"/>
              <a:cs typeface="+mn-cs"/>
            </a:rPr>
          </a:br>
          <a:r>
            <a:rPr lang="pt-BR" sz="1100" b="0" i="0">
              <a:solidFill>
                <a:schemeClr val="dk1"/>
              </a:solidFill>
              <a:effectLst/>
              <a:latin typeface="+mn-lt"/>
              <a:ea typeface="+mn-ea"/>
              <a:cs typeface="+mn-cs"/>
            </a:rPr>
            <a:t>ADMINISTRADOR</a:t>
          </a:r>
          <a:r>
            <a:rPr lang="pt-BR" sz="1100">
              <a:solidFill>
                <a:schemeClr val="dk1"/>
              </a:solidFill>
              <a:effectLst/>
              <a:latin typeface="+mn-lt"/>
              <a:ea typeface="+mn-ea"/>
              <a:cs typeface="+mn-cs"/>
            </a:rPr>
            <a:t> </a:t>
          </a:r>
          <a:endParaRPr lang="pt-BR" sz="1100">
            <a:solidFill>
              <a:srgbClr val="FF0000"/>
            </a:solidFill>
          </a:endParaRPr>
        </a:p>
      </xdr:txBody>
    </xdr:sp>
    <xdr:clientData/>
  </xdr:twoCellAnchor>
  <xdr:twoCellAnchor>
    <xdr:from>
      <xdr:col>3</xdr:col>
      <xdr:colOff>2599764</xdr:colOff>
      <xdr:row>606</xdr:row>
      <xdr:rowOff>124460</xdr:rowOff>
    </xdr:from>
    <xdr:to>
      <xdr:col>6</xdr:col>
      <xdr:colOff>518160</xdr:colOff>
      <xdr:row>612</xdr:row>
      <xdr:rowOff>50800</xdr:rowOff>
    </xdr:to>
    <xdr:sp macro="" textlink="">
      <xdr:nvSpPr>
        <xdr:cNvPr id="4" name="CaixaDeTexto 3">
          <a:extLst>
            <a:ext uri="{FF2B5EF4-FFF2-40B4-BE49-F238E27FC236}">
              <a16:creationId xmlns:a16="http://schemas.microsoft.com/office/drawing/2014/main" id="{A883A0F9-5BEE-45B7-98E5-721DD4CC5528}"/>
            </a:ext>
          </a:extLst>
        </xdr:cNvPr>
        <xdr:cNvSpPr txBox="1"/>
      </xdr:nvSpPr>
      <xdr:spPr>
        <a:xfrm>
          <a:off x="4527176" y="231514725"/>
          <a:ext cx="3454102" cy="10693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___________________________________</a:t>
          </a:r>
          <a:r>
            <a:rPr lang="pt-BR" sz="1100" b="0" i="0" u="none" strike="noStrike" baseline="0">
              <a:solidFill>
                <a:schemeClr val="dk1"/>
              </a:solidFill>
              <a:effectLst/>
              <a:latin typeface="+mn-lt"/>
              <a:ea typeface="+mn-ea"/>
              <a:cs typeface="+mn-cs"/>
            </a:rPr>
            <a:t>_________</a:t>
          </a:r>
          <a:br>
            <a:rPr lang="pt-BR" sz="1100" b="0" i="0" u="none" strike="noStrike" baseline="0">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WALLEMBERG DO NASCIMENTO SOUSA</a:t>
          </a:r>
          <a:br>
            <a:rPr lang="pt-BR" sz="1100" b="0" i="0" u="none" strike="noStrike">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190929196-D/RNP</a:t>
          </a:r>
          <a:r>
            <a:rPr lang="pt-BR" sz="1100"/>
            <a:t>                                           </a:t>
          </a:r>
          <a:br>
            <a:rPr lang="pt-BR" sz="1100"/>
          </a:br>
          <a:r>
            <a:rPr lang="pt-BR" sz="1100"/>
            <a:t>  </a:t>
          </a:r>
          <a:r>
            <a:rPr lang="pt-BR" sz="1100" b="0" i="0" u="none" strike="noStrike">
              <a:solidFill>
                <a:schemeClr val="dk1"/>
              </a:solidFill>
              <a:effectLst/>
              <a:latin typeface="+mn-lt"/>
              <a:ea typeface="+mn-ea"/>
              <a:cs typeface="+mn-cs"/>
            </a:rPr>
            <a:t>RESPONS. TÉCNICO</a:t>
          </a:r>
          <a:r>
            <a:rPr lang="pt-BR" sz="1100"/>
            <a:t>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588789</xdr:colOff>
      <xdr:row>0</xdr:row>
      <xdr:rowOff>95250</xdr:rowOff>
    </xdr:from>
    <xdr:to>
      <xdr:col>12</xdr:col>
      <xdr:colOff>279193</xdr:colOff>
      <xdr:row>4</xdr:row>
      <xdr:rowOff>95250</xdr:rowOff>
    </xdr:to>
    <xdr:pic>
      <xdr:nvPicPr>
        <xdr:cNvPr id="2" name="Imagem 1">
          <a:extLst>
            <a:ext uri="{FF2B5EF4-FFF2-40B4-BE49-F238E27FC236}">
              <a16:creationId xmlns:a16="http://schemas.microsoft.com/office/drawing/2014/main" id="{D9A64D31-D49D-41D9-8D2C-5AF9EE9D4C6C}"/>
            </a:ext>
          </a:extLst>
        </xdr:cNvPr>
        <xdr:cNvPicPr>
          <a:picLocks noChangeAspect="1"/>
        </xdr:cNvPicPr>
      </xdr:nvPicPr>
      <xdr:blipFill>
        <a:blip xmlns:r="http://schemas.openxmlformats.org/officeDocument/2006/relationships" r:embed="rId1"/>
        <a:stretch>
          <a:fillRect/>
        </a:stretch>
      </xdr:blipFill>
      <xdr:spPr>
        <a:xfrm>
          <a:off x="6932439" y="95250"/>
          <a:ext cx="1985929" cy="800100"/>
        </a:xfrm>
        <a:prstGeom prst="rect">
          <a:avLst/>
        </a:prstGeom>
      </xdr:spPr>
    </xdr:pic>
    <xdr:clientData/>
  </xdr:twoCellAnchor>
  <xdr:twoCellAnchor>
    <xdr:from>
      <xdr:col>2</xdr:col>
      <xdr:colOff>133350</xdr:colOff>
      <xdr:row>66</xdr:row>
      <xdr:rowOff>152400</xdr:rowOff>
    </xdr:from>
    <xdr:to>
      <xdr:col>5</xdr:col>
      <xdr:colOff>696445</xdr:colOff>
      <xdr:row>72</xdr:row>
      <xdr:rowOff>78740</xdr:rowOff>
    </xdr:to>
    <xdr:sp macro="" textlink="">
      <xdr:nvSpPr>
        <xdr:cNvPr id="3" name="CaixaDeTexto 2">
          <a:extLst>
            <a:ext uri="{FF2B5EF4-FFF2-40B4-BE49-F238E27FC236}">
              <a16:creationId xmlns:a16="http://schemas.microsoft.com/office/drawing/2014/main" id="{1F6C4834-8E77-43B8-A550-87692A6F86C7}"/>
            </a:ext>
          </a:extLst>
        </xdr:cNvPr>
        <xdr:cNvSpPr txBox="1"/>
      </xdr:nvSpPr>
      <xdr:spPr>
        <a:xfrm>
          <a:off x="1352550" y="12353925"/>
          <a:ext cx="2696695" cy="10693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____________________________________</a:t>
          </a:r>
          <a:r>
            <a:rPr lang="pt-BR" sz="1100"/>
            <a:t> </a:t>
          </a:r>
          <a:br>
            <a:rPr lang="pt-BR" sz="1100"/>
          </a:br>
          <a:r>
            <a:rPr lang="pt-BR" sz="1100" b="0" i="0">
              <a:solidFill>
                <a:schemeClr val="dk1"/>
              </a:solidFill>
              <a:effectLst/>
              <a:latin typeface="+mn-lt"/>
              <a:ea typeface="+mn-ea"/>
              <a:cs typeface="+mn-cs"/>
            </a:rPr>
            <a:t>WELLINGTON</a:t>
          </a:r>
          <a:r>
            <a:rPr lang="pt-BR" sz="1100" b="0" i="0" baseline="0">
              <a:solidFill>
                <a:schemeClr val="dk1"/>
              </a:solidFill>
              <a:effectLst/>
              <a:latin typeface="+mn-lt"/>
              <a:ea typeface="+mn-ea"/>
              <a:cs typeface="+mn-cs"/>
            </a:rPr>
            <a:t> GOMES DA SILVA</a:t>
          </a:r>
          <a:br>
            <a:rPr lang="pt-BR" sz="1100" b="0" i="0" baseline="0">
              <a:solidFill>
                <a:schemeClr val="dk1"/>
              </a:solidFill>
              <a:effectLst/>
              <a:latin typeface="+mn-lt"/>
              <a:ea typeface="+mn-ea"/>
              <a:cs typeface="+mn-cs"/>
            </a:rPr>
          </a:br>
          <a:r>
            <a:rPr lang="pt-BR" sz="1100">
              <a:solidFill>
                <a:schemeClr val="dk1"/>
              </a:solidFill>
              <a:effectLst/>
              <a:latin typeface="+mn-lt"/>
              <a:ea typeface="+mn-ea"/>
              <a:cs typeface="+mn-cs"/>
            </a:rPr>
            <a:t> </a:t>
          </a:r>
          <a:r>
            <a:rPr lang="pt-BR" sz="1100" b="0" i="0">
              <a:solidFill>
                <a:schemeClr val="dk1"/>
              </a:solidFill>
              <a:effectLst/>
              <a:latin typeface="+mn-lt"/>
              <a:ea typeface="+mn-ea"/>
              <a:cs typeface="+mn-cs"/>
            </a:rPr>
            <a:t>CPF: 286.987.383-20              </a:t>
          </a:r>
          <a:r>
            <a:rPr lang="pt-BR" sz="1100">
              <a:solidFill>
                <a:schemeClr val="dk1"/>
              </a:solidFill>
              <a:effectLst/>
              <a:latin typeface="+mn-lt"/>
              <a:ea typeface="+mn-ea"/>
              <a:cs typeface="+mn-cs"/>
            </a:rPr>
            <a:t>       </a:t>
          </a:r>
          <a:br>
            <a:rPr lang="pt-BR" sz="1100">
              <a:solidFill>
                <a:schemeClr val="dk1"/>
              </a:solidFill>
              <a:effectLst/>
              <a:latin typeface="+mn-lt"/>
              <a:ea typeface="+mn-ea"/>
              <a:cs typeface="+mn-cs"/>
            </a:rPr>
          </a:br>
          <a:r>
            <a:rPr lang="pt-BR" sz="1100" b="0" i="0">
              <a:solidFill>
                <a:schemeClr val="dk1"/>
              </a:solidFill>
              <a:effectLst/>
              <a:latin typeface="+mn-lt"/>
              <a:ea typeface="+mn-ea"/>
              <a:cs typeface="+mn-cs"/>
            </a:rPr>
            <a:t>ADMINISTRADOR</a:t>
          </a:r>
          <a:r>
            <a:rPr lang="pt-BR" sz="1100">
              <a:solidFill>
                <a:schemeClr val="dk1"/>
              </a:solidFill>
              <a:effectLst/>
              <a:latin typeface="+mn-lt"/>
              <a:ea typeface="+mn-ea"/>
              <a:cs typeface="+mn-cs"/>
            </a:rPr>
            <a:t> </a:t>
          </a:r>
          <a:endParaRPr lang="pt-BR" sz="1100">
            <a:solidFill>
              <a:srgbClr val="FF0000"/>
            </a:solidFill>
          </a:endParaRPr>
        </a:p>
      </xdr:txBody>
    </xdr:sp>
    <xdr:clientData/>
  </xdr:twoCellAnchor>
  <xdr:twoCellAnchor>
    <xdr:from>
      <xdr:col>7</xdr:col>
      <xdr:colOff>523314</xdr:colOff>
      <xdr:row>66</xdr:row>
      <xdr:rowOff>133985</xdr:rowOff>
    </xdr:from>
    <xdr:to>
      <xdr:col>12</xdr:col>
      <xdr:colOff>123825</xdr:colOff>
      <xdr:row>72</xdr:row>
      <xdr:rowOff>60325</xdr:rowOff>
    </xdr:to>
    <xdr:sp macro="" textlink="">
      <xdr:nvSpPr>
        <xdr:cNvPr id="4" name="CaixaDeTexto 3">
          <a:extLst>
            <a:ext uri="{FF2B5EF4-FFF2-40B4-BE49-F238E27FC236}">
              <a16:creationId xmlns:a16="http://schemas.microsoft.com/office/drawing/2014/main" id="{362D5A4B-0589-44F6-8EF0-D5748BA9E2D4}"/>
            </a:ext>
          </a:extLst>
        </xdr:cNvPr>
        <xdr:cNvSpPr txBox="1"/>
      </xdr:nvSpPr>
      <xdr:spPr>
        <a:xfrm>
          <a:off x="5342964" y="12335510"/>
          <a:ext cx="3381936" cy="10693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___________________________________</a:t>
          </a:r>
          <a:r>
            <a:rPr lang="pt-BR" sz="1100" b="0" i="0" u="none" strike="noStrike" baseline="0">
              <a:solidFill>
                <a:schemeClr val="dk1"/>
              </a:solidFill>
              <a:effectLst/>
              <a:latin typeface="+mn-lt"/>
              <a:ea typeface="+mn-ea"/>
              <a:cs typeface="+mn-cs"/>
            </a:rPr>
            <a:t>_________</a:t>
          </a:r>
          <a:br>
            <a:rPr lang="pt-BR" sz="1100" b="0" i="0" u="none" strike="noStrike" baseline="0">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WALLEMBERG DO NASCIMENTO SOUSA</a:t>
          </a:r>
          <a:br>
            <a:rPr lang="pt-BR" sz="1100" b="0" i="0" u="none" strike="noStrike">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190929196-D/RNP</a:t>
          </a:r>
          <a:r>
            <a:rPr lang="pt-BR" sz="1100"/>
            <a:t>                                           </a:t>
          </a:r>
          <a:br>
            <a:rPr lang="pt-BR" sz="1100"/>
          </a:br>
          <a:r>
            <a:rPr lang="pt-BR" sz="1100"/>
            <a:t>  </a:t>
          </a:r>
          <a:r>
            <a:rPr lang="pt-BR" sz="1100" b="0" i="0" u="none" strike="noStrike">
              <a:solidFill>
                <a:schemeClr val="dk1"/>
              </a:solidFill>
              <a:effectLst/>
              <a:latin typeface="+mn-lt"/>
              <a:ea typeface="+mn-ea"/>
              <a:cs typeface="+mn-cs"/>
            </a:rPr>
            <a:t>RESPONS. TÉCNICO</a:t>
          </a:r>
          <a:r>
            <a:rPr lang="pt-BR" sz="1100"/>
            <a:t> </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531639</xdr:colOff>
      <xdr:row>0</xdr:row>
      <xdr:rowOff>0</xdr:rowOff>
    </xdr:from>
    <xdr:to>
      <xdr:col>4</xdr:col>
      <xdr:colOff>412543</xdr:colOff>
      <xdr:row>6</xdr:row>
      <xdr:rowOff>98425</xdr:rowOff>
    </xdr:to>
    <xdr:pic>
      <xdr:nvPicPr>
        <xdr:cNvPr id="8" name="Imagem 7">
          <a:extLst>
            <a:ext uri="{FF2B5EF4-FFF2-40B4-BE49-F238E27FC236}">
              <a16:creationId xmlns:a16="http://schemas.microsoft.com/office/drawing/2014/main" id="{8B97927A-C2C2-409A-B14B-11BFBC907BE2}"/>
            </a:ext>
          </a:extLst>
        </xdr:cNvPr>
        <xdr:cNvPicPr>
          <a:picLocks noChangeAspect="1"/>
        </xdr:cNvPicPr>
      </xdr:nvPicPr>
      <xdr:blipFill>
        <a:blip xmlns:r="http://schemas.openxmlformats.org/officeDocument/2006/relationships" r:embed="rId1"/>
        <a:stretch>
          <a:fillRect/>
        </a:stretch>
      </xdr:blipFill>
      <xdr:spPr>
        <a:xfrm>
          <a:off x="4646439" y="0"/>
          <a:ext cx="1985929" cy="1298575"/>
        </a:xfrm>
        <a:prstGeom prst="rect">
          <a:avLst/>
        </a:prstGeom>
      </xdr:spPr>
    </xdr:pic>
    <xdr:clientData/>
  </xdr:twoCellAnchor>
  <xdr:twoCellAnchor>
    <xdr:from>
      <xdr:col>0</xdr:col>
      <xdr:colOff>133350</xdr:colOff>
      <xdr:row>54</xdr:row>
      <xdr:rowOff>152400</xdr:rowOff>
    </xdr:from>
    <xdr:to>
      <xdr:col>1</xdr:col>
      <xdr:colOff>2505075</xdr:colOff>
      <xdr:row>60</xdr:row>
      <xdr:rowOff>78740</xdr:rowOff>
    </xdr:to>
    <xdr:sp macro="" textlink="">
      <xdr:nvSpPr>
        <xdr:cNvPr id="9" name="CaixaDeTexto 8">
          <a:extLst>
            <a:ext uri="{FF2B5EF4-FFF2-40B4-BE49-F238E27FC236}">
              <a16:creationId xmlns:a16="http://schemas.microsoft.com/office/drawing/2014/main" id="{D635630B-C735-4EE5-9A7B-FE78AFCF02F8}"/>
            </a:ext>
          </a:extLst>
        </xdr:cNvPr>
        <xdr:cNvSpPr txBox="1"/>
      </xdr:nvSpPr>
      <xdr:spPr>
        <a:xfrm>
          <a:off x="133350" y="9639300"/>
          <a:ext cx="2981325" cy="10693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____________________________________</a:t>
          </a:r>
          <a:r>
            <a:rPr lang="pt-BR" sz="1100"/>
            <a:t> </a:t>
          </a:r>
          <a:br>
            <a:rPr lang="pt-BR" sz="1100"/>
          </a:br>
          <a:r>
            <a:rPr lang="pt-BR" sz="1100" b="0" i="0">
              <a:solidFill>
                <a:schemeClr val="dk1"/>
              </a:solidFill>
              <a:effectLst/>
              <a:latin typeface="+mn-lt"/>
              <a:ea typeface="+mn-ea"/>
              <a:cs typeface="+mn-cs"/>
            </a:rPr>
            <a:t>WELLINGTON</a:t>
          </a:r>
          <a:r>
            <a:rPr lang="pt-BR" sz="1100" b="0" i="0" baseline="0">
              <a:solidFill>
                <a:schemeClr val="dk1"/>
              </a:solidFill>
              <a:effectLst/>
              <a:latin typeface="+mn-lt"/>
              <a:ea typeface="+mn-ea"/>
              <a:cs typeface="+mn-cs"/>
            </a:rPr>
            <a:t> GOMES DA SILVA</a:t>
          </a:r>
          <a:br>
            <a:rPr lang="pt-BR" sz="1100" b="0" i="0" baseline="0">
              <a:solidFill>
                <a:schemeClr val="dk1"/>
              </a:solidFill>
              <a:effectLst/>
              <a:latin typeface="+mn-lt"/>
              <a:ea typeface="+mn-ea"/>
              <a:cs typeface="+mn-cs"/>
            </a:rPr>
          </a:br>
          <a:r>
            <a:rPr lang="pt-BR" sz="1100">
              <a:solidFill>
                <a:schemeClr val="dk1"/>
              </a:solidFill>
              <a:effectLst/>
              <a:latin typeface="+mn-lt"/>
              <a:ea typeface="+mn-ea"/>
              <a:cs typeface="+mn-cs"/>
            </a:rPr>
            <a:t> </a:t>
          </a:r>
          <a:r>
            <a:rPr lang="pt-BR" sz="1100" b="0" i="0">
              <a:solidFill>
                <a:schemeClr val="dk1"/>
              </a:solidFill>
              <a:effectLst/>
              <a:latin typeface="+mn-lt"/>
              <a:ea typeface="+mn-ea"/>
              <a:cs typeface="+mn-cs"/>
            </a:rPr>
            <a:t>CPF: 286.987.383-20              </a:t>
          </a:r>
          <a:r>
            <a:rPr lang="pt-BR" sz="1100">
              <a:solidFill>
                <a:schemeClr val="dk1"/>
              </a:solidFill>
              <a:effectLst/>
              <a:latin typeface="+mn-lt"/>
              <a:ea typeface="+mn-ea"/>
              <a:cs typeface="+mn-cs"/>
            </a:rPr>
            <a:t>       </a:t>
          </a:r>
          <a:br>
            <a:rPr lang="pt-BR" sz="1100">
              <a:solidFill>
                <a:schemeClr val="dk1"/>
              </a:solidFill>
              <a:effectLst/>
              <a:latin typeface="+mn-lt"/>
              <a:ea typeface="+mn-ea"/>
              <a:cs typeface="+mn-cs"/>
            </a:rPr>
          </a:br>
          <a:r>
            <a:rPr lang="pt-BR" sz="1100" b="0" i="0">
              <a:solidFill>
                <a:schemeClr val="dk1"/>
              </a:solidFill>
              <a:effectLst/>
              <a:latin typeface="+mn-lt"/>
              <a:ea typeface="+mn-ea"/>
              <a:cs typeface="+mn-cs"/>
            </a:rPr>
            <a:t>ADMINISTRADOR</a:t>
          </a:r>
          <a:r>
            <a:rPr lang="pt-BR" sz="1100">
              <a:solidFill>
                <a:schemeClr val="dk1"/>
              </a:solidFill>
              <a:effectLst/>
              <a:latin typeface="+mn-lt"/>
              <a:ea typeface="+mn-ea"/>
              <a:cs typeface="+mn-cs"/>
            </a:rPr>
            <a:t> </a:t>
          </a:r>
          <a:endParaRPr lang="pt-BR" sz="1100">
            <a:solidFill>
              <a:srgbClr val="FF0000"/>
            </a:solidFill>
          </a:endParaRPr>
        </a:p>
      </xdr:txBody>
    </xdr:sp>
    <xdr:clientData/>
  </xdr:twoCellAnchor>
  <xdr:twoCellAnchor>
    <xdr:from>
      <xdr:col>1</xdr:col>
      <xdr:colOff>2675964</xdr:colOff>
      <xdr:row>54</xdr:row>
      <xdr:rowOff>105410</xdr:rowOff>
    </xdr:from>
    <xdr:to>
      <xdr:col>4</xdr:col>
      <xdr:colOff>428625</xdr:colOff>
      <xdr:row>60</xdr:row>
      <xdr:rowOff>31750</xdr:rowOff>
    </xdr:to>
    <xdr:sp macro="" textlink="">
      <xdr:nvSpPr>
        <xdr:cNvPr id="10" name="CaixaDeTexto 9">
          <a:extLst>
            <a:ext uri="{FF2B5EF4-FFF2-40B4-BE49-F238E27FC236}">
              <a16:creationId xmlns:a16="http://schemas.microsoft.com/office/drawing/2014/main" id="{F7C8A696-1C63-42A4-A669-86D8A5575994}"/>
            </a:ext>
          </a:extLst>
        </xdr:cNvPr>
        <xdr:cNvSpPr txBox="1"/>
      </xdr:nvSpPr>
      <xdr:spPr>
        <a:xfrm>
          <a:off x="3285564" y="9592310"/>
          <a:ext cx="3362886" cy="10693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___________________________________</a:t>
          </a:r>
          <a:r>
            <a:rPr lang="pt-BR" sz="1100" b="0" i="0" u="none" strike="noStrike" baseline="0">
              <a:solidFill>
                <a:schemeClr val="dk1"/>
              </a:solidFill>
              <a:effectLst/>
              <a:latin typeface="+mn-lt"/>
              <a:ea typeface="+mn-ea"/>
              <a:cs typeface="+mn-cs"/>
            </a:rPr>
            <a:t>_________</a:t>
          </a:r>
          <a:br>
            <a:rPr lang="pt-BR" sz="1100" b="0" i="0" u="none" strike="noStrike" baseline="0">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WALLEMBERG DO NASCIMENTO SOUSA</a:t>
          </a:r>
          <a:br>
            <a:rPr lang="pt-BR" sz="1100" b="0" i="0" u="none" strike="noStrike">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190929196-D/RNP</a:t>
          </a:r>
          <a:r>
            <a:rPr lang="pt-BR" sz="1100"/>
            <a:t>                                           </a:t>
          </a:r>
          <a:br>
            <a:rPr lang="pt-BR" sz="1100"/>
          </a:br>
          <a:r>
            <a:rPr lang="pt-BR" sz="1100"/>
            <a:t>  </a:t>
          </a:r>
          <a:r>
            <a:rPr lang="pt-BR" sz="1100" b="0" i="0" u="none" strike="noStrike">
              <a:solidFill>
                <a:schemeClr val="dk1"/>
              </a:solidFill>
              <a:effectLst/>
              <a:latin typeface="+mn-lt"/>
              <a:ea typeface="+mn-ea"/>
              <a:cs typeface="+mn-cs"/>
            </a:rPr>
            <a:t>RESPONS. TÉCNICO</a:t>
          </a:r>
          <a:r>
            <a:rPr lang="pt-BR" sz="1100"/>
            <a: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464964</xdr:colOff>
      <xdr:row>0</xdr:row>
      <xdr:rowOff>22225</xdr:rowOff>
    </xdr:from>
    <xdr:to>
      <xdr:col>10</xdr:col>
      <xdr:colOff>180975</xdr:colOff>
      <xdr:row>4</xdr:row>
      <xdr:rowOff>32207</xdr:rowOff>
    </xdr:to>
    <xdr:pic>
      <xdr:nvPicPr>
        <xdr:cNvPr id="2" name="Imagem 1">
          <a:extLst>
            <a:ext uri="{FF2B5EF4-FFF2-40B4-BE49-F238E27FC236}">
              <a16:creationId xmlns:a16="http://schemas.microsoft.com/office/drawing/2014/main" id="{C47A2A97-5E0A-4CDA-BBEE-9E49C88C4052}"/>
            </a:ext>
          </a:extLst>
        </xdr:cNvPr>
        <xdr:cNvPicPr>
          <a:picLocks noChangeAspect="1"/>
        </xdr:cNvPicPr>
      </xdr:nvPicPr>
      <xdr:blipFill>
        <a:blip xmlns:r="http://schemas.openxmlformats.org/officeDocument/2006/relationships" r:embed="rId1"/>
        <a:stretch>
          <a:fillRect/>
        </a:stretch>
      </xdr:blipFill>
      <xdr:spPr>
        <a:xfrm>
          <a:off x="4732164" y="22225"/>
          <a:ext cx="1544811" cy="810082"/>
        </a:xfrm>
        <a:prstGeom prst="rect">
          <a:avLst/>
        </a:prstGeom>
      </xdr:spPr>
    </xdr:pic>
    <xdr:clientData/>
  </xdr:twoCellAnchor>
  <xdr:twoCellAnchor>
    <xdr:from>
      <xdr:col>0</xdr:col>
      <xdr:colOff>142875</xdr:colOff>
      <xdr:row>77</xdr:row>
      <xdr:rowOff>19050</xdr:rowOff>
    </xdr:from>
    <xdr:to>
      <xdr:col>4</xdr:col>
      <xdr:colOff>581025</xdr:colOff>
      <xdr:row>82</xdr:row>
      <xdr:rowOff>135890</xdr:rowOff>
    </xdr:to>
    <xdr:sp macro="" textlink="">
      <xdr:nvSpPr>
        <xdr:cNvPr id="3" name="CaixaDeTexto 2">
          <a:extLst>
            <a:ext uri="{FF2B5EF4-FFF2-40B4-BE49-F238E27FC236}">
              <a16:creationId xmlns:a16="http://schemas.microsoft.com/office/drawing/2014/main" id="{57CB860A-12A4-474E-B643-BB0483F8117F}"/>
            </a:ext>
          </a:extLst>
        </xdr:cNvPr>
        <xdr:cNvSpPr txBox="1"/>
      </xdr:nvSpPr>
      <xdr:spPr>
        <a:xfrm>
          <a:off x="142875" y="17745075"/>
          <a:ext cx="2876550" cy="10693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____________________________________</a:t>
          </a:r>
          <a:r>
            <a:rPr lang="pt-BR" sz="1100"/>
            <a:t> </a:t>
          </a:r>
          <a:br>
            <a:rPr lang="pt-BR" sz="1100"/>
          </a:br>
          <a:r>
            <a:rPr lang="pt-BR" sz="1100" b="0" i="0">
              <a:solidFill>
                <a:schemeClr val="dk1"/>
              </a:solidFill>
              <a:effectLst/>
              <a:latin typeface="+mn-lt"/>
              <a:ea typeface="+mn-ea"/>
              <a:cs typeface="+mn-cs"/>
            </a:rPr>
            <a:t>WELLINGTON</a:t>
          </a:r>
          <a:r>
            <a:rPr lang="pt-BR" sz="1100" b="0" i="0" baseline="0">
              <a:solidFill>
                <a:schemeClr val="dk1"/>
              </a:solidFill>
              <a:effectLst/>
              <a:latin typeface="+mn-lt"/>
              <a:ea typeface="+mn-ea"/>
              <a:cs typeface="+mn-cs"/>
            </a:rPr>
            <a:t> GOMES DA SILVA</a:t>
          </a:r>
          <a:br>
            <a:rPr lang="pt-BR" sz="1100" b="0" i="0" baseline="0">
              <a:solidFill>
                <a:schemeClr val="dk1"/>
              </a:solidFill>
              <a:effectLst/>
              <a:latin typeface="+mn-lt"/>
              <a:ea typeface="+mn-ea"/>
              <a:cs typeface="+mn-cs"/>
            </a:rPr>
          </a:br>
          <a:r>
            <a:rPr lang="pt-BR" sz="1100">
              <a:solidFill>
                <a:schemeClr val="dk1"/>
              </a:solidFill>
              <a:effectLst/>
              <a:latin typeface="+mn-lt"/>
              <a:ea typeface="+mn-ea"/>
              <a:cs typeface="+mn-cs"/>
            </a:rPr>
            <a:t> </a:t>
          </a:r>
          <a:r>
            <a:rPr lang="pt-BR" sz="1100" b="0" i="0">
              <a:solidFill>
                <a:schemeClr val="dk1"/>
              </a:solidFill>
              <a:effectLst/>
              <a:latin typeface="+mn-lt"/>
              <a:ea typeface="+mn-ea"/>
              <a:cs typeface="+mn-cs"/>
            </a:rPr>
            <a:t>CPF: 286.987.383-20              </a:t>
          </a:r>
          <a:r>
            <a:rPr lang="pt-BR" sz="1100">
              <a:solidFill>
                <a:schemeClr val="dk1"/>
              </a:solidFill>
              <a:effectLst/>
              <a:latin typeface="+mn-lt"/>
              <a:ea typeface="+mn-ea"/>
              <a:cs typeface="+mn-cs"/>
            </a:rPr>
            <a:t>       </a:t>
          </a:r>
          <a:br>
            <a:rPr lang="pt-BR" sz="1100">
              <a:solidFill>
                <a:schemeClr val="dk1"/>
              </a:solidFill>
              <a:effectLst/>
              <a:latin typeface="+mn-lt"/>
              <a:ea typeface="+mn-ea"/>
              <a:cs typeface="+mn-cs"/>
            </a:rPr>
          </a:br>
          <a:r>
            <a:rPr lang="pt-BR" sz="1100" b="0" i="0">
              <a:solidFill>
                <a:schemeClr val="dk1"/>
              </a:solidFill>
              <a:effectLst/>
              <a:latin typeface="+mn-lt"/>
              <a:ea typeface="+mn-ea"/>
              <a:cs typeface="+mn-cs"/>
            </a:rPr>
            <a:t>ADMINISTRADOR</a:t>
          </a:r>
          <a:r>
            <a:rPr lang="pt-BR" sz="1100">
              <a:solidFill>
                <a:schemeClr val="dk1"/>
              </a:solidFill>
              <a:effectLst/>
              <a:latin typeface="+mn-lt"/>
              <a:ea typeface="+mn-ea"/>
              <a:cs typeface="+mn-cs"/>
            </a:rPr>
            <a:t> </a:t>
          </a:r>
          <a:endParaRPr lang="pt-BR" sz="1100">
            <a:solidFill>
              <a:srgbClr val="FF0000"/>
            </a:solidFill>
          </a:endParaRPr>
        </a:p>
      </xdr:txBody>
    </xdr:sp>
    <xdr:clientData/>
  </xdr:twoCellAnchor>
  <xdr:twoCellAnchor>
    <xdr:from>
      <xdr:col>5</xdr:col>
      <xdr:colOff>580464</xdr:colOff>
      <xdr:row>77</xdr:row>
      <xdr:rowOff>635</xdr:rowOff>
    </xdr:from>
    <xdr:to>
      <xdr:col>10</xdr:col>
      <xdr:colOff>180975</xdr:colOff>
      <xdr:row>82</xdr:row>
      <xdr:rowOff>117475</xdr:rowOff>
    </xdr:to>
    <xdr:sp macro="" textlink="">
      <xdr:nvSpPr>
        <xdr:cNvPr id="4" name="CaixaDeTexto 3">
          <a:extLst>
            <a:ext uri="{FF2B5EF4-FFF2-40B4-BE49-F238E27FC236}">
              <a16:creationId xmlns:a16="http://schemas.microsoft.com/office/drawing/2014/main" id="{9FB3FC73-7950-4B6F-B76F-B2831DFF3551}"/>
            </a:ext>
          </a:extLst>
        </xdr:cNvPr>
        <xdr:cNvSpPr txBox="1"/>
      </xdr:nvSpPr>
      <xdr:spPr>
        <a:xfrm>
          <a:off x="3628464" y="17726660"/>
          <a:ext cx="2648511" cy="10693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___________________________________</a:t>
          </a:r>
          <a:br>
            <a:rPr lang="pt-BR" sz="1100" b="0" i="0" u="none" strike="noStrike" baseline="0">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WALLEMBERG DO NASCIMENTO SOUSA</a:t>
          </a:r>
          <a:br>
            <a:rPr lang="pt-BR" sz="1100" b="0" i="0" u="none" strike="noStrike">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190929196-D/RNP</a:t>
          </a:r>
          <a:r>
            <a:rPr lang="pt-BR" sz="1100"/>
            <a:t>                                           </a:t>
          </a:r>
          <a:br>
            <a:rPr lang="pt-BR" sz="1100"/>
          </a:br>
          <a:r>
            <a:rPr lang="pt-BR" sz="1100"/>
            <a:t>  </a:t>
          </a:r>
          <a:r>
            <a:rPr lang="pt-BR" sz="1100" b="0" i="0" u="none" strike="noStrike">
              <a:solidFill>
                <a:schemeClr val="dk1"/>
              </a:solidFill>
              <a:effectLst/>
              <a:latin typeface="+mn-lt"/>
              <a:ea typeface="+mn-ea"/>
              <a:cs typeface="+mn-cs"/>
            </a:rPr>
            <a:t>RESPONS. TÉCNICO</a:t>
          </a:r>
          <a:r>
            <a:rPr lang="pt-BR" sz="1100"/>
            <a:t> </a:t>
          </a:r>
        </a:p>
      </xdr:txBody>
    </xdr:sp>
    <xdr:clientData/>
  </xdr:twoCellAnchor>
  <xdr:twoCellAnchor>
    <xdr:from>
      <xdr:col>0</xdr:col>
      <xdr:colOff>142875</xdr:colOff>
      <xdr:row>41</xdr:row>
      <xdr:rowOff>19050</xdr:rowOff>
    </xdr:from>
    <xdr:to>
      <xdr:col>4</xdr:col>
      <xdr:colOff>581025</xdr:colOff>
      <xdr:row>42</xdr:row>
      <xdr:rowOff>371475</xdr:rowOff>
    </xdr:to>
    <xdr:sp macro="" textlink="">
      <xdr:nvSpPr>
        <xdr:cNvPr id="5" name="CaixaDeTexto 4">
          <a:extLst>
            <a:ext uri="{FF2B5EF4-FFF2-40B4-BE49-F238E27FC236}">
              <a16:creationId xmlns:a16="http://schemas.microsoft.com/office/drawing/2014/main" id="{88129D87-C88F-4A8E-B654-9EEDC5BDA5A0}"/>
            </a:ext>
          </a:extLst>
        </xdr:cNvPr>
        <xdr:cNvSpPr txBox="1"/>
      </xdr:nvSpPr>
      <xdr:spPr>
        <a:xfrm>
          <a:off x="142875" y="9420225"/>
          <a:ext cx="2876550" cy="8667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____________________________________</a:t>
          </a:r>
          <a:r>
            <a:rPr lang="pt-BR" sz="1100"/>
            <a:t> </a:t>
          </a:r>
          <a:br>
            <a:rPr lang="pt-BR" sz="1100"/>
          </a:br>
          <a:r>
            <a:rPr lang="pt-BR" sz="1100" b="0" i="0">
              <a:solidFill>
                <a:schemeClr val="dk1"/>
              </a:solidFill>
              <a:effectLst/>
              <a:latin typeface="+mn-lt"/>
              <a:ea typeface="+mn-ea"/>
              <a:cs typeface="+mn-cs"/>
            </a:rPr>
            <a:t>WELLINGTON</a:t>
          </a:r>
          <a:r>
            <a:rPr lang="pt-BR" sz="1100" b="0" i="0" baseline="0">
              <a:solidFill>
                <a:schemeClr val="dk1"/>
              </a:solidFill>
              <a:effectLst/>
              <a:latin typeface="+mn-lt"/>
              <a:ea typeface="+mn-ea"/>
              <a:cs typeface="+mn-cs"/>
            </a:rPr>
            <a:t> GOMES DA SILVA</a:t>
          </a:r>
          <a:br>
            <a:rPr lang="pt-BR" sz="1100" b="0" i="0" baseline="0">
              <a:solidFill>
                <a:schemeClr val="dk1"/>
              </a:solidFill>
              <a:effectLst/>
              <a:latin typeface="+mn-lt"/>
              <a:ea typeface="+mn-ea"/>
              <a:cs typeface="+mn-cs"/>
            </a:rPr>
          </a:br>
          <a:r>
            <a:rPr lang="pt-BR" sz="1100">
              <a:solidFill>
                <a:schemeClr val="dk1"/>
              </a:solidFill>
              <a:effectLst/>
              <a:latin typeface="+mn-lt"/>
              <a:ea typeface="+mn-ea"/>
              <a:cs typeface="+mn-cs"/>
            </a:rPr>
            <a:t> </a:t>
          </a:r>
          <a:r>
            <a:rPr lang="pt-BR" sz="1100" b="0" i="0">
              <a:solidFill>
                <a:schemeClr val="dk1"/>
              </a:solidFill>
              <a:effectLst/>
              <a:latin typeface="+mn-lt"/>
              <a:ea typeface="+mn-ea"/>
              <a:cs typeface="+mn-cs"/>
            </a:rPr>
            <a:t>CPF: 286.987.383-20              </a:t>
          </a:r>
          <a:r>
            <a:rPr lang="pt-BR" sz="1100">
              <a:solidFill>
                <a:schemeClr val="dk1"/>
              </a:solidFill>
              <a:effectLst/>
              <a:latin typeface="+mn-lt"/>
              <a:ea typeface="+mn-ea"/>
              <a:cs typeface="+mn-cs"/>
            </a:rPr>
            <a:t>       </a:t>
          </a:r>
          <a:br>
            <a:rPr lang="pt-BR" sz="1100">
              <a:solidFill>
                <a:schemeClr val="dk1"/>
              </a:solidFill>
              <a:effectLst/>
              <a:latin typeface="+mn-lt"/>
              <a:ea typeface="+mn-ea"/>
              <a:cs typeface="+mn-cs"/>
            </a:rPr>
          </a:br>
          <a:r>
            <a:rPr lang="pt-BR" sz="1100" b="0" i="0">
              <a:solidFill>
                <a:schemeClr val="dk1"/>
              </a:solidFill>
              <a:effectLst/>
              <a:latin typeface="+mn-lt"/>
              <a:ea typeface="+mn-ea"/>
              <a:cs typeface="+mn-cs"/>
            </a:rPr>
            <a:t>ADMINISTRADOR</a:t>
          </a:r>
          <a:r>
            <a:rPr lang="pt-BR" sz="1100">
              <a:solidFill>
                <a:schemeClr val="dk1"/>
              </a:solidFill>
              <a:effectLst/>
              <a:latin typeface="+mn-lt"/>
              <a:ea typeface="+mn-ea"/>
              <a:cs typeface="+mn-cs"/>
            </a:rPr>
            <a:t> </a:t>
          </a:r>
          <a:endParaRPr lang="pt-BR" sz="1100">
            <a:solidFill>
              <a:srgbClr val="FF0000"/>
            </a:solidFill>
          </a:endParaRPr>
        </a:p>
      </xdr:txBody>
    </xdr:sp>
    <xdr:clientData/>
  </xdr:twoCellAnchor>
  <xdr:twoCellAnchor>
    <xdr:from>
      <xdr:col>5</xdr:col>
      <xdr:colOff>580464</xdr:colOff>
      <xdr:row>41</xdr:row>
      <xdr:rowOff>635</xdr:rowOff>
    </xdr:from>
    <xdr:to>
      <xdr:col>10</xdr:col>
      <xdr:colOff>180975</xdr:colOff>
      <xdr:row>42</xdr:row>
      <xdr:rowOff>371475</xdr:rowOff>
    </xdr:to>
    <xdr:sp macro="" textlink="">
      <xdr:nvSpPr>
        <xdr:cNvPr id="6" name="CaixaDeTexto 5">
          <a:extLst>
            <a:ext uri="{FF2B5EF4-FFF2-40B4-BE49-F238E27FC236}">
              <a16:creationId xmlns:a16="http://schemas.microsoft.com/office/drawing/2014/main" id="{B88FBB10-C8B9-46C5-BB38-E05A5BBA4498}"/>
            </a:ext>
          </a:extLst>
        </xdr:cNvPr>
        <xdr:cNvSpPr txBox="1"/>
      </xdr:nvSpPr>
      <xdr:spPr>
        <a:xfrm>
          <a:off x="3628464" y="9401810"/>
          <a:ext cx="2648511" cy="8851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___________________________________</a:t>
          </a:r>
          <a:br>
            <a:rPr lang="pt-BR" sz="1100" b="0" i="0" u="none" strike="noStrike" baseline="0">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WALLEMBERG DO NASCIMENTO SOUSA</a:t>
          </a:r>
          <a:br>
            <a:rPr lang="pt-BR" sz="1100" b="0" i="0" u="none" strike="noStrike">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190929196-D/RNP</a:t>
          </a:r>
          <a:r>
            <a:rPr lang="pt-BR" sz="1100"/>
            <a:t>                                           </a:t>
          </a:r>
          <a:br>
            <a:rPr lang="pt-BR" sz="1100"/>
          </a:br>
          <a:r>
            <a:rPr lang="pt-BR" sz="1100"/>
            <a:t>  </a:t>
          </a:r>
          <a:r>
            <a:rPr lang="pt-BR" sz="1100" b="0" i="0" u="none" strike="noStrike">
              <a:solidFill>
                <a:schemeClr val="dk1"/>
              </a:solidFill>
              <a:effectLst/>
              <a:latin typeface="+mn-lt"/>
              <a:ea typeface="+mn-ea"/>
              <a:cs typeface="+mn-cs"/>
            </a:rPr>
            <a:t>RESPONS. TÉCNICO</a:t>
          </a:r>
          <a:r>
            <a:rPr lang="pt-BR" sz="1100"/>
            <a:t> </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6</xdr:col>
      <xdr:colOff>666750</xdr:colOff>
      <xdr:row>11</xdr:row>
      <xdr:rowOff>0</xdr:rowOff>
    </xdr:to>
    <xdr:pic>
      <xdr:nvPicPr>
        <xdr:cNvPr id="1212499990" name="Picture">
          <a:extLst>
            <a:ext uri="{FF2B5EF4-FFF2-40B4-BE49-F238E27FC236}">
              <a16:creationId xmlns:a16="http://schemas.microsoft.com/office/drawing/2014/main" id="{00000000-0008-0000-0000-000016484548}"/>
            </a:ext>
          </a:extLst>
        </xdr:cNvPr>
        <xdr:cNvPicPr/>
      </xdr:nvPicPr>
      <xdr:blipFill>
        <a:blip xmlns:r="http://schemas.openxmlformats.org/officeDocument/2006/relationships" r:embed="rId1"/>
        <a:srcRect/>
        <a:stretch>
          <a:fillRect/>
        </a:stretch>
      </xdr:blipFill>
      <xdr:spPr>
        <a:xfrm>
          <a:off x="0" y="0"/>
          <a:ext cx="0" cy="0"/>
        </a:xfrm>
        <a:prstGeom prst="rect">
          <a:avLst/>
        </a:prstGeom>
      </xdr:spPr>
    </xdr:pic>
    <xdr:clientData/>
  </xdr:twoCellAnchor>
  <xdr:twoCellAnchor editAs="oneCell">
    <xdr:from>
      <xdr:col>3</xdr:col>
      <xdr:colOff>239539</xdr:colOff>
      <xdr:row>0</xdr:row>
      <xdr:rowOff>85725</xdr:rowOff>
    </xdr:from>
    <xdr:to>
      <xdr:col>6</xdr:col>
      <xdr:colOff>558593</xdr:colOff>
      <xdr:row>5</xdr:row>
      <xdr:rowOff>85725</xdr:rowOff>
    </xdr:to>
    <xdr:pic>
      <xdr:nvPicPr>
        <xdr:cNvPr id="2" name="Imagem 1">
          <a:extLst>
            <a:ext uri="{FF2B5EF4-FFF2-40B4-BE49-F238E27FC236}">
              <a16:creationId xmlns:a16="http://schemas.microsoft.com/office/drawing/2014/main" id="{525C3CCE-751A-4BF1-8A46-16AD19091D22}"/>
            </a:ext>
          </a:extLst>
        </xdr:cNvPr>
        <xdr:cNvPicPr>
          <a:picLocks noChangeAspect="1"/>
        </xdr:cNvPicPr>
      </xdr:nvPicPr>
      <xdr:blipFill>
        <a:blip xmlns:r="http://schemas.openxmlformats.org/officeDocument/2006/relationships" r:embed="rId2"/>
        <a:stretch>
          <a:fillRect/>
        </a:stretch>
      </xdr:blipFill>
      <xdr:spPr>
        <a:xfrm>
          <a:off x="4068589" y="85725"/>
          <a:ext cx="1985929" cy="1000125"/>
        </a:xfrm>
        <a:prstGeom prst="rect">
          <a:avLst/>
        </a:prstGeom>
      </xdr:spPr>
    </xdr:pic>
    <xdr:clientData/>
  </xdr:twoCellAnchor>
  <xdr:twoCellAnchor>
    <xdr:from>
      <xdr:col>0</xdr:col>
      <xdr:colOff>0</xdr:colOff>
      <xdr:row>5980</xdr:row>
      <xdr:rowOff>152400</xdr:rowOff>
    </xdr:from>
    <xdr:to>
      <xdr:col>1</xdr:col>
      <xdr:colOff>2335493</xdr:colOff>
      <xdr:row>5986</xdr:row>
      <xdr:rowOff>78740</xdr:rowOff>
    </xdr:to>
    <xdr:sp macro="" textlink="">
      <xdr:nvSpPr>
        <xdr:cNvPr id="3" name="CaixaDeTexto 2">
          <a:extLst>
            <a:ext uri="{FF2B5EF4-FFF2-40B4-BE49-F238E27FC236}">
              <a16:creationId xmlns:a16="http://schemas.microsoft.com/office/drawing/2014/main" id="{8341087A-1B31-421F-AB9F-69065AB925D4}"/>
            </a:ext>
          </a:extLst>
        </xdr:cNvPr>
        <xdr:cNvSpPr txBox="1"/>
      </xdr:nvSpPr>
      <xdr:spPr>
        <a:xfrm>
          <a:off x="0" y="1288111694"/>
          <a:ext cx="2884581" cy="10693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____________________________________</a:t>
          </a:r>
          <a:r>
            <a:rPr lang="pt-BR" sz="1100"/>
            <a:t> </a:t>
          </a:r>
          <a:br>
            <a:rPr lang="pt-BR" sz="1100"/>
          </a:br>
          <a:r>
            <a:rPr lang="pt-BR" sz="1100" b="0" i="0">
              <a:solidFill>
                <a:schemeClr val="dk1"/>
              </a:solidFill>
              <a:effectLst/>
              <a:latin typeface="+mn-lt"/>
              <a:ea typeface="+mn-ea"/>
              <a:cs typeface="+mn-cs"/>
            </a:rPr>
            <a:t>WELLINGTON</a:t>
          </a:r>
          <a:r>
            <a:rPr lang="pt-BR" sz="1100" b="0" i="0" baseline="0">
              <a:solidFill>
                <a:schemeClr val="dk1"/>
              </a:solidFill>
              <a:effectLst/>
              <a:latin typeface="+mn-lt"/>
              <a:ea typeface="+mn-ea"/>
              <a:cs typeface="+mn-cs"/>
            </a:rPr>
            <a:t> GOMES DA SILVA</a:t>
          </a:r>
          <a:br>
            <a:rPr lang="pt-BR" sz="1100" b="0" i="0" baseline="0">
              <a:solidFill>
                <a:schemeClr val="dk1"/>
              </a:solidFill>
              <a:effectLst/>
              <a:latin typeface="+mn-lt"/>
              <a:ea typeface="+mn-ea"/>
              <a:cs typeface="+mn-cs"/>
            </a:rPr>
          </a:br>
          <a:r>
            <a:rPr lang="pt-BR" sz="1100">
              <a:solidFill>
                <a:schemeClr val="dk1"/>
              </a:solidFill>
              <a:effectLst/>
              <a:latin typeface="+mn-lt"/>
              <a:ea typeface="+mn-ea"/>
              <a:cs typeface="+mn-cs"/>
            </a:rPr>
            <a:t> </a:t>
          </a:r>
          <a:r>
            <a:rPr lang="pt-BR" sz="1100" b="0" i="0">
              <a:solidFill>
                <a:schemeClr val="dk1"/>
              </a:solidFill>
              <a:effectLst/>
              <a:latin typeface="+mn-lt"/>
              <a:ea typeface="+mn-ea"/>
              <a:cs typeface="+mn-cs"/>
            </a:rPr>
            <a:t>CPF: 286.987.383-20              </a:t>
          </a:r>
          <a:r>
            <a:rPr lang="pt-BR" sz="1100">
              <a:solidFill>
                <a:schemeClr val="dk1"/>
              </a:solidFill>
              <a:effectLst/>
              <a:latin typeface="+mn-lt"/>
              <a:ea typeface="+mn-ea"/>
              <a:cs typeface="+mn-cs"/>
            </a:rPr>
            <a:t>       </a:t>
          </a:r>
          <a:br>
            <a:rPr lang="pt-BR" sz="1100">
              <a:solidFill>
                <a:schemeClr val="dk1"/>
              </a:solidFill>
              <a:effectLst/>
              <a:latin typeface="+mn-lt"/>
              <a:ea typeface="+mn-ea"/>
              <a:cs typeface="+mn-cs"/>
            </a:rPr>
          </a:br>
          <a:r>
            <a:rPr lang="pt-BR" sz="1100" b="0" i="0">
              <a:solidFill>
                <a:schemeClr val="dk1"/>
              </a:solidFill>
              <a:effectLst/>
              <a:latin typeface="+mn-lt"/>
              <a:ea typeface="+mn-ea"/>
              <a:cs typeface="+mn-cs"/>
            </a:rPr>
            <a:t>ADMINISTRADOR</a:t>
          </a:r>
          <a:r>
            <a:rPr lang="pt-BR" sz="1100">
              <a:solidFill>
                <a:schemeClr val="dk1"/>
              </a:solidFill>
              <a:effectLst/>
              <a:latin typeface="+mn-lt"/>
              <a:ea typeface="+mn-ea"/>
              <a:cs typeface="+mn-cs"/>
            </a:rPr>
            <a:t> </a:t>
          </a:r>
          <a:endParaRPr lang="pt-BR" sz="1100">
            <a:solidFill>
              <a:srgbClr val="FF0000"/>
            </a:solidFill>
          </a:endParaRPr>
        </a:p>
      </xdr:txBody>
    </xdr:sp>
    <xdr:clientData/>
  </xdr:twoCellAnchor>
  <xdr:twoCellAnchor>
    <xdr:from>
      <xdr:col>2</xdr:col>
      <xdr:colOff>336176</xdr:colOff>
      <xdr:row>5980</xdr:row>
      <xdr:rowOff>158078</xdr:rowOff>
    </xdr:from>
    <xdr:to>
      <xdr:col>6</xdr:col>
      <xdr:colOff>551778</xdr:colOff>
      <xdr:row>5986</xdr:row>
      <xdr:rowOff>84418</xdr:rowOff>
    </xdr:to>
    <xdr:sp macro="" textlink="">
      <xdr:nvSpPr>
        <xdr:cNvPr id="4" name="CaixaDeTexto 3">
          <a:extLst>
            <a:ext uri="{FF2B5EF4-FFF2-40B4-BE49-F238E27FC236}">
              <a16:creationId xmlns:a16="http://schemas.microsoft.com/office/drawing/2014/main" id="{4203D5DA-DC02-4DFE-B13B-92BE8C0DA154}"/>
            </a:ext>
          </a:extLst>
        </xdr:cNvPr>
        <xdr:cNvSpPr txBox="1"/>
      </xdr:nvSpPr>
      <xdr:spPr>
        <a:xfrm>
          <a:off x="3496235" y="1288117372"/>
          <a:ext cx="2568837" cy="10693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0" i="0" u="none" strike="noStrike">
              <a:solidFill>
                <a:schemeClr val="dk1"/>
              </a:solidFill>
              <a:effectLst/>
              <a:latin typeface="+mn-lt"/>
              <a:ea typeface="+mn-ea"/>
              <a:cs typeface="+mn-cs"/>
            </a:rPr>
            <a:t>__________________________________</a:t>
          </a:r>
          <a:br>
            <a:rPr lang="pt-BR" sz="1100" b="0" i="0" u="none" strike="noStrike" baseline="0">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WALLEMBERG DO NASCIMENTO SOUSA</a:t>
          </a:r>
          <a:br>
            <a:rPr lang="pt-BR" sz="1100" b="0" i="0" u="none" strike="noStrike">
              <a:solidFill>
                <a:schemeClr val="dk1"/>
              </a:solidFill>
              <a:effectLst/>
              <a:latin typeface="+mn-lt"/>
              <a:ea typeface="+mn-ea"/>
              <a:cs typeface="+mn-cs"/>
            </a:rPr>
          </a:br>
          <a:r>
            <a:rPr lang="pt-BR" sz="1100"/>
            <a:t> </a:t>
          </a:r>
          <a:r>
            <a:rPr lang="pt-BR" sz="1100" b="0" i="0" u="none" strike="noStrike">
              <a:solidFill>
                <a:schemeClr val="dk1"/>
              </a:solidFill>
              <a:effectLst/>
              <a:latin typeface="+mn-lt"/>
              <a:ea typeface="+mn-ea"/>
              <a:cs typeface="+mn-cs"/>
            </a:rPr>
            <a:t>190929196-D/RNP</a:t>
          </a:r>
          <a:r>
            <a:rPr lang="pt-BR" sz="1100"/>
            <a:t>                                           </a:t>
          </a:r>
          <a:br>
            <a:rPr lang="pt-BR" sz="1100"/>
          </a:br>
          <a:r>
            <a:rPr lang="pt-BR" sz="1100"/>
            <a:t>  </a:t>
          </a:r>
          <a:r>
            <a:rPr lang="pt-BR" sz="1100" b="0" i="0" u="none" strike="noStrike">
              <a:solidFill>
                <a:schemeClr val="dk1"/>
              </a:solidFill>
              <a:effectLst/>
              <a:latin typeface="+mn-lt"/>
              <a:ea typeface="+mn-ea"/>
              <a:cs typeface="+mn-cs"/>
            </a:rPr>
            <a:t>RESPONS. TÉCNICO</a:t>
          </a:r>
          <a:r>
            <a:rPr lang="pt-BR" sz="1100"/>
            <a:t> </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walle\AppData\Roaming\Microsoft\AddIns\VExtenso.xla" TargetMode="External"/><Relationship Id="rId1" Type="http://schemas.openxmlformats.org/officeDocument/2006/relationships/externalLinkPath" Target="file:///C:\Users\walle\AppData\Roaming\Microsoft\AddIns\VExtenso.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1"/>
    </sheetNames>
    <definedNames>
      <definedName name="VExtenso"/>
    </definedNames>
    <sheetDataSet>
      <sheetData sheetId="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nstrutoraype@outlook.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22838-FB2B-40A3-AE0A-08F5E0B494DA}">
  <sheetPr>
    <pageSetUpPr fitToPage="1"/>
  </sheetPr>
  <dimension ref="A1:J37"/>
  <sheetViews>
    <sheetView tabSelected="1" view="pageBreakPreview" zoomScale="85" zoomScaleNormal="100" zoomScaleSheetLayoutView="85" workbookViewId="0">
      <selection activeCell="R16" sqref="R16"/>
    </sheetView>
  </sheetViews>
  <sheetFormatPr defaultRowHeight="15"/>
  <cols>
    <col min="1" max="16384" width="9.140625" style="6"/>
  </cols>
  <sheetData>
    <row r="1" spans="1:10">
      <c r="A1" s="92" t="s">
        <v>3694</v>
      </c>
      <c r="B1" s="93"/>
      <c r="C1" s="94"/>
      <c r="D1" s="95"/>
      <c r="E1" s="95"/>
      <c r="F1" s="96"/>
      <c r="G1" s="97"/>
      <c r="H1" s="98"/>
      <c r="I1" s="98"/>
      <c r="J1" s="98"/>
    </row>
    <row r="2" spans="1:10">
      <c r="A2" s="92" t="s">
        <v>3695</v>
      </c>
      <c r="B2" s="93"/>
      <c r="C2" s="94"/>
      <c r="D2" s="95"/>
      <c r="E2" s="95"/>
      <c r="F2" s="96"/>
      <c r="G2" s="97"/>
      <c r="H2" s="98"/>
      <c r="I2" s="98"/>
      <c r="J2" s="98"/>
    </row>
    <row r="3" spans="1:10">
      <c r="A3" s="92" t="s">
        <v>3696</v>
      </c>
      <c r="B3" s="93"/>
      <c r="C3" s="94"/>
      <c r="D3" s="95"/>
      <c r="E3" s="95"/>
      <c r="F3" s="96"/>
      <c r="G3" s="97"/>
      <c r="H3" s="98"/>
      <c r="I3" s="98"/>
      <c r="J3" s="98"/>
    </row>
    <row r="4" spans="1:10">
      <c r="A4" s="92" t="s">
        <v>3697</v>
      </c>
      <c r="B4" s="93"/>
      <c r="C4" s="94"/>
      <c r="D4" s="95"/>
      <c r="E4" s="95"/>
      <c r="F4" s="96"/>
      <c r="G4" s="97"/>
      <c r="H4" s="98"/>
      <c r="I4" s="98"/>
      <c r="J4" s="98"/>
    </row>
    <row r="5" spans="1:10">
      <c r="A5" s="92" t="s">
        <v>3698</v>
      </c>
      <c r="B5" s="93"/>
      <c r="C5" s="94"/>
      <c r="D5" s="95"/>
      <c r="E5" s="95"/>
      <c r="F5" s="96"/>
      <c r="G5" s="97"/>
      <c r="H5" s="98"/>
      <c r="I5" s="98"/>
      <c r="J5" s="98"/>
    </row>
    <row r="6" spans="1:10">
      <c r="A6" s="92" t="s">
        <v>3699</v>
      </c>
      <c r="B6" s="93"/>
      <c r="C6" s="94"/>
      <c r="D6" s="95"/>
      <c r="E6" s="95"/>
      <c r="F6" s="96"/>
      <c r="G6" s="97"/>
      <c r="H6" s="98"/>
      <c r="I6" s="98"/>
      <c r="J6" s="98"/>
    </row>
    <row r="7" spans="1:10">
      <c r="A7" s="98"/>
      <c r="B7" s="98"/>
      <c r="C7" s="98"/>
      <c r="D7" s="98"/>
      <c r="E7" s="98"/>
      <c r="F7" s="98"/>
      <c r="G7" s="98"/>
      <c r="H7" s="98"/>
      <c r="I7" s="98"/>
      <c r="J7" s="98"/>
    </row>
    <row r="8" spans="1:10">
      <c r="A8" s="98"/>
      <c r="B8" s="98"/>
      <c r="C8" s="98"/>
      <c r="D8" s="98"/>
      <c r="E8" s="98"/>
      <c r="F8" s="98"/>
      <c r="G8" s="98"/>
      <c r="H8" s="98"/>
      <c r="I8" s="98"/>
      <c r="J8" s="98"/>
    </row>
    <row r="9" spans="1:10">
      <c r="A9" s="98"/>
      <c r="B9" s="98"/>
      <c r="C9" s="98"/>
      <c r="D9" s="98"/>
      <c r="E9" s="98"/>
      <c r="F9" s="98"/>
      <c r="G9" s="98"/>
      <c r="H9" s="98"/>
      <c r="I9" s="98"/>
      <c r="J9" s="98"/>
    </row>
    <row r="10" spans="1:10">
      <c r="A10" s="98"/>
      <c r="B10" s="98"/>
      <c r="C10" s="98"/>
      <c r="D10" s="98"/>
      <c r="E10" s="98"/>
      <c r="F10" s="98"/>
      <c r="G10" s="98"/>
      <c r="H10" s="98"/>
      <c r="I10" s="98"/>
      <c r="J10" s="98"/>
    </row>
    <row r="11" spans="1:10">
      <c r="A11" s="98"/>
      <c r="B11" s="98"/>
      <c r="C11" s="98"/>
      <c r="D11" s="98"/>
      <c r="E11" s="98"/>
      <c r="F11" s="98"/>
      <c r="G11" s="98"/>
      <c r="H11" s="98"/>
      <c r="I11" s="98"/>
      <c r="J11" s="98"/>
    </row>
    <row r="12" spans="1:10">
      <c r="A12" s="98"/>
      <c r="B12" s="98"/>
      <c r="C12" s="98"/>
      <c r="D12" s="98"/>
      <c r="E12" s="98"/>
      <c r="F12" s="98"/>
      <c r="G12" s="98"/>
      <c r="H12" s="98"/>
      <c r="I12" s="98"/>
      <c r="J12" s="98"/>
    </row>
    <row r="13" spans="1:10">
      <c r="A13" s="98"/>
      <c r="B13" s="98"/>
      <c r="C13" s="98"/>
      <c r="D13" s="98"/>
      <c r="E13" s="98"/>
      <c r="F13" s="98"/>
      <c r="G13" s="98"/>
      <c r="H13" s="98"/>
      <c r="I13" s="98"/>
      <c r="J13" s="98"/>
    </row>
    <row r="14" spans="1:10">
      <c r="A14" s="98"/>
      <c r="B14" s="98"/>
      <c r="C14" s="98"/>
      <c r="D14" s="98"/>
      <c r="E14" s="98"/>
      <c r="F14" s="98"/>
      <c r="G14" s="98"/>
      <c r="H14" s="98"/>
      <c r="I14" s="98"/>
      <c r="J14" s="98"/>
    </row>
    <row r="15" spans="1:10">
      <c r="A15" s="98"/>
      <c r="B15" s="98"/>
      <c r="C15" s="98"/>
      <c r="D15" s="98"/>
      <c r="E15" s="98"/>
      <c r="F15" s="98"/>
      <c r="G15" s="98"/>
      <c r="H15" s="98"/>
      <c r="I15" s="98"/>
      <c r="J15" s="98"/>
    </row>
    <row r="16" spans="1:10">
      <c r="A16" s="98"/>
      <c r="B16" s="98"/>
      <c r="C16" s="98"/>
      <c r="D16" s="98"/>
      <c r="E16" s="98"/>
      <c r="F16" s="98"/>
      <c r="G16" s="98"/>
      <c r="H16" s="98"/>
      <c r="I16" s="98"/>
      <c r="J16" s="98"/>
    </row>
    <row r="17" spans="1:10">
      <c r="A17" s="7" t="s">
        <v>3704</v>
      </c>
      <c r="B17" s="7"/>
      <c r="C17" s="7"/>
      <c r="D17" s="7"/>
      <c r="E17" s="7"/>
      <c r="F17" s="7"/>
      <c r="G17" s="7"/>
      <c r="H17" s="7"/>
      <c r="I17" s="7"/>
      <c r="J17" s="7"/>
    </row>
    <row r="18" spans="1:10">
      <c r="A18" s="7"/>
      <c r="B18" s="7"/>
      <c r="C18" s="7"/>
      <c r="D18" s="7"/>
      <c r="E18" s="7"/>
      <c r="F18" s="7"/>
      <c r="G18" s="7"/>
      <c r="H18" s="7"/>
      <c r="I18" s="7"/>
      <c r="J18" s="7"/>
    </row>
    <row r="19" spans="1:10">
      <c r="A19" s="7"/>
      <c r="B19" s="7"/>
      <c r="C19" s="7"/>
      <c r="D19" s="7"/>
      <c r="E19" s="7"/>
      <c r="F19" s="7"/>
      <c r="G19" s="7"/>
      <c r="H19" s="7"/>
      <c r="I19" s="7"/>
      <c r="J19" s="7"/>
    </row>
    <row r="20" spans="1:10">
      <c r="A20" s="7"/>
      <c r="B20" s="7"/>
      <c r="C20" s="7"/>
      <c r="D20" s="7"/>
      <c r="E20" s="7"/>
      <c r="F20" s="7"/>
      <c r="G20" s="7"/>
      <c r="H20" s="7"/>
      <c r="I20" s="7"/>
      <c r="J20" s="7"/>
    </row>
    <row r="21" spans="1:10">
      <c r="A21" s="8" t="s">
        <v>3700</v>
      </c>
      <c r="B21" s="8"/>
      <c r="C21" s="8"/>
      <c r="D21" s="8"/>
      <c r="E21" s="8"/>
      <c r="F21" s="8"/>
      <c r="G21" s="8"/>
      <c r="H21" s="8"/>
      <c r="I21" s="8"/>
      <c r="J21" s="8"/>
    </row>
    <row r="22" spans="1:10">
      <c r="A22" s="8"/>
      <c r="B22" s="8"/>
      <c r="C22" s="8"/>
      <c r="D22" s="8"/>
      <c r="E22" s="8"/>
      <c r="F22" s="8"/>
      <c r="G22" s="8"/>
      <c r="H22" s="8"/>
      <c r="I22" s="8"/>
      <c r="J22" s="8"/>
    </row>
    <row r="23" spans="1:10">
      <c r="A23" s="8"/>
      <c r="B23" s="8"/>
      <c r="C23" s="8"/>
      <c r="D23" s="8"/>
      <c r="E23" s="8"/>
      <c r="F23" s="8"/>
      <c r="G23" s="8"/>
      <c r="H23" s="8"/>
      <c r="I23" s="8"/>
      <c r="J23" s="8"/>
    </row>
    <row r="24" spans="1:10">
      <c r="A24" s="8"/>
      <c r="B24" s="8"/>
      <c r="C24" s="8"/>
      <c r="D24" s="8"/>
      <c r="E24" s="8"/>
      <c r="F24" s="8"/>
      <c r="G24" s="8"/>
      <c r="H24" s="8"/>
      <c r="I24" s="8"/>
      <c r="J24" s="8"/>
    </row>
    <row r="25" spans="1:10" ht="27.75" customHeight="1">
      <c r="A25" s="91" t="s">
        <v>3744</v>
      </c>
      <c r="B25" s="91"/>
      <c r="C25" s="91"/>
      <c r="D25" s="91"/>
      <c r="E25" s="91"/>
      <c r="F25" s="91"/>
      <c r="G25" s="91"/>
      <c r="H25" s="91"/>
      <c r="I25" s="91"/>
      <c r="J25" s="91"/>
    </row>
    <row r="26" spans="1:10" ht="27.75" customHeight="1">
      <c r="A26" s="91"/>
      <c r="B26" s="91"/>
      <c r="C26" s="91"/>
      <c r="D26" s="91"/>
      <c r="E26" s="91"/>
      <c r="F26" s="91"/>
      <c r="G26" s="91"/>
      <c r="H26" s="91"/>
      <c r="I26" s="91"/>
      <c r="J26" s="91"/>
    </row>
    <row r="27" spans="1:10" ht="27.75">
      <c r="A27" s="9"/>
      <c r="B27" s="9"/>
      <c r="C27" s="9"/>
      <c r="D27" s="9"/>
      <c r="E27" s="9"/>
      <c r="F27" s="9"/>
      <c r="G27" s="9"/>
      <c r="H27" s="9"/>
      <c r="I27" s="9"/>
      <c r="J27" s="9"/>
    </row>
    <row r="28" spans="1:10" ht="27.75">
      <c r="A28" s="9"/>
      <c r="B28" s="9"/>
      <c r="C28" s="9"/>
      <c r="D28" s="9"/>
      <c r="E28" s="9"/>
      <c r="F28" s="9"/>
      <c r="G28" s="9"/>
      <c r="H28" s="9"/>
      <c r="I28" s="9"/>
      <c r="J28" s="9"/>
    </row>
    <row r="29" spans="1:10" ht="27.75">
      <c r="A29" s="10"/>
      <c r="B29" s="10"/>
      <c r="C29" s="10"/>
      <c r="D29" s="10"/>
      <c r="E29" s="10"/>
      <c r="F29" s="10"/>
      <c r="G29" s="10"/>
      <c r="H29" s="10"/>
      <c r="I29" s="10"/>
      <c r="J29" s="10"/>
    </row>
    <row r="30" spans="1:10" ht="27.75">
      <c r="A30" s="10"/>
      <c r="B30" s="10"/>
      <c r="C30" s="10"/>
      <c r="D30" s="10"/>
      <c r="E30" s="10"/>
      <c r="F30" s="10"/>
      <c r="G30" s="10"/>
      <c r="H30" s="10"/>
      <c r="I30" s="10"/>
      <c r="J30" s="10"/>
    </row>
    <row r="31" spans="1:10" ht="15.75">
      <c r="A31" s="11" t="s">
        <v>3705</v>
      </c>
      <c r="B31" s="11"/>
      <c r="C31" s="11"/>
      <c r="D31" s="11"/>
      <c r="E31" s="11"/>
      <c r="F31" s="11"/>
      <c r="G31" s="11"/>
      <c r="H31" s="11"/>
      <c r="I31" s="11"/>
      <c r="J31" s="11"/>
    </row>
    <row r="32" spans="1:10" ht="27">
      <c r="A32" s="12"/>
      <c r="B32" s="12"/>
      <c r="C32" s="12"/>
      <c r="D32" s="12"/>
      <c r="E32" s="12"/>
      <c r="F32" s="12"/>
      <c r="G32" s="12"/>
      <c r="H32" s="12"/>
      <c r="I32" s="12"/>
      <c r="J32" s="12"/>
    </row>
    <row r="33" spans="1:10" ht="15.75">
      <c r="A33" s="13" t="s">
        <v>3701</v>
      </c>
      <c r="B33" s="14"/>
      <c r="C33" s="14"/>
      <c r="D33" s="14"/>
      <c r="E33" s="14"/>
      <c r="F33" s="14"/>
      <c r="G33" s="14"/>
      <c r="H33" s="14"/>
      <c r="I33" s="14"/>
      <c r="J33" s="15"/>
    </row>
    <row r="34" spans="1:10" ht="15.75">
      <c r="A34" s="16"/>
      <c r="B34" s="16"/>
      <c r="C34" s="16"/>
      <c r="D34" s="16"/>
      <c r="E34" s="16"/>
      <c r="F34" s="16"/>
      <c r="G34" s="16"/>
      <c r="H34" s="16"/>
      <c r="I34" s="16"/>
      <c r="J34" s="16"/>
    </row>
    <row r="35" spans="1:10">
      <c r="A35" s="17" t="s">
        <v>3702</v>
      </c>
      <c r="B35" s="18" t="s">
        <v>2314</v>
      </c>
      <c r="C35" s="18"/>
      <c r="D35" s="18"/>
      <c r="E35" s="18"/>
      <c r="F35" s="18"/>
      <c r="G35" s="18"/>
      <c r="H35" s="18"/>
      <c r="I35" s="18"/>
      <c r="J35" s="18"/>
    </row>
    <row r="36" spans="1:10">
      <c r="A36" s="99" t="s">
        <v>3703</v>
      </c>
      <c r="B36" s="100" t="s">
        <v>2316</v>
      </c>
      <c r="C36" s="101"/>
      <c r="D36" s="101"/>
      <c r="E36" s="101"/>
      <c r="F36" s="19"/>
      <c r="G36" s="19"/>
      <c r="H36" s="19"/>
      <c r="I36" s="19"/>
      <c r="J36" s="19"/>
    </row>
    <row r="37" spans="1:10">
      <c r="A37" s="102"/>
      <c r="B37" s="20"/>
      <c r="C37" s="20"/>
      <c r="D37" s="20"/>
      <c r="E37" s="20"/>
      <c r="F37" s="20"/>
      <c r="G37" s="20"/>
      <c r="H37" s="20"/>
      <c r="I37" s="20"/>
      <c r="J37" s="20"/>
    </row>
  </sheetData>
  <mergeCells count="7">
    <mergeCell ref="A17:J20"/>
    <mergeCell ref="A21:J24"/>
    <mergeCell ref="A31:J31"/>
    <mergeCell ref="A33:J33"/>
    <mergeCell ref="B35:J35"/>
    <mergeCell ref="B37:J37"/>
    <mergeCell ref="A25:J26"/>
  </mergeCells>
  <printOptions horizontalCentered="1"/>
  <pageMargins left="0.51181102362204722" right="0.51181102362204722" top="0.78740157480314965" bottom="0.78740157480314965" header="0.31496062992125984" footer="0.31496062992125984"/>
  <pageSetup paperSize="9" orientation="portrait" r:id="rId1"/>
  <headerFooter scaleWithDoc="0">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44580-0FFD-42A0-B193-4F85269614B2}">
  <sheetPr>
    <pageSetUpPr fitToPage="1"/>
  </sheetPr>
  <dimension ref="A1:G57"/>
  <sheetViews>
    <sheetView tabSelected="1" view="pageBreakPreview" topLeftCell="A40" zoomScale="85" zoomScaleNormal="100" zoomScaleSheetLayoutView="85" workbookViewId="0">
      <selection activeCell="R16" sqref="R16"/>
    </sheetView>
  </sheetViews>
  <sheetFormatPr defaultRowHeight="15"/>
  <cols>
    <col min="1" max="1" width="34" style="6" customWidth="1"/>
    <col min="2" max="2" width="30.28515625" style="6" customWidth="1"/>
    <col min="3" max="3" width="18.7109375" style="6" customWidth="1"/>
    <col min="4" max="4" width="10.85546875" style="6" customWidth="1"/>
    <col min="5" max="5" width="12.140625" style="6" customWidth="1"/>
    <col min="6" max="6" width="13.7109375" style="6" customWidth="1"/>
    <col min="7" max="16384" width="9.140625" style="6"/>
  </cols>
  <sheetData>
    <row r="1" spans="1:7" s="6" customFormat="1" ht="15.75">
      <c r="A1" s="103" t="s">
        <v>3694</v>
      </c>
      <c r="B1" s="3"/>
      <c r="C1" s="3"/>
      <c r="D1" s="4"/>
      <c r="E1" s="4"/>
      <c r="F1" s="5"/>
      <c r="G1" s="5"/>
    </row>
    <row r="2" spans="1:7" s="6" customFormat="1" ht="16.5" customHeight="1">
      <c r="A2" s="103" t="s">
        <v>3695</v>
      </c>
      <c r="B2" s="3"/>
      <c r="C2" s="3"/>
      <c r="D2" s="4"/>
      <c r="E2" s="4"/>
      <c r="F2" s="5"/>
      <c r="G2" s="5"/>
    </row>
    <row r="3" spans="1:7" s="6" customFormat="1" ht="15.75">
      <c r="A3" s="103" t="s">
        <v>3696</v>
      </c>
      <c r="B3" s="3"/>
      <c r="C3" s="3"/>
      <c r="D3" s="4"/>
      <c r="E3" s="4"/>
      <c r="F3" s="5"/>
      <c r="G3" s="5"/>
    </row>
    <row r="4" spans="1:7" s="6" customFormat="1" ht="15.75">
      <c r="A4" s="103" t="s">
        <v>3697</v>
      </c>
      <c r="B4" s="3"/>
      <c r="C4" s="3"/>
      <c r="D4" s="4"/>
      <c r="E4" s="4"/>
      <c r="F4" s="5"/>
      <c r="G4" s="5"/>
    </row>
    <row r="5" spans="1:7" s="6" customFormat="1" ht="15.75">
      <c r="A5" s="103" t="s">
        <v>3698</v>
      </c>
      <c r="B5" s="3"/>
      <c r="C5" s="3"/>
      <c r="D5" s="4"/>
      <c r="E5" s="4"/>
      <c r="F5" s="5"/>
      <c r="G5" s="5"/>
    </row>
    <row r="6" spans="1:7" s="6" customFormat="1" ht="15.75">
      <c r="A6" s="103" t="s">
        <v>3699</v>
      </c>
      <c r="B6" s="3"/>
      <c r="C6" s="3"/>
      <c r="D6" s="4"/>
      <c r="E6" s="4"/>
      <c r="F6" s="5"/>
      <c r="G6" s="5"/>
    </row>
    <row r="7" spans="1:7" s="6" customFormat="1">
      <c r="A7" s="5"/>
      <c r="B7" s="5"/>
      <c r="C7" s="5"/>
      <c r="D7" s="5"/>
      <c r="E7" s="5"/>
      <c r="F7" s="5"/>
      <c r="G7" s="5"/>
    </row>
    <row r="8" spans="1:7" s="6" customFormat="1">
      <c r="A8" s="5"/>
      <c r="B8" s="5"/>
      <c r="C8" s="5"/>
      <c r="D8" s="5"/>
      <c r="E8" s="5"/>
      <c r="F8" s="5"/>
      <c r="G8" s="5"/>
    </row>
    <row r="9" spans="1:7" s="6" customFormat="1" ht="45.6" customHeight="1">
      <c r="A9" s="21" t="s">
        <v>3707</v>
      </c>
      <c r="B9" s="22"/>
      <c r="C9" s="22"/>
      <c r="D9" s="22"/>
      <c r="E9" s="22"/>
      <c r="F9" s="22"/>
      <c r="G9" s="22"/>
    </row>
    <row r="10" spans="1:7" s="6" customFormat="1" ht="32.450000000000003" customHeight="1">
      <c r="A10" s="22"/>
      <c r="B10" s="22"/>
      <c r="C10" s="22"/>
      <c r="D10" s="22"/>
      <c r="E10" s="22"/>
      <c r="F10" s="22"/>
      <c r="G10" s="22"/>
    </row>
    <row r="11" spans="1:7" s="6" customFormat="1">
      <c r="A11" s="5"/>
      <c r="B11" s="5"/>
      <c r="C11" s="5"/>
      <c r="D11" s="5"/>
      <c r="E11" s="5"/>
      <c r="F11" s="5"/>
      <c r="G11" s="5"/>
    </row>
    <row r="12" spans="1:7" s="6" customFormat="1">
      <c r="A12" s="5"/>
      <c r="B12" s="5"/>
      <c r="C12" s="5"/>
      <c r="D12" s="5"/>
      <c r="E12" s="5"/>
      <c r="F12" s="5"/>
      <c r="G12" s="5"/>
    </row>
    <row r="13" spans="1:7" s="6" customFormat="1" ht="15.75" thickBot="1">
      <c r="A13" s="5"/>
      <c r="B13" s="5"/>
      <c r="C13" s="5"/>
      <c r="D13" s="5"/>
      <c r="E13" s="5"/>
      <c r="F13" s="5"/>
      <c r="G13" s="5"/>
    </row>
    <row r="14" spans="1:7" s="6" customFormat="1">
      <c r="A14" s="23" t="s">
        <v>2317</v>
      </c>
      <c r="B14" s="24" t="s">
        <v>3708</v>
      </c>
      <c r="C14" s="25"/>
      <c r="D14" s="25"/>
      <c r="E14" s="25"/>
      <c r="F14" s="25"/>
      <c r="G14" s="26"/>
    </row>
    <row r="15" spans="1:7" s="6" customFormat="1">
      <c r="A15" s="27"/>
      <c r="B15" s="28" t="str">
        <f>capa!A17</f>
        <v>TRIBUNAL DE JUSTIÇA DO PIAUÍ</v>
      </c>
      <c r="C15" s="29"/>
      <c r="D15" s="29"/>
      <c r="E15" s="29"/>
      <c r="F15" s="29"/>
      <c r="G15" s="30"/>
    </row>
    <row r="16" spans="1:7" s="6" customFormat="1">
      <c r="A16" s="27"/>
      <c r="B16" s="28" t="s">
        <v>3700</v>
      </c>
      <c r="C16" s="29"/>
      <c r="D16" s="29"/>
      <c r="E16" s="29"/>
      <c r="F16" s="29"/>
      <c r="G16" s="30"/>
    </row>
    <row r="17" spans="1:7" s="6" customFormat="1" ht="30.6" customHeight="1">
      <c r="A17" s="31" t="s">
        <v>3709</v>
      </c>
      <c r="B17" s="32" t="s">
        <v>3743</v>
      </c>
      <c r="C17" s="33"/>
      <c r="D17" s="33"/>
      <c r="E17" s="33"/>
      <c r="F17" s="33"/>
      <c r="G17" s="34"/>
    </row>
    <row r="18" spans="1:7" s="6" customFormat="1">
      <c r="A18" s="31" t="s">
        <v>3710</v>
      </c>
      <c r="B18" s="35" t="str">
        <f>capa!A25</f>
        <v>EDITAL DE CONCORRÊNCIA ELETRÔNICA Nº 47/2023</v>
      </c>
      <c r="C18" s="36"/>
      <c r="D18" s="36"/>
      <c r="E18" s="36"/>
      <c r="F18" s="36"/>
      <c r="G18" s="37"/>
    </row>
    <row r="19" spans="1:7" s="6" customFormat="1" ht="80.45" customHeight="1">
      <c r="A19" s="38" t="s">
        <v>3711</v>
      </c>
      <c r="B19" s="39" t="str">
        <f>capa!B35</f>
        <v>Construção do Novo Fórum da Comarca de Pio IX - PI</v>
      </c>
      <c r="C19" s="40"/>
      <c r="D19" s="40"/>
      <c r="E19" s="40"/>
      <c r="F19" s="40"/>
      <c r="G19" s="41"/>
    </row>
    <row r="20" spans="1:7" s="6" customFormat="1" ht="30">
      <c r="A20" s="31" t="s">
        <v>3712</v>
      </c>
      <c r="B20" s="39" t="str">
        <f>capa!B36</f>
        <v>Rua Izidro de Alencar Bezerra, Quadra E, Lote 01, CEP 64.660-000, Pio IX - PI</v>
      </c>
      <c r="C20" s="42"/>
      <c r="D20" s="42"/>
      <c r="E20" s="42"/>
      <c r="F20" s="42"/>
      <c r="G20" s="43"/>
    </row>
    <row r="21" spans="1:7" s="6" customFormat="1" ht="52.15" customHeight="1">
      <c r="A21" s="38"/>
      <c r="B21" s="39"/>
      <c r="C21" s="42"/>
      <c r="D21" s="42"/>
      <c r="E21" s="42"/>
      <c r="F21" s="42"/>
      <c r="G21" s="43"/>
    </row>
    <row r="22" spans="1:7" s="6" customFormat="1" ht="22.9" customHeight="1">
      <c r="A22" s="38" t="s">
        <v>3713</v>
      </c>
      <c r="B22" s="44" t="s">
        <v>3746</v>
      </c>
      <c r="C22" s="45"/>
      <c r="D22" s="45"/>
      <c r="E22" s="45"/>
      <c r="F22" s="45"/>
      <c r="G22" s="46"/>
    </row>
    <row r="23" spans="1:7" s="6" customFormat="1" ht="29.45" customHeight="1">
      <c r="A23" s="38" t="s">
        <v>3714</v>
      </c>
      <c r="B23" s="47" t="s">
        <v>3745</v>
      </c>
      <c r="C23" s="48"/>
      <c r="D23" s="48"/>
      <c r="E23" s="48"/>
      <c r="F23" s="48"/>
      <c r="G23" s="49"/>
    </row>
    <row r="24" spans="1:7" s="6" customFormat="1" ht="30.6" customHeight="1">
      <c r="A24" s="38" t="s">
        <v>3715</v>
      </c>
      <c r="B24" s="39" t="s">
        <v>3735</v>
      </c>
      <c r="C24" s="42"/>
      <c r="D24" s="42"/>
      <c r="E24" s="42"/>
      <c r="F24" s="42"/>
      <c r="G24" s="43"/>
    </row>
    <row r="25" spans="1:7" s="6" customFormat="1" ht="29.45" customHeight="1">
      <c r="A25" s="38" t="s">
        <v>3716</v>
      </c>
      <c r="B25" s="50">
        <f>PLA!I600</f>
        <v>6570145.6399999997</v>
      </c>
      <c r="C25" s="51" t="str">
        <f>PLA!A602</f>
        <v>SEIS MILHÕES, QUINHENTOS E SETENTA MIL, CENTO E QUARENTA E CINCO REAIS E SESSENTA E QUATRO CENTAVOS</v>
      </c>
      <c r="D25" s="51"/>
      <c r="E25" s="51"/>
      <c r="F25" s="51"/>
      <c r="G25" s="52"/>
    </row>
    <row r="26" spans="1:7" s="6" customFormat="1">
      <c r="A26" s="38" t="s">
        <v>3717</v>
      </c>
      <c r="B26" s="53" t="str">
        <f>PLA!D14</f>
        <v>SINAPI/PI  - 04/2023 COM DESONERAÇÃO, ORSE - 02/2023, SICRO PIAUÍ - 01/2023</v>
      </c>
      <c r="C26" s="54"/>
      <c r="D26" s="54"/>
      <c r="E26" s="54"/>
      <c r="F26" s="54"/>
      <c r="G26" s="55"/>
    </row>
    <row r="27" spans="1:7" s="6" customFormat="1" ht="15.75" thickBot="1">
      <c r="A27" s="56"/>
      <c r="B27" s="57"/>
      <c r="C27" s="308"/>
      <c r="D27" s="309"/>
      <c r="E27" s="310"/>
      <c r="F27" s="309"/>
      <c r="G27" s="311"/>
    </row>
    <row r="28" spans="1:7" s="6" customFormat="1">
      <c r="A28" s="58" t="s">
        <v>3718</v>
      </c>
      <c r="B28" s="59" t="s">
        <v>3719</v>
      </c>
      <c r="C28" s="60"/>
      <c r="D28" s="60"/>
      <c r="E28" s="60"/>
      <c r="F28" s="60"/>
      <c r="G28" s="61"/>
    </row>
    <row r="29" spans="1:7" s="6" customFormat="1" ht="14.45" customHeight="1">
      <c r="A29" s="58"/>
      <c r="B29" s="62" t="s">
        <v>3720</v>
      </c>
      <c r="C29" s="63"/>
      <c r="D29" s="63"/>
      <c r="E29" s="63"/>
      <c r="F29" s="63"/>
      <c r="G29" s="64"/>
    </row>
    <row r="30" spans="1:7" s="6" customFormat="1">
      <c r="A30" s="38" t="s">
        <v>3721</v>
      </c>
      <c r="B30" s="65" t="s">
        <v>3722</v>
      </c>
      <c r="C30" s="66"/>
      <c r="D30" s="66"/>
      <c r="E30" s="66"/>
      <c r="F30" s="66"/>
      <c r="G30" s="67"/>
    </row>
    <row r="31" spans="1:7" s="6" customFormat="1">
      <c r="A31" s="38" t="s">
        <v>3723</v>
      </c>
      <c r="B31" s="68" t="s">
        <v>3724</v>
      </c>
      <c r="C31" s="69"/>
      <c r="D31" s="69"/>
      <c r="E31" s="69"/>
      <c r="F31" s="69"/>
      <c r="G31" s="70"/>
    </row>
    <row r="32" spans="1:7" s="6" customFormat="1">
      <c r="A32" s="38" t="s">
        <v>3725</v>
      </c>
      <c r="B32" s="71" t="s">
        <v>3726</v>
      </c>
      <c r="C32" s="72"/>
      <c r="D32" s="72"/>
      <c r="E32" s="72"/>
      <c r="F32" s="72"/>
      <c r="G32" s="73"/>
    </row>
    <row r="33" spans="1:7" s="6" customFormat="1">
      <c r="A33" s="38" t="s">
        <v>3727</v>
      </c>
      <c r="B33" s="68" t="s">
        <v>3728</v>
      </c>
      <c r="C33" s="69"/>
      <c r="D33" s="69"/>
      <c r="E33" s="69"/>
      <c r="F33" s="69"/>
      <c r="G33" s="70"/>
    </row>
    <row r="34" spans="1:7" s="6" customFormat="1">
      <c r="A34" s="38"/>
      <c r="B34" s="44" t="s">
        <v>3729</v>
      </c>
      <c r="C34" s="45"/>
      <c r="D34" s="45"/>
      <c r="E34" s="45"/>
      <c r="F34" s="45"/>
      <c r="G34" s="46"/>
    </row>
    <row r="35" spans="1:7" s="6" customFormat="1">
      <c r="A35" s="38" t="s">
        <v>3721</v>
      </c>
      <c r="B35" s="74" t="s">
        <v>3730</v>
      </c>
      <c r="C35" s="75"/>
      <c r="D35" s="75"/>
      <c r="E35" s="75"/>
      <c r="F35" s="75"/>
      <c r="G35" s="76"/>
    </row>
    <row r="36" spans="1:7" s="6" customFormat="1">
      <c r="A36" s="38"/>
      <c r="B36" s="77"/>
      <c r="C36" s="78"/>
      <c r="D36" s="78"/>
      <c r="E36" s="78"/>
      <c r="F36" s="78"/>
      <c r="G36" s="79"/>
    </row>
    <row r="37" spans="1:7" s="6" customFormat="1">
      <c r="A37" s="38" t="s">
        <v>3731</v>
      </c>
      <c r="B37" s="68" t="s">
        <v>3732</v>
      </c>
      <c r="C37" s="69"/>
      <c r="D37" s="69"/>
      <c r="E37" s="69"/>
      <c r="F37" s="69"/>
      <c r="G37" s="70"/>
    </row>
    <row r="38" spans="1:7" s="6" customFormat="1">
      <c r="A38" s="38"/>
      <c r="B38" s="68" t="s">
        <v>3733</v>
      </c>
      <c r="C38" s="69"/>
      <c r="D38" s="69"/>
      <c r="E38" s="69"/>
      <c r="F38" s="69"/>
      <c r="G38" s="70"/>
    </row>
    <row r="39" spans="1:7" s="6" customFormat="1">
      <c r="A39" s="38" t="s">
        <v>3734</v>
      </c>
      <c r="B39" s="80" t="s">
        <v>3735</v>
      </c>
      <c r="C39" s="81"/>
      <c r="D39" s="81"/>
      <c r="E39" s="81"/>
      <c r="F39" s="81"/>
      <c r="G39" s="82"/>
    </row>
    <row r="40" spans="1:7" s="6" customFormat="1">
      <c r="A40" s="38" t="s">
        <v>3736</v>
      </c>
      <c r="B40" s="83" t="s">
        <v>3737</v>
      </c>
      <c r="C40" s="312"/>
      <c r="D40" s="313"/>
      <c r="E40" s="314"/>
      <c r="F40" s="313"/>
      <c r="G40" s="315"/>
    </row>
    <row r="41" spans="1:7" s="6" customFormat="1">
      <c r="A41" s="38" t="s">
        <v>3738</v>
      </c>
      <c r="B41" s="84" t="s">
        <v>3739</v>
      </c>
      <c r="C41" s="85"/>
      <c r="D41" s="85"/>
      <c r="E41" s="85"/>
      <c r="F41" s="85"/>
      <c r="G41" s="86"/>
    </row>
    <row r="42" spans="1:7" s="6" customFormat="1" ht="36.6" customHeight="1">
      <c r="A42" s="38"/>
      <c r="B42" s="84" t="s">
        <v>3740</v>
      </c>
      <c r="C42" s="85"/>
      <c r="D42" s="85"/>
      <c r="E42" s="85"/>
      <c r="F42" s="85"/>
      <c r="G42" s="86"/>
    </row>
    <row r="43" spans="1:7" s="6" customFormat="1" ht="38.450000000000003" customHeight="1">
      <c r="A43" s="38"/>
      <c r="B43" s="84" t="s">
        <v>3741</v>
      </c>
      <c r="C43" s="85"/>
      <c r="D43" s="85"/>
      <c r="E43" s="85"/>
      <c r="F43" s="85"/>
      <c r="G43" s="86"/>
    </row>
    <row r="44" spans="1:7" s="6" customFormat="1" ht="73.900000000000006" customHeight="1">
      <c r="A44" s="38"/>
      <c r="B44" s="84" t="s">
        <v>3742</v>
      </c>
      <c r="C44" s="85"/>
      <c r="D44" s="85"/>
      <c r="E44" s="85"/>
      <c r="F44" s="85"/>
      <c r="G44" s="86"/>
    </row>
    <row r="45" spans="1:7" s="6" customFormat="1">
      <c r="A45" s="38"/>
      <c r="B45" s="78"/>
      <c r="C45" s="78"/>
      <c r="D45" s="78"/>
      <c r="E45" s="78"/>
      <c r="F45" s="78"/>
      <c r="G45" s="87"/>
    </row>
    <row r="46" spans="1:7" s="6" customFormat="1">
      <c r="A46" s="38"/>
      <c r="B46" s="78"/>
      <c r="C46" s="78"/>
      <c r="D46" s="78"/>
      <c r="E46" s="78"/>
      <c r="F46" s="78"/>
      <c r="G46" s="87"/>
    </row>
    <row r="47" spans="1:7" s="6" customFormat="1">
      <c r="A47" s="38"/>
      <c r="B47" s="78"/>
      <c r="C47" s="78"/>
      <c r="D47" s="78"/>
      <c r="E47" s="78"/>
      <c r="F47" s="78"/>
      <c r="G47" s="87"/>
    </row>
    <row r="48" spans="1:7" s="6" customFormat="1">
      <c r="A48" s="38"/>
      <c r="B48" s="78"/>
      <c r="C48" s="78"/>
      <c r="D48" s="78"/>
      <c r="E48" s="78"/>
      <c r="F48" s="78"/>
      <c r="G48" s="87"/>
    </row>
    <row r="49" spans="1:7" s="6" customFormat="1">
      <c r="A49" s="38"/>
      <c r="B49" s="78"/>
      <c r="C49" s="78"/>
      <c r="D49" s="78"/>
      <c r="E49" s="78"/>
      <c r="F49" s="78"/>
      <c r="G49" s="87"/>
    </row>
    <row r="50" spans="1:7" s="6" customFormat="1" ht="15.75" thickBot="1">
      <c r="A50" s="56"/>
      <c r="B50" s="88"/>
      <c r="C50" s="89"/>
      <c r="D50" s="89"/>
      <c r="E50" s="89"/>
      <c r="F50" s="89"/>
      <c r="G50" s="90"/>
    </row>
    <row r="51" spans="1:7" s="6" customFormat="1">
      <c r="A51" s="5"/>
      <c r="B51" s="5"/>
      <c r="C51" s="5"/>
      <c r="D51" s="5"/>
      <c r="E51" s="5"/>
      <c r="F51" s="5"/>
      <c r="G51" s="5"/>
    </row>
    <row r="52" spans="1:7" s="6" customFormat="1" ht="41.45" customHeight="1">
      <c r="A52" s="5"/>
      <c r="B52" s="5"/>
      <c r="C52" s="5"/>
      <c r="D52" s="5"/>
      <c r="E52" s="5"/>
      <c r="F52" s="5"/>
      <c r="G52" s="5"/>
    </row>
    <row r="53" spans="1:7" s="6" customFormat="1">
      <c r="A53" s="5"/>
      <c r="B53" s="5"/>
      <c r="C53" s="5"/>
      <c r="D53" s="5"/>
      <c r="E53" s="5"/>
      <c r="F53" s="5"/>
      <c r="G53" s="5"/>
    </row>
    <row r="54" spans="1:7" s="6" customFormat="1">
      <c r="A54" s="5"/>
      <c r="B54" s="5"/>
      <c r="C54" s="5"/>
      <c r="D54" s="5"/>
      <c r="E54" s="5"/>
      <c r="F54" s="5"/>
      <c r="G54" s="5"/>
    </row>
    <row r="55" spans="1:7" s="6" customFormat="1">
      <c r="A55" s="5"/>
      <c r="B55" s="5"/>
      <c r="C55" s="5"/>
      <c r="D55" s="5"/>
      <c r="E55" s="5"/>
      <c r="F55" s="5"/>
      <c r="G55" s="5"/>
    </row>
    <row r="56" spans="1:7" s="6" customFormat="1">
      <c r="A56" s="5"/>
      <c r="B56" s="5"/>
      <c r="C56" s="5"/>
      <c r="D56" s="5"/>
      <c r="E56" s="5"/>
      <c r="F56" s="5"/>
      <c r="G56" s="5"/>
    </row>
    <row r="57" spans="1:7" s="6" customFormat="1">
      <c r="A57" s="5"/>
      <c r="B57" s="5"/>
      <c r="C57" s="5"/>
      <c r="D57" s="5"/>
      <c r="E57" s="5"/>
      <c r="F57" s="5"/>
      <c r="G57" s="5"/>
    </row>
  </sheetData>
  <mergeCells count="31">
    <mergeCell ref="B44:G44"/>
    <mergeCell ref="B37:G37"/>
    <mergeCell ref="B38:G38"/>
    <mergeCell ref="B39:G39"/>
    <mergeCell ref="B41:G41"/>
    <mergeCell ref="B42:G42"/>
    <mergeCell ref="B43:G43"/>
    <mergeCell ref="B30:G30"/>
    <mergeCell ref="B31:G31"/>
    <mergeCell ref="B32:G32"/>
    <mergeCell ref="B33:G33"/>
    <mergeCell ref="B34:G34"/>
    <mergeCell ref="B35:G35"/>
    <mergeCell ref="B24:G24"/>
    <mergeCell ref="C25:G25"/>
    <mergeCell ref="B26:G26"/>
    <mergeCell ref="A28:A29"/>
    <mergeCell ref="B28:G28"/>
    <mergeCell ref="B29:G29"/>
    <mergeCell ref="B18:G18"/>
    <mergeCell ref="B19:G19"/>
    <mergeCell ref="B20:G20"/>
    <mergeCell ref="B21:G21"/>
    <mergeCell ref="B22:G22"/>
    <mergeCell ref="B23:G23"/>
    <mergeCell ref="A9:G10"/>
    <mergeCell ref="A14:A16"/>
    <mergeCell ref="B14:G14"/>
    <mergeCell ref="B15:G15"/>
    <mergeCell ref="B16:G16"/>
    <mergeCell ref="B17:G17"/>
  </mergeCells>
  <hyperlinks>
    <hyperlink ref="B32" r:id="rId1" xr:uid="{9AB42D51-A242-483A-82C5-A04DEABCBFF0}"/>
  </hyperlinks>
  <printOptions horizontalCentered="1"/>
  <pageMargins left="0.51181102362204722" right="0.51181102362204722" top="0.78740157480314965" bottom="0.78740157480314965" header="0.31496062992125984" footer="0.31496062992125984"/>
  <pageSetup paperSize="9" scale="61" orientation="portrait" r:id="rId2"/>
  <headerFooter scaleWithDoc="0">
    <oddFooter>Página &amp;P de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D9DCF-3A06-40C1-82F1-EF38885B2F51}">
  <dimension ref="A1:E6"/>
  <sheetViews>
    <sheetView workbookViewId="0">
      <selection activeCell="D34" sqref="D34"/>
    </sheetView>
  </sheetViews>
  <sheetFormatPr defaultRowHeight="15"/>
  <sheetData>
    <row r="1" spans="1:5" ht="15.75">
      <c r="A1" s="1" t="s">
        <v>3694</v>
      </c>
      <c r="B1" s="2"/>
      <c r="C1" s="3"/>
      <c r="D1" s="4"/>
      <c r="E1" s="4"/>
    </row>
    <row r="2" spans="1:5" ht="15.75">
      <c r="A2" s="1" t="s">
        <v>3695</v>
      </c>
      <c r="B2" s="2"/>
      <c r="C2" s="3"/>
      <c r="D2" s="4"/>
      <c r="E2" s="4"/>
    </row>
    <row r="3" spans="1:5" ht="15.75">
      <c r="A3" s="1" t="s">
        <v>3696</v>
      </c>
      <c r="B3" s="2"/>
      <c r="C3" s="3"/>
      <c r="D3" s="4"/>
      <c r="E3" s="4"/>
    </row>
    <row r="4" spans="1:5" ht="15.75">
      <c r="A4" s="1" t="s">
        <v>3697</v>
      </c>
      <c r="B4" s="2"/>
      <c r="C4" s="3"/>
      <c r="D4" s="4"/>
      <c r="E4" s="4"/>
    </row>
    <row r="5" spans="1:5" ht="15.75">
      <c r="A5" s="1" t="s">
        <v>3698</v>
      </c>
      <c r="B5" s="2"/>
      <c r="C5" s="3"/>
      <c r="D5" s="4"/>
      <c r="E5" s="4"/>
    </row>
    <row r="6" spans="1:5" ht="15.75">
      <c r="A6" s="1" t="s">
        <v>3699</v>
      </c>
      <c r="B6" s="2"/>
      <c r="C6" s="3"/>
      <c r="D6" s="4"/>
      <c r="E6" s="4"/>
    </row>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52AEE-0935-4D19-8931-74822DDFB5A8}">
  <sheetPr>
    <pageSetUpPr fitToPage="1"/>
  </sheetPr>
  <dimension ref="A1:AL613"/>
  <sheetViews>
    <sheetView tabSelected="1" view="pageBreakPreview" topLeftCell="A596" zoomScale="85" zoomScaleNormal="100" zoomScaleSheetLayoutView="85" workbookViewId="0">
      <selection activeCell="R16" sqref="R16"/>
    </sheetView>
  </sheetViews>
  <sheetFormatPr defaultRowHeight="15"/>
  <cols>
    <col min="1" max="2" width="9.85546875" style="321" customWidth="1"/>
    <col min="3" max="3" width="9.140625" style="321"/>
    <col min="4" max="4" width="65.85546875" style="358" bestFit="1" customWidth="1"/>
    <col min="5" max="5" width="8" style="322" customWidth="1"/>
    <col min="6" max="6" width="9" style="319" bestFit="1" customWidth="1"/>
    <col min="7" max="7" width="11.42578125" style="319" customWidth="1"/>
    <col min="8" max="8" width="16.28515625" style="320" bestFit="1" customWidth="1"/>
    <col min="9" max="9" width="12" style="320" customWidth="1"/>
    <col min="10" max="10" width="2.85546875" style="6" customWidth="1"/>
    <col min="11" max="11" width="11.28515625" style="6" customWidth="1"/>
    <col min="12" max="12" width="40.140625" style="6" customWidth="1"/>
    <col min="13" max="13" width="13.28515625" style="6" bestFit="1" customWidth="1"/>
    <col min="14" max="15" width="9.140625" style="6"/>
    <col min="16" max="16" width="13.28515625" style="6" bestFit="1" customWidth="1"/>
    <col min="17" max="34" width="9.140625" style="6"/>
    <col min="35" max="35" width="10.5703125" style="161" bestFit="1" customWidth="1"/>
    <col min="36" max="37" width="11.5703125" style="161" bestFit="1" customWidth="1"/>
    <col min="38" max="38" width="13.28515625" style="161" bestFit="1" customWidth="1"/>
    <col min="39" max="16384" width="9.140625" style="6"/>
  </cols>
  <sheetData>
    <row r="1" spans="1:33" ht="15.75">
      <c r="A1" s="316" t="s">
        <v>3694</v>
      </c>
      <c r="B1" s="317"/>
      <c r="C1" s="317"/>
      <c r="D1" s="318"/>
      <c r="E1" s="318"/>
    </row>
    <row r="2" spans="1:33" ht="15.75">
      <c r="A2" s="316" t="s">
        <v>3695</v>
      </c>
      <c r="B2" s="317"/>
      <c r="C2" s="317"/>
      <c r="D2" s="318"/>
      <c r="E2" s="318"/>
    </row>
    <row r="3" spans="1:33" ht="15.75">
      <c r="A3" s="316" t="s">
        <v>3696</v>
      </c>
      <c r="B3" s="317"/>
      <c r="C3" s="317"/>
      <c r="D3" s="318"/>
      <c r="E3" s="318"/>
    </row>
    <row r="4" spans="1:33" ht="15.75">
      <c r="A4" s="316" t="s">
        <v>3697</v>
      </c>
      <c r="B4" s="317"/>
      <c r="C4" s="317"/>
      <c r="D4" s="318"/>
      <c r="E4" s="318"/>
    </row>
    <row r="5" spans="1:33" ht="15.75">
      <c r="A5" s="316" t="s">
        <v>3698</v>
      </c>
      <c r="B5" s="317"/>
      <c r="C5" s="317"/>
      <c r="D5" s="318"/>
      <c r="E5" s="318"/>
    </row>
    <row r="6" spans="1:33" ht="15.75">
      <c r="A6" s="316" t="s">
        <v>3699</v>
      </c>
      <c r="B6" s="317"/>
      <c r="C6" s="317"/>
      <c r="D6" s="318"/>
      <c r="E6" s="318"/>
    </row>
    <row r="7" spans="1:33">
      <c r="D7" s="321"/>
      <c r="E7" s="321"/>
    </row>
    <row r="8" spans="1:33">
      <c r="D8" s="321" t="s">
        <v>3744</v>
      </c>
    </row>
    <row r="9" spans="1:33" ht="14.65" customHeight="1">
      <c r="A9" s="323" t="s">
        <v>2313</v>
      </c>
      <c r="B9" s="323"/>
      <c r="C9" s="324"/>
      <c r="D9" s="325" t="s">
        <v>2314</v>
      </c>
      <c r="E9" s="326"/>
      <c r="F9" s="327"/>
      <c r="G9" s="327"/>
      <c r="H9" s="328"/>
      <c r="I9" s="328"/>
      <c r="AD9" s="6" t="s">
        <v>2313</v>
      </c>
      <c r="AF9" s="6" t="s">
        <v>2314</v>
      </c>
    </row>
    <row r="10" spans="1:33" ht="14.65" customHeight="1">
      <c r="A10" s="323" t="s">
        <v>2315</v>
      </c>
      <c r="B10" s="323"/>
      <c r="C10" s="324"/>
      <c r="D10" s="325" t="s">
        <v>2316</v>
      </c>
      <c r="E10" s="326"/>
      <c r="F10" s="327"/>
      <c r="G10" s="327"/>
      <c r="H10" s="328"/>
      <c r="I10" s="328"/>
      <c r="AD10" s="6" t="s">
        <v>2315</v>
      </c>
      <c r="AF10" s="6" t="s">
        <v>2316</v>
      </c>
    </row>
    <row r="11" spans="1:33" ht="14.65" customHeight="1">
      <c r="A11" s="323" t="s">
        <v>2317</v>
      </c>
      <c r="B11" s="323"/>
      <c r="C11" s="324"/>
      <c r="D11" s="325" t="s">
        <v>3706</v>
      </c>
      <c r="E11" s="326"/>
      <c r="F11" s="327"/>
      <c r="G11" s="327"/>
      <c r="H11" s="328"/>
      <c r="I11" s="328"/>
      <c r="AD11" s="6" t="s">
        <v>2317</v>
      </c>
      <c r="AF11" s="6" t="s">
        <v>2318</v>
      </c>
    </row>
    <row r="12" spans="1:33" ht="14.65" customHeight="1">
      <c r="A12" s="323" t="s">
        <v>2319</v>
      </c>
      <c r="B12" s="323"/>
      <c r="C12" s="324"/>
      <c r="D12" s="329">
        <v>0.28100000000000003</v>
      </c>
      <c r="E12" s="326"/>
      <c r="F12" s="327"/>
      <c r="G12" s="327"/>
      <c r="H12" s="328"/>
      <c r="I12" s="328"/>
      <c r="AD12" s="6" t="s">
        <v>2319</v>
      </c>
      <c r="AF12" s="6">
        <v>0.28100000000000003</v>
      </c>
    </row>
    <row r="13" spans="1:33" ht="14.65" customHeight="1">
      <c r="A13" s="323" t="s">
        <v>2320</v>
      </c>
      <c r="B13" s="323"/>
      <c r="C13" s="324"/>
      <c r="D13" s="329">
        <v>0.16320000000000001</v>
      </c>
      <c r="E13" s="326"/>
      <c r="F13" s="327"/>
      <c r="G13" s="327"/>
      <c r="H13" s="328"/>
      <c r="I13" s="328"/>
      <c r="K13" s="6" t="s">
        <v>3693</v>
      </c>
      <c r="L13" s="303">
        <f>I600</f>
        <v>6570145.6399999997</v>
      </c>
      <c r="AD13" s="6" t="s">
        <v>2320</v>
      </c>
      <c r="AF13" s="6">
        <v>0.16320000000000001</v>
      </c>
    </row>
    <row r="14" spans="1:33" ht="21" customHeight="1">
      <c r="A14" s="323" t="s">
        <v>2321</v>
      </c>
      <c r="B14" s="323"/>
      <c r="C14" s="324"/>
      <c r="D14" s="323" t="s">
        <v>2322</v>
      </c>
      <c r="E14" s="326"/>
      <c r="F14" s="327"/>
      <c r="G14" s="327"/>
      <c r="H14" s="328"/>
      <c r="I14" s="328"/>
      <c r="K14" s="6" t="s">
        <v>3692</v>
      </c>
      <c r="L14" s="304">
        <v>6570145.6399999997</v>
      </c>
      <c r="P14" s="303"/>
      <c r="AD14" s="6" t="s">
        <v>2321</v>
      </c>
      <c r="AF14" s="6" t="s">
        <v>2322</v>
      </c>
    </row>
    <row r="15" spans="1:33">
      <c r="A15" s="323" t="s">
        <v>2323</v>
      </c>
      <c r="B15" s="323"/>
      <c r="C15" s="324"/>
      <c r="D15" s="330">
        <v>45168</v>
      </c>
      <c r="E15" s="331"/>
      <c r="F15" s="332"/>
      <c r="G15" s="332"/>
      <c r="H15" s="333"/>
      <c r="I15" s="333"/>
      <c r="L15" s="303">
        <f>L14-L13</f>
        <v>0</v>
      </c>
      <c r="P15" s="303"/>
      <c r="AD15" s="6" t="s">
        <v>2324</v>
      </c>
      <c r="AF15" s="6" t="s">
        <v>2325</v>
      </c>
    </row>
    <row r="16" spans="1:33">
      <c r="A16" s="334"/>
      <c r="B16" s="335"/>
      <c r="C16" s="335"/>
      <c r="D16" s="336" t="s">
        <v>2326</v>
      </c>
      <c r="E16" s="337"/>
      <c r="F16" s="338"/>
      <c r="G16" s="338"/>
      <c r="H16" s="339"/>
      <c r="I16" s="339"/>
      <c r="J16" s="305"/>
      <c r="K16" s="305"/>
      <c r="L16" s="305"/>
      <c r="M16" s="305"/>
      <c r="AG16" s="6" t="s">
        <v>2326</v>
      </c>
    </row>
    <row r="17" spans="1:38" ht="29.1" customHeight="1">
      <c r="A17" s="340" t="s">
        <v>2327</v>
      </c>
      <c r="B17" s="340" t="s">
        <v>2328</v>
      </c>
      <c r="C17" s="335" t="s">
        <v>2329</v>
      </c>
      <c r="D17" s="336" t="s">
        <v>2330</v>
      </c>
      <c r="E17" s="341" t="s">
        <v>2331</v>
      </c>
      <c r="F17" s="338" t="s">
        <v>2332</v>
      </c>
      <c r="G17" s="338" t="s">
        <v>2333</v>
      </c>
      <c r="H17" s="342" t="s">
        <v>2334</v>
      </c>
      <c r="I17" s="342" t="s">
        <v>2335</v>
      </c>
      <c r="AD17" s="6" t="s">
        <v>2327</v>
      </c>
      <c r="AE17" s="6" t="s">
        <v>2328</v>
      </c>
      <c r="AF17" s="6" t="s">
        <v>2329</v>
      </c>
      <c r="AG17" s="6" t="s">
        <v>2330</v>
      </c>
      <c r="AH17" s="6" t="s">
        <v>2331</v>
      </c>
      <c r="AI17" s="161" t="s">
        <v>2332</v>
      </c>
      <c r="AJ17" s="161" t="s">
        <v>2333</v>
      </c>
      <c r="AK17" s="161" t="s">
        <v>2334</v>
      </c>
      <c r="AL17" s="161" t="s">
        <v>2335</v>
      </c>
    </row>
    <row r="18" spans="1:38" ht="23.45" customHeight="1">
      <c r="A18" s="343">
        <v>1</v>
      </c>
      <c r="B18" s="344"/>
      <c r="C18" s="324"/>
      <c r="D18" s="345" t="s">
        <v>2336</v>
      </c>
      <c r="E18" s="346"/>
      <c r="F18" s="347"/>
      <c r="G18" s="347"/>
      <c r="H18" s="348"/>
      <c r="I18" s="349">
        <f>SUM(I20:I38)</f>
        <v>592382.27</v>
      </c>
      <c r="K18" s="105">
        <f t="shared" ref="K18:K19" si="0">1-I18/AL18</f>
        <v>0.24875138908744743</v>
      </c>
      <c r="M18" s="303">
        <f>I18-AL18</f>
        <v>-196148</v>
      </c>
      <c r="AD18" s="6">
        <v>1</v>
      </c>
      <c r="AG18" s="6" t="s">
        <v>2336</v>
      </c>
      <c r="AL18" s="161">
        <v>788530.27</v>
      </c>
    </row>
    <row r="19" spans="1:38" ht="23.45" customHeight="1">
      <c r="A19" s="350" t="s">
        <v>2337</v>
      </c>
      <c r="B19" s="344"/>
      <c r="C19" s="324"/>
      <c r="D19" s="345" t="s">
        <v>2338</v>
      </c>
      <c r="E19" s="346"/>
      <c r="F19" s="347"/>
      <c r="G19" s="347"/>
      <c r="H19" s="348"/>
      <c r="I19" s="348"/>
      <c r="K19" s="105" t="e">
        <f t="shared" si="0"/>
        <v>#DIV/0!</v>
      </c>
      <c r="M19" s="303">
        <f t="shared" ref="M19:M82" si="1">I19-AL19</f>
        <v>0</v>
      </c>
      <c r="AD19" s="6" t="s">
        <v>2337</v>
      </c>
      <c r="AG19" s="6" t="s">
        <v>2338</v>
      </c>
    </row>
    <row r="20" spans="1:38" ht="25.15" customHeight="1">
      <c r="A20" s="350" t="s">
        <v>2339</v>
      </c>
      <c r="B20" s="343">
        <v>93565</v>
      </c>
      <c r="C20" s="351" t="s">
        <v>8</v>
      </c>
      <c r="D20" s="345" t="s">
        <v>2340</v>
      </c>
      <c r="E20" s="352" t="s">
        <v>9</v>
      </c>
      <c r="F20" s="353">
        <v>12</v>
      </c>
      <c r="G20" s="353">
        <f>CPU!G26</f>
        <v>12635.1</v>
      </c>
      <c r="H20" s="349">
        <f>ROUND(G20*1.281,2)</f>
        <v>16185.56</v>
      </c>
      <c r="I20" s="349">
        <f>ROUND(H20*F20,2)</f>
        <v>194226.72</v>
      </c>
      <c r="K20" s="105">
        <f>1-I20/AL20</f>
        <v>0.24999976831193005</v>
      </c>
      <c r="M20" s="303">
        <f t="shared" si="1"/>
        <v>-64742.16</v>
      </c>
      <c r="N20" s="105">
        <v>0.28100011931056312</v>
      </c>
      <c r="O20" s="6">
        <f>ROUND(G20*1.281,2)</f>
        <v>16185.56</v>
      </c>
      <c r="P20" s="303"/>
      <c r="AD20" s="6" t="s">
        <v>2339</v>
      </c>
      <c r="AE20" s="6">
        <v>93565</v>
      </c>
      <c r="AF20" s="6" t="s">
        <v>8</v>
      </c>
      <c r="AG20" s="6" t="s">
        <v>2340</v>
      </c>
      <c r="AH20" s="6" t="s">
        <v>9</v>
      </c>
      <c r="AI20" s="161">
        <v>12</v>
      </c>
      <c r="AJ20" s="161">
        <v>16846.79</v>
      </c>
      <c r="AK20" s="161">
        <v>21580.74</v>
      </c>
      <c r="AL20" s="161">
        <v>258968.88</v>
      </c>
    </row>
    <row r="21" spans="1:38" ht="23.45" customHeight="1">
      <c r="A21" s="350" t="s">
        <v>2341</v>
      </c>
      <c r="B21" s="343">
        <v>94295</v>
      </c>
      <c r="C21" s="351" t="s">
        <v>8</v>
      </c>
      <c r="D21" s="345" t="s">
        <v>2342</v>
      </c>
      <c r="E21" s="352" t="s">
        <v>9</v>
      </c>
      <c r="F21" s="353">
        <v>12</v>
      </c>
      <c r="G21" s="353">
        <f>CPU!G41</f>
        <v>5378.0800000000008</v>
      </c>
      <c r="H21" s="349">
        <f t="shared" ref="H21:H38" si="2">ROUND(G21*1.281,2)</f>
        <v>6889.32</v>
      </c>
      <c r="I21" s="349">
        <f t="shared" ref="I21:I24" si="3">ROUND(H21*F21,2)</f>
        <v>82671.839999999997</v>
      </c>
      <c r="K21" s="105">
        <f t="shared" ref="K21:K84" si="4">1-I21/AL21</f>
        <v>0.25</v>
      </c>
      <c r="M21" s="303">
        <f t="shared" si="1"/>
        <v>-27557.279999999999</v>
      </c>
      <c r="N21" s="105">
        <v>0.28100050622178641</v>
      </c>
      <c r="O21" s="6" t="s">
        <v>2343</v>
      </c>
      <c r="P21" s="303"/>
      <c r="AD21" s="6" t="s">
        <v>2341</v>
      </c>
      <c r="AE21" s="6">
        <v>94295</v>
      </c>
      <c r="AF21" s="6" t="s">
        <v>8</v>
      </c>
      <c r="AG21" s="6" t="s">
        <v>2342</v>
      </c>
      <c r="AH21" s="6" t="s">
        <v>9</v>
      </c>
      <c r="AI21" s="161">
        <v>12</v>
      </c>
      <c r="AJ21" s="161">
        <v>7170.77</v>
      </c>
      <c r="AK21" s="161">
        <v>9185.76</v>
      </c>
      <c r="AL21" s="161">
        <v>110229.12</v>
      </c>
    </row>
    <row r="22" spans="1:38" ht="23.45" customHeight="1">
      <c r="A22" s="350" t="s">
        <v>2344</v>
      </c>
      <c r="B22" s="343">
        <v>93563</v>
      </c>
      <c r="C22" s="351" t="s">
        <v>8</v>
      </c>
      <c r="D22" s="345" t="s">
        <v>2345</v>
      </c>
      <c r="E22" s="352" t="s">
        <v>9</v>
      </c>
      <c r="F22" s="353">
        <v>12</v>
      </c>
      <c r="G22" s="353">
        <f>CPU!G56</f>
        <v>2313.69</v>
      </c>
      <c r="H22" s="349">
        <f t="shared" si="2"/>
        <v>2963.84</v>
      </c>
      <c r="I22" s="349">
        <f t="shared" si="3"/>
        <v>35566.080000000002</v>
      </c>
      <c r="K22" s="105">
        <f t="shared" si="4"/>
        <v>0.24999683686044472</v>
      </c>
      <c r="M22" s="303">
        <f t="shared" si="1"/>
        <v>-11855.159999999996</v>
      </c>
      <c r="N22" s="105">
        <v>0.28100009400598402</v>
      </c>
      <c r="O22" s="6" t="s">
        <v>2343</v>
      </c>
      <c r="P22" s="303"/>
      <c r="AD22" s="6" t="s">
        <v>2344</v>
      </c>
      <c r="AE22" s="6">
        <v>93563</v>
      </c>
      <c r="AF22" s="6" t="s">
        <v>8</v>
      </c>
      <c r="AG22" s="6" t="s">
        <v>2345</v>
      </c>
      <c r="AH22" s="6" t="s">
        <v>9</v>
      </c>
      <c r="AI22" s="161">
        <v>12</v>
      </c>
      <c r="AJ22" s="161">
        <v>3084.91</v>
      </c>
      <c r="AK22" s="161">
        <v>3951.77</v>
      </c>
      <c r="AL22" s="161">
        <v>47421.24</v>
      </c>
    </row>
    <row r="23" spans="1:38" ht="23.45" customHeight="1">
      <c r="A23" s="350" t="s">
        <v>2346</v>
      </c>
      <c r="B23" s="343">
        <v>88326</v>
      </c>
      <c r="C23" s="351" t="s">
        <v>8</v>
      </c>
      <c r="D23" s="345" t="s">
        <v>2347</v>
      </c>
      <c r="E23" s="352" t="s">
        <v>36</v>
      </c>
      <c r="F23" s="353">
        <v>4320</v>
      </c>
      <c r="G23" s="353">
        <f>CPU!G73</f>
        <v>15.77</v>
      </c>
      <c r="H23" s="349">
        <f t="shared" si="2"/>
        <v>20.2</v>
      </c>
      <c r="I23" s="349">
        <f t="shared" si="3"/>
        <v>87264</v>
      </c>
      <c r="K23" s="105">
        <f t="shared" si="4"/>
        <v>0.24934968413229286</v>
      </c>
      <c r="M23" s="303">
        <f t="shared" si="1"/>
        <v>-28987.199999999997</v>
      </c>
      <c r="N23" s="105">
        <v>0.28081865778200843</v>
      </c>
      <c r="O23" s="6" t="s">
        <v>2343</v>
      </c>
      <c r="P23" s="303"/>
      <c r="AD23" s="6" t="s">
        <v>2346</v>
      </c>
      <c r="AE23" s="6">
        <v>88326</v>
      </c>
      <c r="AF23" s="6" t="s">
        <v>8</v>
      </c>
      <c r="AG23" s="6" t="s">
        <v>2347</v>
      </c>
      <c r="AH23" s="6" t="s">
        <v>36</v>
      </c>
      <c r="AI23" s="161">
        <v>4320</v>
      </c>
      <c r="AJ23" s="161">
        <v>21.01</v>
      </c>
      <c r="AK23" s="161">
        <v>26.91</v>
      </c>
      <c r="AL23" s="161">
        <v>116251.2</v>
      </c>
    </row>
    <row r="24" spans="1:38" ht="25.15" customHeight="1">
      <c r="A24" s="350" t="s">
        <v>2348</v>
      </c>
      <c r="B24" s="343">
        <v>10193</v>
      </c>
      <c r="C24" s="351" t="s">
        <v>48</v>
      </c>
      <c r="D24" s="345" t="s">
        <v>2349</v>
      </c>
      <c r="E24" s="352" t="s">
        <v>9</v>
      </c>
      <c r="F24" s="353">
        <v>3</v>
      </c>
      <c r="G24" s="353">
        <f>CPU!G84</f>
        <v>8574.49</v>
      </c>
      <c r="H24" s="349">
        <f t="shared" si="2"/>
        <v>10983.92</v>
      </c>
      <c r="I24" s="349">
        <f t="shared" si="3"/>
        <v>32951.760000000002</v>
      </c>
      <c r="K24" s="105">
        <f t="shared" si="4"/>
        <v>0.24999914647860966</v>
      </c>
      <c r="M24" s="303">
        <f t="shared" si="1"/>
        <v>-10983.869999999995</v>
      </c>
      <c r="N24" s="105">
        <v>0.28099983905729564</v>
      </c>
      <c r="O24" s="6" t="s">
        <v>2343</v>
      </c>
      <c r="P24" s="303"/>
      <c r="AD24" s="6" t="s">
        <v>2348</v>
      </c>
      <c r="AE24" s="6">
        <v>10193</v>
      </c>
      <c r="AF24" s="6" t="s">
        <v>48</v>
      </c>
      <c r="AG24" s="6" t="s">
        <v>2349</v>
      </c>
      <c r="AH24" s="6" t="s">
        <v>9</v>
      </c>
      <c r="AI24" s="161">
        <v>3</v>
      </c>
      <c r="AJ24" s="161">
        <v>11432.64</v>
      </c>
      <c r="AK24" s="161">
        <v>14645.21</v>
      </c>
      <c r="AL24" s="161">
        <v>43935.63</v>
      </c>
    </row>
    <row r="25" spans="1:38" ht="23.45" customHeight="1">
      <c r="A25" s="350" t="s">
        <v>2350</v>
      </c>
      <c r="B25" s="344"/>
      <c r="C25" s="324"/>
      <c r="D25" s="345" t="s">
        <v>2336</v>
      </c>
      <c r="E25" s="346"/>
      <c r="F25" s="347"/>
      <c r="G25" s="347"/>
      <c r="H25" s="348"/>
      <c r="I25" s="348"/>
      <c r="K25" s="105" t="e">
        <f t="shared" si="4"/>
        <v>#DIV/0!</v>
      </c>
      <c r="M25" s="303">
        <f t="shared" si="1"/>
        <v>0</v>
      </c>
      <c r="N25" s="105" t="s">
        <v>2351</v>
      </c>
      <c r="O25" s="6" t="s">
        <v>2343</v>
      </c>
      <c r="P25" s="303"/>
      <c r="AD25" s="6" t="s">
        <v>2350</v>
      </c>
      <c r="AG25" s="6" t="s">
        <v>2336</v>
      </c>
    </row>
    <row r="26" spans="1:38" ht="23.45" customHeight="1">
      <c r="A26" s="350" t="s">
        <v>2352</v>
      </c>
      <c r="B26" s="354">
        <v>4</v>
      </c>
      <c r="C26" s="351" t="s">
        <v>2353</v>
      </c>
      <c r="D26" s="345" t="s">
        <v>53</v>
      </c>
      <c r="E26" s="352" t="s">
        <v>55</v>
      </c>
      <c r="F26" s="353">
        <v>1</v>
      </c>
      <c r="G26" s="353">
        <f>CPU!G90</f>
        <v>190.94</v>
      </c>
      <c r="H26" s="349">
        <f t="shared" si="2"/>
        <v>244.59</v>
      </c>
      <c r="I26" s="349">
        <f t="shared" ref="I26:I38" si="5">ROUND(H26*F26,2)</f>
        <v>244.59</v>
      </c>
      <c r="K26" s="105">
        <f t="shared" si="4"/>
        <v>0.25002299696440067</v>
      </c>
      <c r="M26" s="303">
        <f t="shared" si="1"/>
        <v>-81.539999999999992</v>
      </c>
      <c r="N26" s="105">
        <v>0.28100082485565014</v>
      </c>
      <c r="O26" s="6" t="s">
        <v>2343</v>
      </c>
      <c r="P26" s="303"/>
      <c r="AD26" s="6" t="s">
        <v>2352</v>
      </c>
      <c r="AE26" s="6">
        <v>4</v>
      </c>
      <c r="AF26" s="6" t="s">
        <v>2353</v>
      </c>
      <c r="AG26" s="6" t="s">
        <v>53</v>
      </c>
      <c r="AH26" s="6" t="s">
        <v>55</v>
      </c>
      <c r="AI26" s="161">
        <v>1</v>
      </c>
      <c r="AJ26" s="161">
        <v>254.59</v>
      </c>
      <c r="AK26" s="161">
        <v>326.13</v>
      </c>
      <c r="AL26" s="161">
        <v>326.13</v>
      </c>
    </row>
    <row r="27" spans="1:38" ht="25.15" customHeight="1">
      <c r="A27" s="350" t="s">
        <v>2354</v>
      </c>
      <c r="B27" s="354">
        <v>51</v>
      </c>
      <c r="C27" s="351" t="s">
        <v>48</v>
      </c>
      <c r="D27" s="345" t="s">
        <v>2355</v>
      </c>
      <c r="E27" s="352" t="s">
        <v>542</v>
      </c>
      <c r="F27" s="353">
        <v>2.88</v>
      </c>
      <c r="G27" s="353">
        <f>CPU!G104</f>
        <v>271.42</v>
      </c>
      <c r="H27" s="349">
        <f t="shared" si="2"/>
        <v>347.69</v>
      </c>
      <c r="I27" s="349">
        <f t="shared" si="5"/>
        <v>1001.35</v>
      </c>
      <c r="K27" s="105">
        <f t="shared" si="4"/>
        <v>0.24998689246578931</v>
      </c>
      <c r="M27" s="303">
        <f t="shared" si="1"/>
        <v>-333.75999999999988</v>
      </c>
      <c r="N27" s="105">
        <v>0.28099698803503825</v>
      </c>
      <c r="O27" s="6" t="s">
        <v>2343</v>
      </c>
      <c r="P27" s="303"/>
      <c r="AD27" s="6" t="s">
        <v>2354</v>
      </c>
      <c r="AE27" s="6">
        <v>51</v>
      </c>
      <c r="AF27" s="6" t="s">
        <v>48</v>
      </c>
      <c r="AG27" s="6" t="s">
        <v>2355</v>
      </c>
      <c r="AH27" s="6" t="s">
        <v>542</v>
      </c>
      <c r="AI27" s="161">
        <v>2.88</v>
      </c>
      <c r="AJ27" s="161">
        <v>361.89</v>
      </c>
      <c r="AK27" s="161">
        <v>463.58</v>
      </c>
      <c r="AL27" s="161">
        <v>1335.11</v>
      </c>
    </row>
    <row r="28" spans="1:38" ht="23.45" customHeight="1">
      <c r="A28" s="350" t="s">
        <v>2356</v>
      </c>
      <c r="B28" s="343">
        <v>98459</v>
      </c>
      <c r="C28" s="351" t="s">
        <v>8</v>
      </c>
      <c r="D28" s="345" t="s">
        <v>2357</v>
      </c>
      <c r="E28" s="352" t="s">
        <v>542</v>
      </c>
      <c r="F28" s="353">
        <v>484</v>
      </c>
      <c r="G28" s="353">
        <f>CPU!G124</f>
        <v>60.140000000000008</v>
      </c>
      <c r="H28" s="349">
        <f t="shared" si="2"/>
        <v>77.040000000000006</v>
      </c>
      <c r="I28" s="349">
        <f t="shared" si="5"/>
        <v>37287.360000000001</v>
      </c>
      <c r="K28" s="105">
        <f t="shared" si="4"/>
        <v>0.2494885533365806</v>
      </c>
      <c r="M28" s="303">
        <f t="shared" si="1"/>
        <v>-12395.239999999998</v>
      </c>
      <c r="N28" s="105">
        <v>0.28104330462997651</v>
      </c>
      <c r="O28" s="6" t="s">
        <v>2343</v>
      </c>
      <c r="P28" s="303"/>
      <c r="AD28" s="6" t="s">
        <v>2356</v>
      </c>
      <c r="AE28" s="6">
        <v>98459</v>
      </c>
      <c r="AF28" s="6" t="s">
        <v>8</v>
      </c>
      <c r="AG28" s="6" t="s">
        <v>2357</v>
      </c>
      <c r="AH28" s="6" t="s">
        <v>542</v>
      </c>
      <c r="AI28" s="161">
        <v>484</v>
      </c>
      <c r="AJ28" s="161">
        <v>80.13</v>
      </c>
      <c r="AK28" s="161">
        <v>102.65</v>
      </c>
      <c r="AL28" s="161">
        <v>49682.6</v>
      </c>
    </row>
    <row r="29" spans="1:38" ht="37.9" customHeight="1">
      <c r="A29" s="350" t="s">
        <v>2358</v>
      </c>
      <c r="B29" s="343">
        <v>99059</v>
      </c>
      <c r="C29" s="351" t="s">
        <v>8</v>
      </c>
      <c r="D29" s="345" t="s">
        <v>2359</v>
      </c>
      <c r="E29" s="352" t="s">
        <v>87</v>
      </c>
      <c r="F29" s="353">
        <v>171.58</v>
      </c>
      <c r="G29" s="353">
        <f>CPU!G146</f>
        <v>34.269999999999996</v>
      </c>
      <c r="H29" s="349">
        <f t="shared" si="2"/>
        <v>43.9</v>
      </c>
      <c r="I29" s="349">
        <f t="shared" si="5"/>
        <v>7532.36</v>
      </c>
      <c r="K29" s="105">
        <f t="shared" si="4"/>
        <v>0.24893083454234544</v>
      </c>
      <c r="M29" s="303">
        <f t="shared" si="1"/>
        <v>-2496.4900000000007</v>
      </c>
      <c r="N29" s="105">
        <v>0.28095551172474242</v>
      </c>
      <c r="O29" s="6" t="s">
        <v>2343</v>
      </c>
      <c r="P29" s="303"/>
      <c r="AD29" s="6" t="s">
        <v>2358</v>
      </c>
      <c r="AE29" s="6">
        <v>99059</v>
      </c>
      <c r="AF29" s="6" t="s">
        <v>8</v>
      </c>
      <c r="AG29" s="6" t="s">
        <v>2359</v>
      </c>
      <c r="AH29" s="6" t="s">
        <v>87</v>
      </c>
      <c r="AI29" s="161">
        <v>171.58</v>
      </c>
      <c r="AJ29" s="161">
        <v>45.63</v>
      </c>
      <c r="AK29" s="161">
        <v>58.45</v>
      </c>
      <c r="AL29" s="161">
        <v>10028.85</v>
      </c>
    </row>
    <row r="30" spans="1:38" ht="25.15" customHeight="1">
      <c r="A30" s="350" t="s">
        <v>2360</v>
      </c>
      <c r="B30" s="343">
        <v>4740</v>
      </c>
      <c r="C30" s="351" t="s">
        <v>48</v>
      </c>
      <c r="D30" s="345" t="s">
        <v>2361</v>
      </c>
      <c r="E30" s="352" t="s">
        <v>2362</v>
      </c>
      <c r="F30" s="353">
        <v>2232</v>
      </c>
      <c r="G30" s="353">
        <f>CPU!G154</f>
        <v>8.8800000000000008</v>
      </c>
      <c r="H30" s="349">
        <f t="shared" si="2"/>
        <v>11.38</v>
      </c>
      <c r="I30" s="349">
        <f t="shared" si="5"/>
        <v>25400.16</v>
      </c>
      <c r="K30" s="105">
        <f t="shared" si="4"/>
        <v>0.24983520105471335</v>
      </c>
      <c r="M30" s="303">
        <f t="shared" si="1"/>
        <v>-8459.2800000000025</v>
      </c>
      <c r="N30" s="105">
        <v>0.28125</v>
      </c>
      <c r="O30" s="6" t="s">
        <v>2343</v>
      </c>
      <c r="P30" s="303"/>
      <c r="AD30" s="6" t="s">
        <v>2360</v>
      </c>
      <c r="AE30" s="6">
        <v>4740</v>
      </c>
      <c r="AF30" s="6" t="s">
        <v>48</v>
      </c>
      <c r="AG30" s="6" t="s">
        <v>2361</v>
      </c>
      <c r="AH30" s="6" t="s">
        <v>2362</v>
      </c>
      <c r="AI30" s="161">
        <v>2232</v>
      </c>
      <c r="AJ30" s="161">
        <v>11.84</v>
      </c>
      <c r="AK30" s="161">
        <v>15.17</v>
      </c>
      <c r="AL30" s="161">
        <v>33859.440000000002</v>
      </c>
    </row>
    <row r="31" spans="1:38" ht="25.15" customHeight="1">
      <c r="A31" s="350" t="s">
        <v>2363</v>
      </c>
      <c r="B31" s="343">
        <v>97062</v>
      </c>
      <c r="C31" s="351" t="s">
        <v>8</v>
      </c>
      <c r="D31" s="345" t="s">
        <v>2364</v>
      </c>
      <c r="E31" s="352" t="s">
        <v>542</v>
      </c>
      <c r="F31" s="353">
        <v>558</v>
      </c>
      <c r="G31" s="353">
        <f>CPU!G165</f>
        <v>4.6399999999999997</v>
      </c>
      <c r="H31" s="349">
        <f t="shared" si="2"/>
        <v>5.94</v>
      </c>
      <c r="I31" s="349">
        <f t="shared" si="5"/>
        <v>3314.52</v>
      </c>
      <c r="K31" s="105">
        <f t="shared" si="4"/>
        <v>0.24714828897338403</v>
      </c>
      <c r="M31" s="303">
        <f t="shared" si="1"/>
        <v>-1088.0999999999999</v>
      </c>
      <c r="N31" s="105">
        <v>0.28084415584415567</v>
      </c>
      <c r="O31" s="6" t="s">
        <v>2343</v>
      </c>
      <c r="P31" s="303"/>
      <c r="AD31" s="6" t="s">
        <v>2363</v>
      </c>
      <c r="AE31" s="6">
        <v>97062</v>
      </c>
      <c r="AF31" s="6" t="s">
        <v>8</v>
      </c>
      <c r="AG31" s="6" t="s">
        <v>2364</v>
      </c>
      <c r="AH31" s="6" t="s">
        <v>542</v>
      </c>
      <c r="AI31" s="161">
        <v>558</v>
      </c>
      <c r="AJ31" s="161">
        <v>6.16</v>
      </c>
      <c r="AK31" s="161">
        <v>7.89</v>
      </c>
      <c r="AL31" s="161">
        <v>4402.62</v>
      </c>
    </row>
    <row r="32" spans="1:38" ht="37.9" customHeight="1">
      <c r="A32" s="350" t="s">
        <v>2365</v>
      </c>
      <c r="B32" s="343">
        <v>98525</v>
      </c>
      <c r="C32" s="351" t="s">
        <v>8</v>
      </c>
      <c r="D32" s="345" t="s">
        <v>2366</v>
      </c>
      <c r="E32" s="352" t="s">
        <v>542</v>
      </c>
      <c r="F32" s="353">
        <v>3000</v>
      </c>
      <c r="G32" s="353">
        <f>CPU!G176</f>
        <v>0.27</v>
      </c>
      <c r="H32" s="349">
        <f t="shared" si="2"/>
        <v>0.35</v>
      </c>
      <c r="I32" s="349">
        <f t="shared" si="5"/>
        <v>1050</v>
      </c>
      <c r="K32" s="105">
        <f t="shared" si="4"/>
        <v>0.20454545454545459</v>
      </c>
      <c r="M32" s="303">
        <f t="shared" si="1"/>
        <v>-270</v>
      </c>
      <c r="N32" s="105">
        <v>0.29411764705882337</v>
      </c>
      <c r="O32" s="6" t="s">
        <v>2343</v>
      </c>
      <c r="P32" s="303"/>
      <c r="AD32" s="6" t="s">
        <v>2365</v>
      </c>
      <c r="AE32" s="6">
        <v>98525</v>
      </c>
      <c r="AF32" s="6" t="s">
        <v>8</v>
      </c>
      <c r="AG32" s="6" t="s">
        <v>2366</v>
      </c>
      <c r="AH32" s="6" t="s">
        <v>542</v>
      </c>
      <c r="AI32" s="161">
        <v>3000</v>
      </c>
      <c r="AJ32" s="161">
        <v>0.34</v>
      </c>
      <c r="AK32" s="161">
        <v>0.44</v>
      </c>
      <c r="AL32" s="161">
        <v>1320</v>
      </c>
    </row>
    <row r="33" spans="1:38" ht="37.15" customHeight="1">
      <c r="A33" s="350" t="s">
        <v>2367</v>
      </c>
      <c r="B33" s="343">
        <v>93212</v>
      </c>
      <c r="C33" s="351" t="s">
        <v>8</v>
      </c>
      <c r="D33" s="345" t="s">
        <v>2368</v>
      </c>
      <c r="E33" s="352" t="s">
        <v>542</v>
      </c>
      <c r="F33" s="353">
        <v>12</v>
      </c>
      <c r="G33" s="353">
        <f>CPU!G259</f>
        <v>686.0200000000001</v>
      </c>
      <c r="H33" s="349">
        <f t="shared" si="2"/>
        <v>878.79</v>
      </c>
      <c r="I33" s="349">
        <f t="shared" si="5"/>
        <v>10545.48</v>
      </c>
      <c r="K33" s="105">
        <f t="shared" si="4"/>
        <v>0.24967341467371351</v>
      </c>
      <c r="M33" s="303">
        <f t="shared" si="1"/>
        <v>-3509.0400000000009</v>
      </c>
      <c r="N33" s="105">
        <v>0.28100493278937755</v>
      </c>
      <c r="O33" s="6" t="s">
        <v>2343</v>
      </c>
      <c r="P33" s="303"/>
      <c r="AD33" s="6" t="s">
        <v>2367</v>
      </c>
      <c r="AE33" s="6">
        <v>93212</v>
      </c>
      <c r="AF33" s="6" t="s">
        <v>8</v>
      </c>
      <c r="AG33" s="6" t="s">
        <v>2368</v>
      </c>
      <c r="AH33" s="6" t="s">
        <v>542</v>
      </c>
      <c r="AI33" s="161">
        <v>12</v>
      </c>
      <c r="AJ33" s="161">
        <v>914.29</v>
      </c>
      <c r="AK33" s="161">
        <v>1171.21</v>
      </c>
      <c r="AL33" s="161">
        <v>14054.52</v>
      </c>
    </row>
    <row r="34" spans="1:38" ht="37.15" customHeight="1">
      <c r="A34" s="350" t="s">
        <v>2369</v>
      </c>
      <c r="B34" s="343">
        <v>93210</v>
      </c>
      <c r="C34" s="351" t="s">
        <v>8</v>
      </c>
      <c r="D34" s="345" t="s">
        <v>2370</v>
      </c>
      <c r="E34" s="352" t="s">
        <v>542</v>
      </c>
      <c r="F34" s="353">
        <v>18</v>
      </c>
      <c r="G34" s="353">
        <f>CPU!G311</f>
        <v>427.03</v>
      </c>
      <c r="H34" s="349">
        <f t="shared" si="2"/>
        <v>547.03</v>
      </c>
      <c r="I34" s="349">
        <f t="shared" si="5"/>
        <v>9846.5400000000009</v>
      </c>
      <c r="K34" s="105">
        <f t="shared" si="4"/>
        <v>0.24964679094138786</v>
      </c>
      <c r="M34" s="303">
        <f t="shared" si="1"/>
        <v>-3276</v>
      </c>
      <c r="N34" s="105">
        <v>0.28100015814165968</v>
      </c>
      <c r="O34" s="6" t="s">
        <v>2343</v>
      </c>
      <c r="P34" s="303"/>
      <c r="AD34" s="6" t="s">
        <v>2369</v>
      </c>
      <c r="AE34" s="6">
        <v>93210</v>
      </c>
      <c r="AF34" s="6" t="s">
        <v>8</v>
      </c>
      <c r="AG34" s="6" t="s">
        <v>2370</v>
      </c>
      <c r="AH34" s="6" t="s">
        <v>542</v>
      </c>
      <c r="AI34" s="161">
        <v>18</v>
      </c>
      <c r="AJ34" s="161">
        <v>569.11</v>
      </c>
      <c r="AK34" s="161">
        <v>729.03</v>
      </c>
      <c r="AL34" s="161">
        <v>13122.54</v>
      </c>
    </row>
    <row r="35" spans="1:38" ht="37.15" customHeight="1">
      <c r="A35" s="350" t="s">
        <v>2371</v>
      </c>
      <c r="B35" s="343">
        <v>93207</v>
      </c>
      <c r="C35" s="351" t="s">
        <v>8</v>
      </c>
      <c r="D35" s="345" t="s">
        <v>2372</v>
      </c>
      <c r="E35" s="352" t="s">
        <v>542</v>
      </c>
      <c r="F35" s="353">
        <v>12</v>
      </c>
      <c r="G35" s="353">
        <f>CPU!G392</f>
        <v>771.52999999999986</v>
      </c>
      <c r="H35" s="349">
        <f t="shared" si="2"/>
        <v>988.33</v>
      </c>
      <c r="I35" s="349">
        <f t="shared" si="5"/>
        <v>11859.96</v>
      </c>
      <c r="K35" s="105">
        <f t="shared" si="4"/>
        <v>0.24971342245705141</v>
      </c>
      <c r="M35" s="303">
        <f t="shared" si="1"/>
        <v>-3947.2800000000007</v>
      </c>
      <c r="N35" s="105">
        <v>0.28100475537532454</v>
      </c>
      <c r="O35" s="6" t="s">
        <v>2343</v>
      </c>
      <c r="P35" s="303"/>
      <c r="AD35" s="6" t="s">
        <v>2371</v>
      </c>
      <c r="AE35" s="6">
        <v>93207</v>
      </c>
      <c r="AF35" s="6" t="s">
        <v>8</v>
      </c>
      <c r="AG35" s="6" t="s">
        <v>2372</v>
      </c>
      <c r="AH35" s="6" t="s">
        <v>542</v>
      </c>
      <c r="AI35" s="161">
        <v>12</v>
      </c>
      <c r="AJ35" s="161">
        <v>1028.31</v>
      </c>
      <c r="AK35" s="161">
        <v>1317.27</v>
      </c>
      <c r="AL35" s="161">
        <v>15807.24</v>
      </c>
    </row>
    <row r="36" spans="1:38" ht="24.75" customHeight="1">
      <c r="A36" s="350" t="s">
        <v>2373</v>
      </c>
      <c r="B36" s="343">
        <v>93208</v>
      </c>
      <c r="C36" s="351" t="s">
        <v>8</v>
      </c>
      <c r="D36" s="345" t="s">
        <v>2374</v>
      </c>
      <c r="E36" s="352" t="s">
        <v>542</v>
      </c>
      <c r="F36" s="353">
        <v>15</v>
      </c>
      <c r="G36" s="353">
        <f>CPU!G443</f>
        <v>588.8900000000001</v>
      </c>
      <c r="H36" s="349">
        <f t="shared" si="2"/>
        <v>754.37</v>
      </c>
      <c r="I36" s="349">
        <f t="shared" si="5"/>
        <v>11315.55</v>
      </c>
      <c r="K36" s="105">
        <f t="shared" si="4"/>
        <v>0.24976380145398858</v>
      </c>
      <c r="M36" s="303">
        <f t="shared" si="1"/>
        <v>-3767.1000000000004</v>
      </c>
      <c r="N36" s="105">
        <v>0.28100236960786806</v>
      </c>
      <c r="O36" s="6" t="s">
        <v>2343</v>
      </c>
      <c r="P36" s="303"/>
      <c r="AD36" s="6" t="s">
        <v>2373</v>
      </c>
      <c r="AE36" s="6">
        <v>93208</v>
      </c>
      <c r="AF36" s="6" t="s">
        <v>8</v>
      </c>
      <c r="AG36" s="6" t="s">
        <v>2374</v>
      </c>
      <c r="AH36" s="6" t="s">
        <v>542</v>
      </c>
      <c r="AI36" s="161">
        <v>15</v>
      </c>
      <c r="AJ36" s="161">
        <v>784.94</v>
      </c>
      <c r="AK36" s="161">
        <v>1005.51</v>
      </c>
      <c r="AL36" s="161">
        <v>15082.65</v>
      </c>
    </row>
    <row r="37" spans="1:38" ht="13.9" customHeight="1">
      <c r="A37" s="350" t="s">
        <v>2375</v>
      </c>
      <c r="B37" s="354">
        <v>505</v>
      </c>
      <c r="C37" s="351" t="s">
        <v>2353</v>
      </c>
      <c r="D37" s="345" t="s">
        <v>338</v>
      </c>
      <c r="E37" s="352" t="s">
        <v>55</v>
      </c>
      <c r="F37" s="353">
        <v>1</v>
      </c>
      <c r="G37" s="353">
        <f>CPU!G449</f>
        <v>6981.6549999999997</v>
      </c>
      <c r="H37" s="349">
        <f t="shared" si="2"/>
        <v>8943.5</v>
      </c>
      <c r="I37" s="349">
        <f t="shared" si="5"/>
        <v>8943.5</v>
      </c>
      <c r="K37" s="105">
        <f t="shared" si="4"/>
        <v>0.17862882858061258</v>
      </c>
      <c r="M37" s="303">
        <f t="shared" si="1"/>
        <v>-1945</v>
      </c>
      <c r="N37" s="105">
        <v>0.28099999999999992</v>
      </c>
      <c r="O37" s="6" t="s">
        <v>2343</v>
      </c>
      <c r="P37" s="303"/>
      <c r="AD37" s="6" t="s">
        <v>2375</v>
      </c>
      <c r="AE37" s="6">
        <v>505</v>
      </c>
      <c r="AF37" s="6" t="s">
        <v>2353</v>
      </c>
      <c r="AG37" s="6" t="s">
        <v>338</v>
      </c>
      <c r="AH37" s="6" t="s">
        <v>55</v>
      </c>
      <c r="AI37" s="161">
        <v>1</v>
      </c>
      <c r="AJ37" s="161">
        <v>8500</v>
      </c>
      <c r="AK37" s="161">
        <v>10888.5</v>
      </c>
      <c r="AL37" s="161">
        <v>10888.5</v>
      </c>
    </row>
    <row r="38" spans="1:38" ht="25.15" customHeight="1">
      <c r="A38" s="350" t="s">
        <v>2376</v>
      </c>
      <c r="B38" s="343">
        <v>5914637</v>
      </c>
      <c r="C38" s="351" t="s">
        <v>2377</v>
      </c>
      <c r="D38" s="345" t="s">
        <v>2378</v>
      </c>
      <c r="E38" s="352" t="s">
        <v>339</v>
      </c>
      <c r="F38" s="353">
        <v>45450</v>
      </c>
      <c r="G38" s="353">
        <f>CPU!J460</f>
        <v>0.54</v>
      </c>
      <c r="H38" s="349">
        <f t="shared" si="2"/>
        <v>0.69</v>
      </c>
      <c r="I38" s="349">
        <f t="shared" si="5"/>
        <v>31360.5</v>
      </c>
      <c r="K38" s="105">
        <f t="shared" si="4"/>
        <v>0.25</v>
      </c>
      <c r="M38" s="303">
        <f t="shared" si="1"/>
        <v>-10453.5</v>
      </c>
      <c r="N38" s="105">
        <v>0.2777777777777779</v>
      </c>
      <c r="O38" s="6" t="s">
        <v>2379</v>
      </c>
      <c r="P38" s="303"/>
      <c r="AD38" s="6" t="s">
        <v>2376</v>
      </c>
      <c r="AE38" s="6">
        <v>5914637</v>
      </c>
      <c r="AF38" s="6" t="s">
        <v>2377</v>
      </c>
      <c r="AG38" s="6" t="s">
        <v>2378</v>
      </c>
      <c r="AH38" s="6" t="s">
        <v>339</v>
      </c>
      <c r="AI38" s="161">
        <v>45450</v>
      </c>
      <c r="AJ38" s="161">
        <v>0.72</v>
      </c>
      <c r="AK38" s="161">
        <v>0.92</v>
      </c>
      <c r="AL38" s="161">
        <v>41814</v>
      </c>
    </row>
    <row r="39" spans="1:38" ht="25.15" customHeight="1">
      <c r="A39" s="344"/>
      <c r="B39" s="344"/>
      <c r="C39" s="324"/>
      <c r="D39" s="355"/>
      <c r="E39" s="346"/>
      <c r="F39" s="347"/>
      <c r="G39" s="347"/>
      <c r="H39" s="348"/>
      <c r="I39" s="348"/>
      <c r="K39" s="105" t="e">
        <f t="shared" si="4"/>
        <v>#DIV/0!</v>
      </c>
      <c r="M39" s="303">
        <f t="shared" si="1"/>
        <v>0</v>
      </c>
      <c r="N39" s="105" t="s">
        <v>2351</v>
      </c>
      <c r="O39" s="6" t="s">
        <v>2343</v>
      </c>
      <c r="P39" s="303"/>
    </row>
    <row r="40" spans="1:38" ht="23.45" customHeight="1">
      <c r="A40" s="343">
        <v>2</v>
      </c>
      <c r="B40" s="344"/>
      <c r="C40" s="324"/>
      <c r="D40" s="345" t="s">
        <v>2380</v>
      </c>
      <c r="E40" s="346"/>
      <c r="F40" s="347"/>
      <c r="G40" s="347"/>
      <c r="H40" s="348"/>
      <c r="I40" s="349">
        <f>SUM(I42:I81)</f>
        <v>1696014.0399999993</v>
      </c>
      <c r="K40" s="105">
        <f t="shared" si="4"/>
        <v>0.23757271000059854</v>
      </c>
      <c r="M40" s="303">
        <f t="shared" si="1"/>
        <v>-528478.79000000074</v>
      </c>
      <c r="N40" s="105" t="s">
        <v>2351</v>
      </c>
      <c r="O40" s="6" t="s">
        <v>2343</v>
      </c>
      <c r="P40" s="303"/>
      <c r="AD40" s="6">
        <v>2</v>
      </c>
      <c r="AG40" s="6" t="s">
        <v>2380</v>
      </c>
      <c r="AL40" s="161">
        <v>2224492.83</v>
      </c>
    </row>
    <row r="41" spans="1:38" ht="23.45" customHeight="1">
      <c r="A41" s="350" t="s">
        <v>2381</v>
      </c>
      <c r="B41" s="344"/>
      <c r="C41" s="324"/>
      <c r="D41" s="345" t="s">
        <v>2382</v>
      </c>
      <c r="E41" s="346"/>
      <c r="F41" s="347"/>
      <c r="G41" s="347"/>
      <c r="H41" s="348"/>
      <c r="I41" s="348"/>
      <c r="K41" s="105" t="e">
        <f t="shared" si="4"/>
        <v>#DIV/0!</v>
      </c>
      <c r="M41" s="303">
        <f t="shared" si="1"/>
        <v>0</v>
      </c>
      <c r="N41" s="105" t="s">
        <v>2351</v>
      </c>
      <c r="O41" s="6" t="s">
        <v>2343</v>
      </c>
      <c r="P41" s="303"/>
      <c r="AD41" s="6" t="s">
        <v>2381</v>
      </c>
      <c r="AG41" s="6" t="s">
        <v>2382</v>
      </c>
    </row>
    <row r="42" spans="1:38" ht="25.15" customHeight="1">
      <c r="A42" s="350" t="s">
        <v>2383</v>
      </c>
      <c r="B42" s="343">
        <v>7084</v>
      </c>
      <c r="C42" s="351" t="s">
        <v>48</v>
      </c>
      <c r="D42" s="345" t="s">
        <v>2384</v>
      </c>
      <c r="E42" s="352" t="s">
        <v>350</v>
      </c>
      <c r="F42" s="353">
        <v>464.68</v>
      </c>
      <c r="G42" s="353">
        <f>CPU!G471</f>
        <v>221.45</v>
      </c>
      <c r="H42" s="349">
        <f t="shared" ref="H42:H81" si="6">ROUND(G42*1.281,2)</f>
        <v>283.68</v>
      </c>
      <c r="I42" s="349">
        <f t="shared" ref="I42:I81" si="7">ROUND(H42*F42,2)</f>
        <v>131820.42000000001</v>
      </c>
      <c r="K42" s="105">
        <f t="shared" si="4"/>
        <v>0.25001984181056069</v>
      </c>
      <c r="M42" s="303">
        <f t="shared" si="1"/>
        <v>-43944.789999999979</v>
      </c>
      <c r="N42" s="105">
        <v>0.28098753725277725</v>
      </c>
      <c r="O42" s="6" t="s">
        <v>2343</v>
      </c>
      <c r="P42" s="303"/>
      <c r="AD42" s="6" t="s">
        <v>2383</v>
      </c>
      <c r="AE42" s="6">
        <v>7084</v>
      </c>
      <c r="AF42" s="6" t="s">
        <v>48</v>
      </c>
      <c r="AG42" s="6" t="s">
        <v>2384</v>
      </c>
      <c r="AH42" s="6" t="s">
        <v>350</v>
      </c>
      <c r="AI42" s="161">
        <v>464.68</v>
      </c>
      <c r="AJ42" s="161">
        <v>295.27999999999997</v>
      </c>
      <c r="AK42" s="161">
        <v>378.25</v>
      </c>
      <c r="AL42" s="161">
        <v>175765.21</v>
      </c>
    </row>
    <row r="43" spans="1:38" ht="25.15" customHeight="1">
      <c r="A43" s="350" t="s">
        <v>2385</v>
      </c>
      <c r="B43" s="343">
        <v>7084</v>
      </c>
      <c r="C43" s="351" t="s">
        <v>48</v>
      </c>
      <c r="D43" s="345" t="s">
        <v>2386</v>
      </c>
      <c r="E43" s="352" t="s">
        <v>350</v>
      </c>
      <c r="F43" s="353">
        <v>104.98</v>
      </c>
      <c r="G43" s="353">
        <f>CPU!G482</f>
        <v>221.45</v>
      </c>
      <c r="H43" s="349">
        <f t="shared" si="6"/>
        <v>283.68</v>
      </c>
      <c r="I43" s="349">
        <f t="shared" si="7"/>
        <v>29780.73</v>
      </c>
      <c r="K43" s="105">
        <f t="shared" si="4"/>
        <v>0.25001983193099553</v>
      </c>
      <c r="M43" s="303">
        <f t="shared" si="1"/>
        <v>-9927.9600000000028</v>
      </c>
      <c r="N43" s="105">
        <v>0.28098753725277725</v>
      </c>
      <c r="O43" s="6" t="s">
        <v>2343</v>
      </c>
      <c r="P43" s="303"/>
      <c r="AD43" s="6" t="s">
        <v>2385</v>
      </c>
      <c r="AE43" s="6">
        <v>7084</v>
      </c>
      <c r="AF43" s="6" t="s">
        <v>48</v>
      </c>
      <c r="AG43" s="6" t="s">
        <v>2386</v>
      </c>
      <c r="AH43" s="6" t="s">
        <v>350</v>
      </c>
      <c r="AI43" s="161">
        <v>104.98</v>
      </c>
      <c r="AJ43" s="161">
        <v>295.27999999999997</v>
      </c>
      <c r="AK43" s="161">
        <v>378.25</v>
      </c>
      <c r="AL43" s="161">
        <v>39708.69</v>
      </c>
    </row>
    <row r="44" spans="1:38" ht="23.45" customHeight="1">
      <c r="A44" s="350" t="s">
        <v>2387</v>
      </c>
      <c r="B44" s="350" t="s">
        <v>2388</v>
      </c>
      <c r="C44" s="351" t="s">
        <v>2389</v>
      </c>
      <c r="D44" s="345" t="s">
        <v>2390</v>
      </c>
      <c r="E44" s="352" t="s">
        <v>542</v>
      </c>
      <c r="F44" s="353">
        <v>251.94</v>
      </c>
      <c r="G44" s="353">
        <f>CPU!G488</f>
        <v>21.83</v>
      </c>
      <c r="H44" s="349">
        <f t="shared" si="6"/>
        <v>27.96</v>
      </c>
      <c r="I44" s="349">
        <f t="shared" si="7"/>
        <v>7044.24</v>
      </c>
      <c r="K44" s="105">
        <f t="shared" si="4"/>
        <v>0.25</v>
      </c>
      <c r="M44" s="303">
        <f t="shared" si="1"/>
        <v>-2348.08</v>
      </c>
      <c r="N44" s="105">
        <v>0.28109965635738821</v>
      </c>
      <c r="O44" s="6" t="s">
        <v>2343</v>
      </c>
      <c r="P44" s="303"/>
      <c r="AD44" s="6" t="s">
        <v>2387</v>
      </c>
      <c r="AE44" s="6" t="s">
        <v>2388</v>
      </c>
      <c r="AF44" s="6" t="s">
        <v>2389</v>
      </c>
      <c r="AG44" s="6" t="s">
        <v>2390</v>
      </c>
      <c r="AH44" s="6" t="s">
        <v>542</v>
      </c>
      <c r="AI44" s="161">
        <v>251.94</v>
      </c>
      <c r="AJ44" s="161">
        <v>29.1</v>
      </c>
      <c r="AK44" s="161">
        <v>37.28</v>
      </c>
      <c r="AL44" s="161">
        <v>9392.32</v>
      </c>
    </row>
    <row r="45" spans="1:38" ht="23.45" customHeight="1">
      <c r="A45" s="350" t="s">
        <v>2391</v>
      </c>
      <c r="B45" s="343">
        <v>5502993</v>
      </c>
      <c r="C45" s="351" t="s">
        <v>2377</v>
      </c>
      <c r="D45" s="345" t="s">
        <v>2392</v>
      </c>
      <c r="E45" s="352" t="s">
        <v>350</v>
      </c>
      <c r="F45" s="353">
        <v>1875</v>
      </c>
      <c r="G45" s="353">
        <f>CPU!J518</f>
        <v>24.78</v>
      </c>
      <c r="H45" s="349">
        <f t="shared" si="6"/>
        <v>31.74</v>
      </c>
      <c r="I45" s="349">
        <f t="shared" si="7"/>
        <v>59512.5</v>
      </c>
      <c r="K45" s="105">
        <f t="shared" si="4"/>
        <v>3.7306642402183843E-2</v>
      </c>
      <c r="M45" s="303">
        <f t="shared" si="1"/>
        <v>-2306.25</v>
      </c>
      <c r="N45" s="105">
        <v>0.28088578088578098</v>
      </c>
      <c r="O45" s="6" t="s">
        <v>2343</v>
      </c>
      <c r="P45" s="303"/>
      <c r="AD45" s="6" t="s">
        <v>2391</v>
      </c>
      <c r="AE45" s="6">
        <v>5502993</v>
      </c>
      <c r="AF45" s="6" t="s">
        <v>2377</v>
      </c>
      <c r="AG45" s="6" t="s">
        <v>2392</v>
      </c>
      <c r="AH45" s="6" t="s">
        <v>350</v>
      </c>
      <c r="AI45" s="161">
        <v>1875</v>
      </c>
      <c r="AJ45" s="161">
        <v>25.74</v>
      </c>
      <c r="AK45" s="161">
        <v>32.97</v>
      </c>
      <c r="AL45" s="161">
        <v>61818.75</v>
      </c>
    </row>
    <row r="46" spans="1:38" ht="50.45" customHeight="1">
      <c r="A46" s="350" t="s">
        <v>2393</v>
      </c>
      <c r="B46" s="343">
        <v>100977</v>
      </c>
      <c r="C46" s="351" t="s">
        <v>8</v>
      </c>
      <c r="D46" s="345" t="s">
        <v>2394</v>
      </c>
      <c r="E46" s="352" t="s">
        <v>350</v>
      </c>
      <c r="F46" s="353">
        <v>2812.5</v>
      </c>
      <c r="G46" s="353">
        <f>CPU!G527</f>
        <v>5.2500000000000009</v>
      </c>
      <c r="H46" s="349">
        <f t="shared" si="6"/>
        <v>6.73</v>
      </c>
      <c r="I46" s="349">
        <f t="shared" si="7"/>
        <v>18928.13</v>
      </c>
      <c r="K46" s="105">
        <f t="shared" si="4"/>
        <v>0.24551549576482312</v>
      </c>
      <c r="M46" s="303">
        <f t="shared" si="1"/>
        <v>-6159.369999999999</v>
      </c>
      <c r="N46" s="105">
        <v>0.28160919540229878</v>
      </c>
      <c r="O46" s="6" t="s">
        <v>2343</v>
      </c>
      <c r="P46" s="303"/>
      <c r="AD46" s="6" t="s">
        <v>2393</v>
      </c>
      <c r="AE46" s="6">
        <v>100977</v>
      </c>
      <c r="AF46" s="6" t="s">
        <v>8</v>
      </c>
      <c r="AG46" s="6" t="s">
        <v>2394</v>
      </c>
      <c r="AH46" s="6" t="s">
        <v>350</v>
      </c>
      <c r="AI46" s="161">
        <v>2812.5</v>
      </c>
      <c r="AJ46" s="161">
        <v>6.96</v>
      </c>
      <c r="AK46" s="161">
        <v>8.92</v>
      </c>
      <c r="AL46" s="161">
        <v>25087.5</v>
      </c>
    </row>
    <row r="47" spans="1:38" ht="37.9" customHeight="1">
      <c r="A47" s="350" t="s">
        <v>2395</v>
      </c>
      <c r="B47" s="343">
        <v>97914</v>
      </c>
      <c r="C47" s="351" t="s">
        <v>8</v>
      </c>
      <c r="D47" s="345" t="s">
        <v>2396</v>
      </c>
      <c r="E47" s="352" t="s">
        <v>2397</v>
      </c>
      <c r="F47" s="353">
        <v>2812.5</v>
      </c>
      <c r="G47" s="353">
        <f>CPU!G534</f>
        <v>2.06</v>
      </c>
      <c r="H47" s="349">
        <f t="shared" si="6"/>
        <v>2.64</v>
      </c>
      <c r="I47" s="349">
        <f t="shared" si="7"/>
        <v>7425</v>
      </c>
      <c r="K47" s="105">
        <f t="shared" si="4"/>
        <v>0.25</v>
      </c>
      <c r="M47" s="303">
        <f t="shared" si="1"/>
        <v>-2475</v>
      </c>
      <c r="N47" s="105">
        <v>0.28000000000000003</v>
      </c>
      <c r="O47" s="6" t="s">
        <v>2343</v>
      </c>
      <c r="P47" s="303"/>
      <c r="AD47" s="6" t="s">
        <v>2395</v>
      </c>
      <c r="AE47" s="6">
        <v>97914</v>
      </c>
      <c r="AF47" s="6" t="s">
        <v>8</v>
      </c>
      <c r="AG47" s="6" t="s">
        <v>2396</v>
      </c>
      <c r="AH47" s="6" t="s">
        <v>2397</v>
      </c>
      <c r="AI47" s="161">
        <v>2812.5</v>
      </c>
      <c r="AJ47" s="161">
        <v>2.75</v>
      </c>
      <c r="AK47" s="161">
        <v>3.52</v>
      </c>
      <c r="AL47" s="161">
        <v>9900</v>
      </c>
    </row>
    <row r="48" spans="1:38" ht="75.75" customHeight="1">
      <c r="A48" s="350" t="s">
        <v>2398</v>
      </c>
      <c r="B48" s="343">
        <v>101243</v>
      </c>
      <c r="C48" s="351" t="s">
        <v>8</v>
      </c>
      <c r="D48" s="345" t="s">
        <v>2399</v>
      </c>
      <c r="E48" s="352" t="s">
        <v>350</v>
      </c>
      <c r="F48" s="353">
        <v>2343.75</v>
      </c>
      <c r="G48" s="353">
        <f>CPU!G546</f>
        <v>17.899999999999999</v>
      </c>
      <c r="H48" s="349">
        <f t="shared" si="6"/>
        <v>22.93</v>
      </c>
      <c r="I48" s="349">
        <f t="shared" si="7"/>
        <v>53742.19</v>
      </c>
      <c r="K48" s="105">
        <f t="shared" si="4"/>
        <v>0.24918141896135038</v>
      </c>
      <c r="M48" s="303">
        <f t="shared" si="1"/>
        <v>-17835.940000000002</v>
      </c>
      <c r="N48" s="105">
        <v>0.28104026845637575</v>
      </c>
      <c r="O48" s="6" t="s">
        <v>2343</v>
      </c>
      <c r="P48" s="303"/>
      <c r="AD48" s="6" t="s">
        <v>2398</v>
      </c>
      <c r="AE48" s="6">
        <v>101243</v>
      </c>
      <c r="AF48" s="6" t="s">
        <v>8</v>
      </c>
      <c r="AG48" s="6" t="s">
        <v>2399</v>
      </c>
      <c r="AH48" s="6" t="s">
        <v>350</v>
      </c>
      <c r="AI48" s="161">
        <v>2343.75</v>
      </c>
      <c r="AJ48" s="161">
        <v>23.84</v>
      </c>
      <c r="AK48" s="161">
        <v>30.54</v>
      </c>
      <c r="AL48" s="161">
        <v>71578.13</v>
      </c>
    </row>
    <row r="49" spans="1:38" ht="37.9" customHeight="1">
      <c r="A49" s="350" t="s">
        <v>2400</v>
      </c>
      <c r="B49" s="343">
        <v>96385</v>
      </c>
      <c r="C49" s="351" t="s">
        <v>8</v>
      </c>
      <c r="D49" s="345" t="s">
        <v>2401</v>
      </c>
      <c r="E49" s="352" t="s">
        <v>350</v>
      </c>
      <c r="F49" s="353">
        <v>2343.75</v>
      </c>
      <c r="G49" s="353">
        <f>CPU!G560</f>
        <v>8.24</v>
      </c>
      <c r="H49" s="349">
        <f t="shared" si="6"/>
        <v>10.56</v>
      </c>
      <c r="I49" s="349">
        <f t="shared" si="7"/>
        <v>24750</v>
      </c>
      <c r="K49" s="105">
        <f t="shared" si="4"/>
        <v>0.23367210702705654</v>
      </c>
      <c r="M49" s="303">
        <f t="shared" si="1"/>
        <v>-7546.880000000001</v>
      </c>
      <c r="N49" s="105">
        <v>0.28066914498141271</v>
      </c>
      <c r="O49" s="6" t="s">
        <v>2343</v>
      </c>
      <c r="P49" s="303"/>
      <c r="AD49" s="6" t="s">
        <v>2400</v>
      </c>
      <c r="AE49" s="6">
        <v>96385</v>
      </c>
      <c r="AF49" s="6" t="s">
        <v>8</v>
      </c>
      <c r="AG49" s="6" t="s">
        <v>2401</v>
      </c>
      <c r="AH49" s="6" t="s">
        <v>350</v>
      </c>
      <c r="AI49" s="161">
        <v>2343.75</v>
      </c>
      <c r="AJ49" s="161">
        <v>10.76</v>
      </c>
      <c r="AK49" s="161">
        <v>13.78</v>
      </c>
      <c r="AL49" s="161">
        <v>32296.880000000001</v>
      </c>
    </row>
    <row r="50" spans="1:38" ht="25.15" customHeight="1">
      <c r="A50" s="350" t="s">
        <v>2402</v>
      </c>
      <c r="B50" s="343">
        <v>804043</v>
      </c>
      <c r="C50" s="351" t="s">
        <v>2377</v>
      </c>
      <c r="D50" s="345" t="s">
        <v>2403</v>
      </c>
      <c r="E50" s="352" t="s">
        <v>87</v>
      </c>
      <c r="F50" s="353">
        <v>60</v>
      </c>
      <c r="G50" s="353">
        <f>CPU!L586</f>
        <v>815.81389598393582</v>
      </c>
      <c r="H50" s="349">
        <f t="shared" si="6"/>
        <v>1045.06</v>
      </c>
      <c r="I50" s="349">
        <f t="shared" si="7"/>
        <v>62703.6</v>
      </c>
      <c r="K50" s="105">
        <f t="shared" si="4"/>
        <v>5.6685862834654266E-2</v>
      </c>
      <c r="M50" s="303">
        <f t="shared" si="1"/>
        <v>-3768.0000000000073</v>
      </c>
      <c r="N50" s="105">
        <v>0.28099995374867004</v>
      </c>
      <c r="O50" s="6" t="s">
        <v>2343</v>
      </c>
      <c r="P50" s="303"/>
      <c r="AD50" s="6" t="s">
        <v>2402</v>
      </c>
      <c r="AE50" s="6">
        <v>804043</v>
      </c>
      <c r="AF50" s="6" t="s">
        <v>2377</v>
      </c>
      <c r="AG50" s="6" t="s">
        <v>2403</v>
      </c>
      <c r="AH50" s="6" t="s">
        <v>87</v>
      </c>
      <c r="AI50" s="161">
        <v>60</v>
      </c>
      <c r="AJ50" s="161">
        <v>864.84</v>
      </c>
      <c r="AK50" s="161">
        <v>1107.8599999999999</v>
      </c>
      <c r="AL50" s="161">
        <v>66471.600000000006</v>
      </c>
    </row>
    <row r="51" spans="1:38" ht="37.9" customHeight="1">
      <c r="A51" s="350" t="s">
        <v>2404</v>
      </c>
      <c r="B51" s="343">
        <v>102740</v>
      </c>
      <c r="C51" s="351" t="s">
        <v>8</v>
      </c>
      <c r="D51" s="345" t="s">
        <v>2405</v>
      </c>
      <c r="E51" s="352" t="s">
        <v>55</v>
      </c>
      <c r="F51" s="353">
        <v>2</v>
      </c>
      <c r="G51" s="353">
        <f>CPU!G599</f>
        <v>4115.6499999999996</v>
      </c>
      <c r="H51" s="349">
        <f t="shared" si="6"/>
        <v>5272.15</v>
      </c>
      <c r="I51" s="349">
        <f t="shared" si="7"/>
        <v>10544.3</v>
      </c>
      <c r="K51" s="105">
        <f t="shared" si="4"/>
        <v>0.24999537662049454</v>
      </c>
      <c r="M51" s="303">
        <f t="shared" si="1"/>
        <v>-3514.6800000000003</v>
      </c>
      <c r="N51" s="105">
        <v>0.28100045558086562</v>
      </c>
      <c r="O51" s="6" t="s">
        <v>2343</v>
      </c>
      <c r="P51" s="303"/>
      <c r="AD51" s="6" t="s">
        <v>2404</v>
      </c>
      <c r="AE51" s="6">
        <v>102740</v>
      </c>
      <c r="AF51" s="6" t="s">
        <v>8</v>
      </c>
      <c r="AG51" s="6" t="s">
        <v>2405</v>
      </c>
      <c r="AH51" s="6" t="s">
        <v>55</v>
      </c>
      <c r="AI51" s="161">
        <v>2</v>
      </c>
      <c r="AJ51" s="161">
        <v>5487.5</v>
      </c>
      <c r="AK51" s="161">
        <v>7029.49</v>
      </c>
      <c r="AL51" s="161">
        <v>14058.98</v>
      </c>
    </row>
    <row r="52" spans="1:38" ht="24.75" customHeight="1">
      <c r="A52" s="350" t="s">
        <v>2406</v>
      </c>
      <c r="B52" s="354">
        <v>77</v>
      </c>
      <c r="C52" s="351" t="s">
        <v>48</v>
      </c>
      <c r="D52" s="345" t="s">
        <v>2407</v>
      </c>
      <c r="E52" s="352" t="s">
        <v>350</v>
      </c>
      <c r="F52" s="353">
        <v>1500</v>
      </c>
      <c r="G52" s="353">
        <f>CPU!G608</f>
        <v>117.22999999999999</v>
      </c>
      <c r="H52" s="349">
        <f t="shared" si="6"/>
        <v>150.16999999999999</v>
      </c>
      <c r="I52" s="349">
        <f t="shared" si="7"/>
        <v>225255</v>
      </c>
      <c r="K52" s="105">
        <f t="shared" si="4"/>
        <v>0.24997502746978328</v>
      </c>
      <c r="M52" s="303">
        <f t="shared" si="1"/>
        <v>-75075</v>
      </c>
      <c r="N52" s="105">
        <v>0.28099808061420339</v>
      </c>
      <c r="O52" s="6" t="s">
        <v>2343</v>
      </c>
      <c r="P52" s="303"/>
      <c r="AD52" s="6" t="s">
        <v>2406</v>
      </c>
      <c r="AE52" s="6">
        <v>77</v>
      </c>
      <c r="AF52" s="6" t="s">
        <v>48</v>
      </c>
      <c r="AG52" s="6" t="s">
        <v>2407</v>
      </c>
      <c r="AH52" s="6" t="s">
        <v>350</v>
      </c>
      <c r="AI52" s="161">
        <v>1500</v>
      </c>
      <c r="AJ52" s="161">
        <v>156.30000000000001</v>
      </c>
      <c r="AK52" s="161">
        <v>200.22</v>
      </c>
      <c r="AL52" s="161">
        <v>300330</v>
      </c>
    </row>
    <row r="53" spans="1:38" ht="23.45" customHeight="1">
      <c r="A53" s="350" t="s">
        <v>2408</v>
      </c>
      <c r="B53" s="344"/>
      <c r="C53" s="324"/>
      <c r="D53" s="345" t="s">
        <v>2409</v>
      </c>
      <c r="E53" s="346"/>
      <c r="F53" s="347"/>
      <c r="G53" s="347"/>
      <c r="H53" s="349"/>
      <c r="I53" s="349"/>
      <c r="K53" s="105" t="e">
        <f t="shared" si="4"/>
        <v>#DIV/0!</v>
      </c>
      <c r="M53" s="303">
        <f t="shared" si="1"/>
        <v>0</v>
      </c>
      <c r="N53" s="105" t="s">
        <v>2351</v>
      </c>
      <c r="O53" s="6" t="s">
        <v>2343</v>
      </c>
      <c r="P53" s="303"/>
      <c r="AD53" s="6" t="s">
        <v>2408</v>
      </c>
      <c r="AG53" s="6" t="s">
        <v>2409</v>
      </c>
    </row>
    <row r="54" spans="1:38" ht="37.9" customHeight="1">
      <c r="A54" s="350" t="s">
        <v>2410</v>
      </c>
      <c r="B54" s="343">
        <v>96619</v>
      </c>
      <c r="C54" s="351" t="s">
        <v>8</v>
      </c>
      <c r="D54" s="345" t="s">
        <v>2411</v>
      </c>
      <c r="E54" s="352" t="s">
        <v>542</v>
      </c>
      <c r="F54" s="353">
        <v>580.44000000000005</v>
      </c>
      <c r="G54" s="353">
        <f>CPU!G618</f>
        <v>26.599999999999998</v>
      </c>
      <c r="H54" s="349">
        <f t="shared" si="6"/>
        <v>34.07</v>
      </c>
      <c r="I54" s="349">
        <f t="shared" si="7"/>
        <v>19775.59</v>
      </c>
      <c r="K54" s="105">
        <f t="shared" si="4"/>
        <v>0.24972474920118459</v>
      </c>
      <c r="M54" s="303">
        <f t="shared" si="1"/>
        <v>-6582.1899999999987</v>
      </c>
      <c r="N54" s="105">
        <v>0.28095909732016899</v>
      </c>
      <c r="O54" s="6" t="s">
        <v>2343</v>
      </c>
      <c r="P54" s="303"/>
      <c r="AD54" s="6" t="s">
        <v>2410</v>
      </c>
      <c r="AE54" s="6">
        <v>96619</v>
      </c>
      <c r="AF54" s="6" t="s">
        <v>8</v>
      </c>
      <c r="AG54" s="6" t="s">
        <v>2411</v>
      </c>
      <c r="AH54" s="6" t="s">
        <v>542</v>
      </c>
      <c r="AI54" s="161">
        <v>580.44000000000005</v>
      </c>
      <c r="AJ54" s="161">
        <v>35.450000000000003</v>
      </c>
      <c r="AK54" s="161">
        <v>45.41</v>
      </c>
      <c r="AL54" s="161">
        <v>26357.78</v>
      </c>
    </row>
    <row r="55" spans="1:38" ht="63.2" customHeight="1">
      <c r="A55" s="350" t="s">
        <v>2412</v>
      </c>
      <c r="B55" s="343">
        <v>103334</v>
      </c>
      <c r="C55" s="351" t="s">
        <v>8</v>
      </c>
      <c r="D55" s="345" t="s">
        <v>2413</v>
      </c>
      <c r="E55" s="352" t="s">
        <v>542</v>
      </c>
      <c r="F55" s="353">
        <v>262.45</v>
      </c>
      <c r="G55" s="353">
        <f>CPU!G633</f>
        <v>93.34</v>
      </c>
      <c r="H55" s="349">
        <f t="shared" si="6"/>
        <v>119.57</v>
      </c>
      <c r="I55" s="349">
        <f t="shared" si="7"/>
        <v>31381.15</v>
      </c>
      <c r="K55" s="105">
        <f t="shared" si="4"/>
        <v>0.24978029743758434</v>
      </c>
      <c r="M55" s="303">
        <f t="shared" si="1"/>
        <v>-10448.129999999997</v>
      </c>
      <c r="N55" s="105">
        <v>0.28098376466805974</v>
      </c>
      <c r="O55" s="6" t="s">
        <v>2343</v>
      </c>
      <c r="P55" s="303"/>
      <c r="AD55" s="6" t="s">
        <v>2412</v>
      </c>
      <c r="AE55" s="6">
        <v>103334</v>
      </c>
      <c r="AF55" s="6" t="s">
        <v>8</v>
      </c>
      <c r="AG55" s="6" t="s">
        <v>2413</v>
      </c>
      <c r="AH55" s="6" t="s">
        <v>542</v>
      </c>
      <c r="AI55" s="161">
        <v>262.45</v>
      </c>
      <c r="AJ55" s="161">
        <v>124.42</v>
      </c>
      <c r="AK55" s="161">
        <v>159.38</v>
      </c>
      <c r="AL55" s="161">
        <v>41829.279999999999</v>
      </c>
    </row>
    <row r="56" spans="1:38" ht="37.9" customHeight="1">
      <c r="A56" s="350" t="s">
        <v>2414</v>
      </c>
      <c r="B56" s="343">
        <v>94965</v>
      </c>
      <c r="C56" s="351" t="s">
        <v>8</v>
      </c>
      <c r="D56" s="345" t="s">
        <v>2415</v>
      </c>
      <c r="E56" s="352" t="s">
        <v>350</v>
      </c>
      <c r="F56" s="353">
        <v>370.5</v>
      </c>
      <c r="G56" s="353">
        <f>CPU!G649</f>
        <v>469.30999999999995</v>
      </c>
      <c r="H56" s="349">
        <f t="shared" si="6"/>
        <v>601.19000000000005</v>
      </c>
      <c r="I56" s="349">
        <f t="shared" si="7"/>
        <v>222740.9</v>
      </c>
      <c r="K56" s="105">
        <f t="shared" si="4"/>
        <v>0.24994697219928941</v>
      </c>
      <c r="M56" s="303">
        <f t="shared" si="1"/>
        <v>-74225.97</v>
      </c>
      <c r="N56" s="105">
        <v>0.28099279218807416</v>
      </c>
      <c r="O56" s="6" t="s">
        <v>2343</v>
      </c>
      <c r="P56" s="303"/>
      <c r="AD56" s="6" t="s">
        <v>2414</v>
      </c>
      <c r="AE56" s="6">
        <v>94965</v>
      </c>
      <c r="AF56" s="6" t="s">
        <v>8</v>
      </c>
      <c r="AG56" s="6" t="s">
        <v>2415</v>
      </c>
      <c r="AH56" s="6" t="s">
        <v>350</v>
      </c>
      <c r="AI56" s="161">
        <v>370.5</v>
      </c>
      <c r="AJ56" s="161">
        <v>625.71</v>
      </c>
      <c r="AK56" s="161">
        <v>801.53</v>
      </c>
      <c r="AL56" s="161">
        <v>296966.87</v>
      </c>
    </row>
    <row r="57" spans="1:38" ht="25.15" customHeight="1">
      <c r="A57" s="350" t="s">
        <v>2416</v>
      </c>
      <c r="B57" s="343">
        <v>96544</v>
      </c>
      <c r="C57" s="351" t="s">
        <v>8</v>
      </c>
      <c r="D57" s="345" t="s">
        <v>2417</v>
      </c>
      <c r="E57" s="352" t="s">
        <v>90</v>
      </c>
      <c r="F57" s="353">
        <v>215.7</v>
      </c>
      <c r="G57" s="353">
        <f>CPU!G663</f>
        <v>12.049999999999999</v>
      </c>
      <c r="H57" s="349">
        <f t="shared" si="6"/>
        <v>15.44</v>
      </c>
      <c r="I57" s="349">
        <f t="shared" si="7"/>
        <v>3330.41</v>
      </c>
      <c r="K57" s="105">
        <f t="shared" si="4"/>
        <v>0.24866219679468682</v>
      </c>
      <c r="M57" s="303">
        <f t="shared" si="1"/>
        <v>-1102.2300000000005</v>
      </c>
      <c r="N57" s="105">
        <v>0.28117206982543652</v>
      </c>
      <c r="O57" s="6" t="s">
        <v>2343</v>
      </c>
      <c r="P57" s="303"/>
      <c r="AD57" s="6" t="s">
        <v>2416</v>
      </c>
      <c r="AE57" s="6">
        <v>96544</v>
      </c>
      <c r="AF57" s="6" t="s">
        <v>8</v>
      </c>
      <c r="AG57" s="6" t="s">
        <v>2417</v>
      </c>
      <c r="AH57" s="6" t="s">
        <v>90</v>
      </c>
      <c r="AI57" s="161">
        <v>215.7</v>
      </c>
      <c r="AJ57" s="161">
        <v>16.04</v>
      </c>
      <c r="AK57" s="161">
        <v>20.55</v>
      </c>
      <c r="AL57" s="161">
        <v>4432.6400000000003</v>
      </c>
    </row>
    <row r="58" spans="1:38" ht="25.15" customHeight="1">
      <c r="A58" s="350" t="s">
        <v>2418</v>
      </c>
      <c r="B58" s="343">
        <v>96545</v>
      </c>
      <c r="C58" s="351" t="s">
        <v>8</v>
      </c>
      <c r="D58" s="345" t="s">
        <v>2419</v>
      </c>
      <c r="E58" s="352" t="s">
        <v>90</v>
      </c>
      <c r="F58" s="353">
        <v>20849.7</v>
      </c>
      <c r="G58" s="353">
        <f>CPU!G677</f>
        <v>11.32</v>
      </c>
      <c r="H58" s="349">
        <f t="shared" si="6"/>
        <v>14.5</v>
      </c>
      <c r="I58" s="349">
        <f t="shared" si="7"/>
        <v>302320.65000000002</v>
      </c>
      <c r="K58" s="105">
        <f t="shared" si="4"/>
        <v>0.24870466321243523</v>
      </c>
      <c r="M58" s="303">
        <f t="shared" si="1"/>
        <v>-100078.56</v>
      </c>
      <c r="N58" s="105">
        <v>0.28069011280690126</v>
      </c>
      <c r="O58" s="6" t="s">
        <v>2343</v>
      </c>
      <c r="P58" s="303"/>
      <c r="AD58" s="6" t="s">
        <v>2418</v>
      </c>
      <c r="AE58" s="6">
        <v>96545</v>
      </c>
      <c r="AF58" s="6" t="s">
        <v>8</v>
      </c>
      <c r="AG58" s="6" t="s">
        <v>2419</v>
      </c>
      <c r="AH58" s="6" t="s">
        <v>90</v>
      </c>
      <c r="AI58" s="161">
        <v>20849.7</v>
      </c>
      <c r="AJ58" s="161">
        <v>15.07</v>
      </c>
      <c r="AK58" s="161">
        <v>19.3</v>
      </c>
      <c r="AL58" s="161">
        <v>402399.21</v>
      </c>
    </row>
    <row r="59" spans="1:38" ht="25.15" customHeight="1">
      <c r="A59" s="350" t="s">
        <v>2420</v>
      </c>
      <c r="B59" s="343">
        <v>96546</v>
      </c>
      <c r="C59" s="351" t="s">
        <v>8</v>
      </c>
      <c r="D59" s="345" t="s">
        <v>2421</v>
      </c>
      <c r="E59" s="352" t="s">
        <v>90</v>
      </c>
      <c r="F59" s="353">
        <v>1513.3</v>
      </c>
      <c r="G59" s="353">
        <f>CPU!G691</f>
        <v>10.130000000000001</v>
      </c>
      <c r="H59" s="349">
        <f t="shared" si="6"/>
        <v>12.98</v>
      </c>
      <c r="I59" s="349">
        <f t="shared" si="7"/>
        <v>19642.63</v>
      </c>
      <c r="K59" s="105">
        <f t="shared" si="4"/>
        <v>0.24884263065673107</v>
      </c>
      <c r="M59" s="303">
        <f t="shared" si="1"/>
        <v>-6507.1899999999987</v>
      </c>
      <c r="N59" s="105">
        <v>0.28094885100074141</v>
      </c>
      <c r="O59" s="6" t="s">
        <v>2343</v>
      </c>
      <c r="P59" s="303"/>
      <c r="AD59" s="6" t="s">
        <v>2420</v>
      </c>
      <c r="AE59" s="6">
        <v>96546</v>
      </c>
      <c r="AF59" s="6" t="s">
        <v>8</v>
      </c>
      <c r="AG59" s="6" t="s">
        <v>2421</v>
      </c>
      <c r="AH59" s="6" t="s">
        <v>90</v>
      </c>
      <c r="AI59" s="161">
        <v>1513.3</v>
      </c>
      <c r="AJ59" s="161">
        <v>13.49</v>
      </c>
      <c r="AK59" s="161">
        <v>17.28</v>
      </c>
      <c r="AL59" s="161">
        <v>26149.82</v>
      </c>
    </row>
    <row r="60" spans="1:38" ht="25.15" customHeight="1">
      <c r="A60" s="350" t="s">
        <v>2422</v>
      </c>
      <c r="B60" s="343">
        <v>96547</v>
      </c>
      <c r="C60" s="351" t="s">
        <v>8</v>
      </c>
      <c r="D60" s="345" t="s">
        <v>2423</v>
      </c>
      <c r="E60" s="352" t="s">
        <v>90</v>
      </c>
      <c r="F60" s="353">
        <v>222.8</v>
      </c>
      <c r="G60" s="353">
        <f>CPU!G705</f>
        <v>8.5800000000000018</v>
      </c>
      <c r="H60" s="349">
        <f t="shared" si="6"/>
        <v>10.99</v>
      </c>
      <c r="I60" s="349">
        <f t="shared" si="7"/>
        <v>2448.5700000000002</v>
      </c>
      <c r="K60" s="105">
        <f t="shared" si="4"/>
        <v>0.24829155077455833</v>
      </c>
      <c r="M60" s="303">
        <f t="shared" si="1"/>
        <v>-808.77</v>
      </c>
      <c r="N60" s="105">
        <v>0.28133216476774758</v>
      </c>
      <c r="O60" s="6" t="s">
        <v>2343</v>
      </c>
      <c r="P60" s="303"/>
      <c r="AD60" s="6" t="s">
        <v>2422</v>
      </c>
      <c r="AE60" s="6">
        <v>96547</v>
      </c>
      <c r="AF60" s="6" t="s">
        <v>8</v>
      </c>
      <c r="AG60" s="6" t="s">
        <v>2423</v>
      </c>
      <c r="AH60" s="6" t="s">
        <v>90</v>
      </c>
      <c r="AI60" s="161">
        <v>222.8</v>
      </c>
      <c r="AJ60" s="161">
        <v>11.41</v>
      </c>
      <c r="AK60" s="161">
        <v>14.62</v>
      </c>
      <c r="AL60" s="161">
        <v>3257.34</v>
      </c>
    </row>
    <row r="61" spans="1:38" ht="25.15" customHeight="1">
      <c r="A61" s="350" t="s">
        <v>2424</v>
      </c>
      <c r="B61" s="343">
        <v>96548</v>
      </c>
      <c r="C61" s="351" t="s">
        <v>8</v>
      </c>
      <c r="D61" s="345" t="s">
        <v>2425</v>
      </c>
      <c r="E61" s="352" t="s">
        <v>90</v>
      </c>
      <c r="F61" s="353">
        <v>305</v>
      </c>
      <c r="G61" s="353">
        <f>CPU!G719</f>
        <v>8.1399999999999988</v>
      </c>
      <c r="H61" s="349">
        <f t="shared" si="6"/>
        <v>10.43</v>
      </c>
      <c r="I61" s="349">
        <f t="shared" si="7"/>
        <v>3181.15</v>
      </c>
      <c r="K61" s="105">
        <f t="shared" si="4"/>
        <v>0.24801730353280471</v>
      </c>
      <c r="M61" s="303">
        <f t="shared" si="1"/>
        <v>-1049.2000000000003</v>
      </c>
      <c r="N61" s="105">
        <v>0.2807017543859649</v>
      </c>
      <c r="O61" s="6" t="s">
        <v>2343</v>
      </c>
      <c r="P61" s="303"/>
      <c r="AD61" s="6" t="s">
        <v>2424</v>
      </c>
      <c r="AE61" s="6">
        <v>96548</v>
      </c>
      <c r="AF61" s="6" t="s">
        <v>8</v>
      </c>
      <c r="AG61" s="6" t="s">
        <v>2425</v>
      </c>
      <c r="AH61" s="6" t="s">
        <v>90</v>
      </c>
      <c r="AI61" s="161">
        <v>305</v>
      </c>
      <c r="AJ61" s="161">
        <v>10.83</v>
      </c>
      <c r="AK61" s="161">
        <v>13.87</v>
      </c>
      <c r="AL61" s="161">
        <v>4230.3500000000004</v>
      </c>
    </row>
    <row r="62" spans="1:38" ht="25.15" customHeight="1">
      <c r="A62" s="350" t="s">
        <v>2426</v>
      </c>
      <c r="B62" s="343">
        <v>96549</v>
      </c>
      <c r="C62" s="351" t="s">
        <v>8</v>
      </c>
      <c r="D62" s="345" t="s">
        <v>2427</v>
      </c>
      <c r="E62" s="352" t="s">
        <v>90</v>
      </c>
      <c r="F62" s="353">
        <v>103.5</v>
      </c>
      <c r="G62" s="353">
        <f>CPU!G733</f>
        <v>9.0599999999999987</v>
      </c>
      <c r="H62" s="349">
        <f t="shared" si="6"/>
        <v>11.61</v>
      </c>
      <c r="I62" s="349">
        <f t="shared" si="7"/>
        <v>1201.6400000000001</v>
      </c>
      <c r="K62" s="105">
        <f t="shared" si="4"/>
        <v>0.2485429121745002</v>
      </c>
      <c r="M62" s="303">
        <f t="shared" si="1"/>
        <v>-397.43999999999983</v>
      </c>
      <c r="N62" s="105">
        <v>0.28109452736318397</v>
      </c>
      <c r="O62" s="6" t="s">
        <v>2343</v>
      </c>
      <c r="P62" s="303"/>
      <c r="AD62" s="6" t="s">
        <v>2426</v>
      </c>
      <c r="AE62" s="6">
        <v>96549</v>
      </c>
      <c r="AF62" s="6" t="s">
        <v>8</v>
      </c>
      <c r="AG62" s="6" t="s">
        <v>2427</v>
      </c>
      <c r="AH62" s="6" t="s">
        <v>90</v>
      </c>
      <c r="AI62" s="161">
        <v>103.5</v>
      </c>
      <c r="AJ62" s="161">
        <v>12.06</v>
      </c>
      <c r="AK62" s="161">
        <v>15.45</v>
      </c>
      <c r="AL62" s="161">
        <v>1599.08</v>
      </c>
    </row>
    <row r="63" spans="1:38" ht="25.15" customHeight="1">
      <c r="A63" s="350" t="s">
        <v>2428</v>
      </c>
      <c r="B63" s="343">
        <v>96543</v>
      </c>
      <c r="C63" s="351" t="s">
        <v>8</v>
      </c>
      <c r="D63" s="345" t="s">
        <v>2429</v>
      </c>
      <c r="E63" s="352" t="s">
        <v>90</v>
      </c>
      <c r="F63" s="353">
        <v>753.9</v>
      </c>
      <c r="G63" s="353">
        <f>CPU!G747</f>
        <v>12.76</v>
      </c>
      <c r="H63" s="349">
        <f t="shared" si="6"/>
        <v>16.350000000000001</v>
      </c>
      <c r="I63" s="349">
        <f t="shared" si="7"/>
        <v>12326.27</v>
      </c>
      <c r="K63" s="105">
        <f t="shared" si="4"/>
        <v>0.24931089882179824</v>
      </c>
      <c r="M63" s="303">
        <f t="shared" si="1"/>
        <v>-4093.6699999999983</v>
      </c>
      <c r="N63" s="105">
        <v>0.28117647058823536</v>
      </c>
      <c r="O63" s="6" t="s">
        <v>2343</v>
      </c>
      <c r="P63" s="303"/>
      <c r="AD63" s="6" t="s">
        <v>2428</v>
      </c>
      <c r="AE63" s="6">
        <v>96543</v>
      </c>
      <c r="AF63" s="6" t="s">
        <v>8</v>
      </c>
      <c r="AG63" s="6" t="s">
        <v>2429</v>
      </c>
      <c r="AH63" s="6" t="s">
        <v>90</v>
      </c>
      <c r="AI63" s="161">
        <v>753.9</v>
      </c>
      <c r="AJ63" s="161">
        <v>17</v>
      </c>
      <c r="AK63" s="161">
        <v>21.78</v>
      </c>
      <c r="AL63" s="161">
        <v>16419.939999999999</v>
      </c>
    </row>
    <row r="64" spans="1:38" ht="37.9" customHeight="1">
      <c r="A64" s="350" t="s">
        <v>2430</v>
      </c>
      <c r="B64" s="343">
        <v>96535</v>
      </c>
      <c r="C64" s="351" t="s">
        <v>8</v>
      </c>
      <c r="D64" s="345" t="s">
        <v>2431</v>
      </c>
      <c r="E64" s="352" t="s">
        <v>542</v>
      </c>
      <c r="F64" s="353">
        <v>49.6</v>
      </c>
      <c r="G64" s="353">
        <f>CPU!G766</f>
        <v>89.639999999999986</v>
      </c>
      <c r="H64" s="349">
        <f t="shared" si="6"/>
        <v>114.83</v>
      </c>
      <c r="I64" s="349">
        <f t="shared" si="7"/>
        <v>5695.57</v>
      </c>
      <c r="K64" s="105">
        <f t="shared" si="4"/>
        <v>0.24972204950943711</v>
      </c>
      <c r="M64" s="303">
        <f t="shared" si="1"/>
        <v>-1895.71</v>
      </c>
      <c r="N64" s="105">
        <v>0.28096752594576513</v>
      </c>
      <c r="O64" s="6" t="s">
        <v>2343</v>
      </c>
      <c r="P64" s="303"/>
      <c r="AD64" s="6" t="s">
        <v>2430</v>
      </c>
      <c r="AE64" s="6">
        <v>96535</v>
      </c>
      <c r="AF64" s="6" t="s">
        <v>8</v>
      </c>
      <c r="AG64" s="6" t="s">
        <v>2431</v>
      </c>
      <c r="AH64" s="6" t="s">
        <v>542</v>
      </c>
      <c r="AI64" s="161">
        <v>49.6</v>
      </c>
      <c r="AJ64" s="161">
        <v>119.48</v>
      </c>
      <c r="AK64" s="161">
        <v>153.05000000000001</v>
      </c>
      <c r="AL64" s="161">
        <v>7591.28</v>
      </c>
    </row>
    <row r="65" spans="1:38" ht="37.9" customHeight="1">
      <c r="A65" s="350" t="s">
        <v>2432</v>
      </c>
      <c r="B65" s="343">
        <v>96536</v>
      </c>
      <c r="C65" s="351" t="s">
        <v>8</v>
      </c>
      <c r="D65" s="345" t="s">
        <v>2433</v>
      </c>
      <c r="E65" s="352" t="s">
        <v>542</v>
      </c>
      <c r="F65" s="353">
        <v>743.7</v>
      </c>
      <c r="G65" s="353">
        <f>CPU!G785</f>
        <v>43.99</v>
      </c>
      <c r="H65" s="349">
        <f t="shared" si="6"/>
        <v>56.35</v>
      </c>
      <c r="I65" s="349">
        <f t="shared" si="7"/>
        <v>41907.5</v>
      </c>
      <c r="K65" s="105">
        <f t="shared" si="4"/>
        <v>0.24916719953116284</v>
      </c>
      <c r="M65" s="303">
        <f t="shared" si="1"/>
        <v>-13907.190000000002</v>
      </c>
      <c r="N65" s="105">
        <v>0.28093531319337761</v>
      </c>
      <c r="O65" s="6" t="s">
        <v>2343</v>
      </c>
      <c r="P65" s="303"/>
      <c r="AD65" s="6" t="s">
        <v>2432</v>
      </c>
      <c r="AE65" s="6">
        <v>96536</v>
      </c>
      <c r="AF65" s="6" t="s">
        <v>8</v>
      </c>
      <c r="AG65" s="6" t="s">
        <v>2433</v>
      </c>
      <c r="AH65" s="6" t="s">
        <v>542</v>
      </c>
      <c r="AI65" s="161">
        <v>743.7</v>
      </c>
      <c r="AJ65" s="161">
        <v>58.59</v>
      </c>
      <c r="AK65" s="161">
        <v>75.05</v>
      </c>
      <c r="AL65" s="161">
        <v>55814.69</v>
      </c>
    </row>
    <row r="66" spans="1:38" ht="25.15" customHeight="1">
      <c r="A66" s="350" t="s">
        <v>2434</v>
      </c>
      <c r="B66" s="343">
        <v>98557</v>
      </c>
      <c r="C66" s="351" t="s">
        <v>8</v>
      </c>
      <c r="D66" s="345" t="s">
        <v>2435</v>
      </c>
      <c r="E66" s="352" t="s">
        <v>542</v>
      </c>
      <c r="F66" s="353">
        <v>603.64</v>
      </c>
      <c r="G66" s="353">
        <f>CPU!G795</f>
        <v>37.19</v>
      </c>
      <c r="H66" s="349">
        <f t="shared" si="6"/>
        <v>47.64</v>
      </c>
      <c r="I66" s="349">
        <f t="shared" si="7"/>
        <v>28757.41</v>
      </c>
      <c r="K66" s="105">
        <f t="shared" si="4"/>
        <v>0.249881968365957</v>
      </c>
      <c r="M66" s="303">
        <f t="shared" si="1"/>
        <v>-9579.77</v>
      </c>
      <c r="N66" s="105">
        <v>0.28096006454215416</v>
      </c>
      <c r="O66" s="6" t="s">
        <v>2343</v>
      </c>
      <c r="P66" s="303"/>
      <c r="AD66" s="6" t="s">
        <v>2434</v>
      </c>
      <c r="AE66" s="6">
        <v>98557</v>
      </c>
      <c r="AF66" s="6" t="s">
        <v>8</v>
      </c>
      <c r="AG66" s="6" t="s">
        <v>2435</v>
      </c>
      <c r="AH66" s="6" t="s">
        <v>542</v>
      </c>
      <c r="AI66" s="161">
        <v>603.64</v>
      </c>
      <c r="AJ66" s="161">
        <v>49.58</v>
      </c>
      <c r="AK66" s="161">
        <v>63.51</v>
      </c>
      <c r="AL66" s="161">
        <v>38337.18</v>
      </c>
    </row>
    <row r="67" spans="1:38" ht="25.15" customHeight="1">
      <c r="A67" s="350" t="s">
        <v>2436</v>
      </c>
      <c r="B67" s="343">
        <v>103670</v>
      </c>
      <c r="C67" s="351" t="s">
        <v>8</v>
      </c>
      <c r="D67" s="345" t="s">
        <v>2437</v>
      </c>
      <c r="E67" s="352" t="s">
        <v>350</v>
      </c>
      <c r="F67" s="353">
        <v>370.5</v>
      </c>
      <c r="G67" s="353">
        <f>CPU!G807</f>
        <v>175.82999999999998</v>
      </c>
      <c r="H67" s="349">
        <f t="shared" si="6"/>
        <v>225.24</v>
      </c>
      <c r="I67" s="349">
        <f t="shared" si="7"/>
        <v>83451.42</v>
      </c>
      <c r="K67" s="105">
        <f t="shared" si="4"/>
        <v>0.24990009324630347</v>
      </c>
      <c r="M67" s="303">
        <f t="shared" si="1"/>
        <v>-27802.320000000007</v>
      </c>
      <c r="N67" s="105">
        <v>0.28100337016338894</v>
      </c>
      <c r="O67" s="6" t="s">
        <v>2343</v>
      </c>
      <c r="P67" s="303"/>
      <c r="AD67" s="6" t="s">
        <v>2436</v>
      </c>
      <c r="AE67" s="6">
        <v>103670</v>
      </c>
      <c r="AF67" s="6" t="s">
        <v>8</v>
      </c>
      <c r="AG67" s="6" t="s">
        <v>2437</v>
      </c>
      <c r="AH67" s="6" t="s">
        <v>350</v>
      </c>
      <c r="AI67" s="161">
        <v>370.5</v>
      </c>
      <c r="AJ67" s="161">
        <v>234.41</v>
      </c>
      <c r="AK67" s="161">
        <v>300.27999999999997</v>
      </c>
      <c r="AL67" s="161">
        <v>111253.74</v>
      </c>
    </row>
    <row r="68" spans="1:38" ht="23.45" customHeight="1">
      <c r="A68" s="350" t="s">
        <v>2438</v>
      </c>
      <c r="B68" s="344"/>
      <c r="C68" s="324"/>
      <c r="D68" s="345" t="s">
        <v>2439</v>
      </c>
      <c r="E68" s="346"/>
      <c r="F68" s="347"/>
      <c r="G68" s="347"/>
      <c r="H68" s="349"/>
      <c r="I68" s="349"/>
      <c r="K68" s="105" t="e">
        <f t="shared" si="4"/>
        <v>#DIV/0!</v>
      </c>
      <c r="M68" s="303">
        <f t="shared" si="1"/>
        <v>0</v>
      </c>
      <c r="N68" s="105" t="s">
        <v>2351</v>
      </c>
      <c r="O68" s="6" t="s">
        <v>2343</v>
      </c>
      <c r="P68" s="303"/>
      <c r="AD68" s="6" t="s">
        <v>2438</v>
      </c>
      <c r="AG68" s="6" t="s">
        <v>2439</v>
      </c>
    </row>
    <row r="69" spans="1:38" ht="25.15" customHeight="1">
      <c r="A69" s="350" t="s">
        <v>2440</v>
      </c>
      <c r="B69" s="343">
        <v>7084</v>
      </c>
      <c r="C69" s="351" t="s">
        <v>48</v>
      </c>
      <c r="D69" s="345" t="s">
        <v>2441</v>
      </c>
      <c r="E69" s="352" t="s">
        <v>350</v>
      </c>
      <c r="F69" s="353">
        <v>80</v>
      </c>
      <c r="G69" s="353">
        <f>CPU!G818</f>
        <v>221.45</v>
      </c>
      <c r="H69" s="349">
        <f t="shared" si="6"/>
        <v>283.68</v>
      </c>
      <c r="I69" s="349">
        <f t="shared" si="7"/>
        <v>22694.400000000001</v>
      </c>
      <c r="K69" s="105">
        <f t="shared" si="4"/>
        <v>0.25001982815598145</v>
      </c>
      <c r="M69" s="303">
        <f t="shared" si="1"/>
        <v>-7565.5999999999985</v>
      </c>
      <c r="N69" s="105">
        <v>0.28098753725277725</v>
      </c>
      <c r="O69" s="6" t="s">
        <v>2343</v>
      </c>
      <c r="P69" s="303"/>
      <c r="AD69" s="6" t="s">
        <v>2440</v>
      </c>
      <c r="AE69" s="6">
        <v>7084</v>
      </c>
      <c r="AF69" s="6" t="s">
        <v>48</v>
      </c>
      <c r="AG69" s="6" t="s">
        <v>2441</v>
      </c>
      <c r="AH69" s="6" t="s">
        <v>350</v>
      </c>
      <c r="AI69" s="161">
        <v>80</v>
      </c>
      <c r="AJ69" s="161">
        <v>295.27999999999997</v>
      </c>
      <c r="AK69" s="161">
        <v>378.25</v>
      </c>
      <c r="AL69" s="161">
        <v>30260</v>
      </c>
    </row>
    <row r="70" spans="1:38" ht="23.45" customHeight="1">
      <c r="A70" s="350" t="s">
        <v>2442</v>
      </c>
      <c r="B70" s="350" t="s">
        <v>2388</v>
      </c>
      <c r="C70" s="351" t="s">
        <v>2389</v>
      </c>
      <c r="D70" s="345" t="s">
        <v>2390</v>
      </c>
      <c r="E70" s="352" t="s">
        <v>542</v>
      </c>
      <c r="F70" s="353">
        <v>160</v>
      </c>
      <c r="G70" s="353">
        <f>CPU!G824</f>
        <v>21.83</v>
      </c>
      <c r="H70" s="349">
        <f t="shared" si="6"/>
        <v>27.96</v>
      </c>
      <c r="I70" s="349">
        <f t="shared" si="7"/>
        <v>4473.6000000000004</v>
      </c>
      <c r="K70" s="105">
        <f t="shared" si="4"/>
        <v>0.25</v>
      </c>
      <c r="M70" s="303">
        <f t="shared" si="1"/>
        <v>-1491.1999999999998</v>
      </c>
      <c r="N70" s="105">
        <v>0.28109965635738821</v>
      </c>
      <c r="O70" s="6" t="s">
        <v>2343</v>
      </c>
      <c r="P70" s="303"/>
      <c r="AD70" s="6" t="s">
        <v>2442</v>
      </c>
      <c r="AE70" s="6" t="s">
        <v>2388</v>
      </c>
      <c r="AF70" s="6" t="s">
        <v>2389</v>
      </c>
      <c r="AG70" s="6" t="s">
        <v>2390</v>
      </c>
      <c r="AH70" s="6" t="s">
        <v>542</v>
      </c>
      <c r="AI70" s="161">
        <v>160</v>
      </c>
      <c r="AJ70" s="161">
        <v>29.1</v>
      </c>
      <c r="AK70" s="161">
        <v>37.28</v>
      </c>
      <c r="AL70" s="161">
        <v>5964.8</v>
      </c>
    </row>
    <row r="71" spans="1:38" ht="37.9" customHeight="1">
      <c r="A71" s="350" t="s">
        <v>2443</v>
      </c>
      <c r="B71" s="343">
        <v>96619</v>
      </c>
      <c r="C71" s="351" t="s">
        <v>8</v>
      </c>
      <c r="D71" s="345" t="s">
        <v>2411</v>
      </c>
      <c r="E71" s="352" t="s">
        <v>542</v>
      </c>
      <c r="F71" s="353">
        <v>160</v>
      </c>
      <c r="G71" s="353">
        <f>CPU!G834</f>
        <v>26.580000000000002</v>
      </c>
      <c r="H71" s="349">
        <f t="shared" si="6"/>
        <v>34.049999999999997</v>
      </c>
      <c r="I71" s="349">
        <f t="shared" si="7"/>
        <v>5448</v>
      </c>
      <c r="K71" s="105">
        <f t="shared" si="4"/>
        <v>0.25016516185862148</v>
      </c>
      <c r="M71" s="303">
        <f t="shared" si="1"/>
        <v>-1817.6000000000004</v>
      </c>
      <c r="N71" s="105">
        <v>0.28095909732016899</v>
      </c>
      <c r="O71" s="6" t="s">
        <v>2343</v>
      </c>
      <c r="P71" s="303"/>
      <c r="AD71" s="6" t="s">
        <v>2443</v>
      </c>
      <c r="AE71" s="6">
        <v>96619</v>
      </c>
      <c r="AF71" s="6" t="s">
        <v>8</v>
      </c>
      <c r="AG71" s="6" t="s">
        <v>2411</v>
      </c>
      <c r="AH71" s="6" t="s">
        <v>542</v>
      </c>
      <c r="AI71" s="161">
        <v>160</v>
      </c>
      <c r="AJ71" s="161">
        <v>35.450000000000003</v>
      </c>
      <c r="AK71" s="161">
        <v>45.41</v>
      </c>
      <c r="AL71" s="161">
        <v>7265.6</v>
      </c>
    </row>
    <row r="72" spans="1:38" ht="37.9" customHeight="1">
      <c r="A72" s="350" t="s">
        <v>2444</v>
      </c>
      <c r="B72" s="343">
        <v>94965</v>
      </c>
      <c r="C72" s="351" t="s">
        <v>8</v>
      </c>
      <c r="D72" s="345" t="s">
        <v>2415</v>
      </c>
      <c r="E72" s="352" t="s">
        <v>350</v>
      </c>
      <c r="F72" s="353">
        <v>132</v>
      </c>
      <c r="G72" s="353">
        <f>CPU!G850</f>
        <v>469.30999999999995</v>
      </c>
      <c r="H72" s="349">
        <f t="shared" si="6"/>
        <v>601.19000000000005</v>
      </c>
      <c r="I72" s="349">
        <f t="shared" si="7"/>
        <v>79357.08</v>
      </c>
      <c r="K72" s="105">
        <f t="shared" si="4"/>
        <v>0.24994697640762042</v>
      </c>
      <c r="M72" s="303">
        <f t="shared" si="1"/>
        <v>-26444.880000000005</v>
      </c>
      <c r="N72" s="105">
        <v>0.28099279218807416</v>
      </c>
      <c r="O72" s="6" t="s">
        <v>2343</v>
      </c>
      <c r="P72" s="303"/>
      <c r="AD72" s="6" t="s">
        <v>2444</v>
      </c>
      <c r="AE72" s="6">
        <v>94965</v>
      </c>
      <c r="AF72" s="6" t="s">
        <v>8</v>
      </c>
      <c r="AG72" s="6" t="s">
        <v>2415</v>
      </c>
      <c r="AH72" s="6" t="s">
        <v>350</v>
      </c>
      <c r="AI72" s="161">
        <v>132</v>
      </c>
      <c r="AJ72" s="161">
        <v>625.71</v>
      </c>
      <c r="AK72" s="161">
        <v>801.53</v>
      </c>
      <c r="AL72" s="161">
        <v>105801.96</v>
      </c>
    </row>
    <row r="73" spans="1:38" ht="25.15" customHeight="1">
      <c r="A73" s="350" t="s">
        <v>2445</v>
      </c>
      <c r="B73" s="343">
        <v>103670</v>
      </c>
      <c r="C73" s="351" t="s">
        <v>8</v>
      </c>
      <c r="D73" s="345" t="s">
        <v>2437</v>
      </c>
      <c r="E73" s="352" t="s">
        <v>350</v>
      </c>
      <c r="F73" s="353">
        <v>132</v>
      </c>
      <c r="G73" s="353">
        <f>CPU!G862</f>
        <v>175.82999999999998</v>
      </c>
      <c r="H73" s="349">
        <f t="shared" si="6"/>
        <v>225.24</v>
      </c>
      <c r="I73" s="349">
        <f t="shared" si="7"/>
        <v>29731.68</v>
      </c>
      <c r="K73" s="105">
        <f t="shared" si="4"/>
        <v>0.24990009324630347</v>
      </c>
      <c r="M73" s="303">
        <f t="shared" si="1"/>
        <v>-9905.2799999999988</v>
      </c>
      <c r="N73" s="105">
        <v>0.28100337016338894</v>
      </c>
      <c r="O73" s="6" t="s">
        <v>2343</v>
      </c>
      <c r="P73" s="303"/>
      <c r="AD73" s="6" t="s">
        <v>2445</v>
      </c>
      <c r="AE73" s="6">
        <v>103670</v>
      </c>
      <c r="AF73" s="6" t="s">
        <v>8</v>
      </c>
      <c r="AG73" s="6" t="s">
        <v>2437</v>
      </c>
      <c r="AH73" s="6" t="s">
        <v>350</v>
      </c>
      <c r="AI73" s="161">
        <v>132</v>
      </c>
      <c r="AJ73" s="161">
        <v>234.41</v>
      </c>
      <c r="AK73" s="161">
        <v>300.27999999999997</v>
      </c>
      <c r="AL73" s="161">
        <v>39636.959999999999</v>
      </c>
    </row>
    <row r="74" spans="1:38" ht="37.9" customHeight="1">
      <c r="A74" s="350" t="s">
        <v>2446</v>
      </c>
      <c r="B74" s="343">
        <v>92915</v>
      </c>
      <c r="C74" s="351" t="s">
        <v>8</v>
      </c>
      <c r="D74" s="345" t="s">
        <v>2447</v>
      </c>
      <c r="E74" s="352" t="s">
        <v>90</v>
      </c>
      <c r="F74" s="353">
        <v>457.4</v>
      </c>
      <c r="G74" s="353">
        <f>CPU!G876</f>
        <v>12.22</v>
      </c>
      <c r="H74" s="349">
        <f t="shared" si="6"/>
        <v>15.65</v>
      </c>
      <c r="I74" s="349">
        <f t="shared" si="7"/>
        <v>7158.31</v>
      </c>
      <c r="K74" s="105">
        <f t="shared" si="4"/>
        <v>0.24904062222651169</v>
      </c>
      <c r="M74" s="303">
        <f t="shared" si="1"/>
        <v>-2373.9099999999989</v>
      </c>
      <c r="N74" s="105">
        <v>0.28088506453595574</v>
      </c>
      <c r="O74" s="6" t="s">
        <v>2343</v>
      </c>
      <c r="P74" s="303"/>
      <c r="AD74" s="6" t="s">
        <v>2446</v>
      </c>
      <c r="AE74" s="6">
        <v>92915</v>
      </c>
      <c r="AF74" s="6" t="s">
        <v>8</v>
      </c>
      <c r="AG74" s="6" t="s">
        <v>2447</v>
      </c>
      <c r="AH74" s="6" t="s">
        <v>90</v>
      </c>
      <c r="AI74" s="161">
        <v>457.4</v>
      </c>
      <c r="AJ74" s="161">
        <v>16.27</v>
      </c>
      <c r="AK74" s="161">
        <v>20.84</v>
      </c>
      <c r="AL74" s="161">
        <v>9532.2199999999993</v>
      </c>
    </row>
    <row r="75" spans="1:38" ht="37.9" customHeight="1">
      <c r="A75" s="350" t="s">
        <v>2448</v>
      </c>
      <c r="B75" s="343">
        <v>92916</v>
      </c>
      <c r="C75" s="351" t="s">
        <v>8</v>
      </c>
      <c r="D75" s="345" t="s">
        <v>2449</v>
      </c>
      <c r="E75" s="352" t="s">
        <v>90</v>
      </c>
      <c r="F75" s="353">
        <v>2525.4</v>
      </c>
      <c r="G75" s="353">
        <f>CPU!G890</f>
        <v>11.549999999999999</v>
      </c>
      <c r="H75" s="349">
        <f t="shared" si="6"/>
        <v>14.8</v>
      </c>
      <c r="I75" s="349">
        <f t="shared" si="7"/>
        <v>37375.919999999998</v>
      </c>
      <c r="K75" s="105">
        <f t="shared" si="4"/>
        <v>0.24873096446700504</v>
      </c>
      <c r="M75" s="303">
        <f t="shared" si="1"/>
        <v>-12374.46</v>
      </c>
      <c r="N75" s="105">
        <v>0.28088426527958377</v>
      </c>
      <c r="O75" s="6" t="s">
        <v>2343</v>
      </c>
      <c r="P75" s="303"/>
      <c r="AD75" s="6" t="s">
        <v>2448</v>
      </c>
      <c r="AE75" s="6">
        <v>92916</v>
      </c>
      <c r="AF75" s="6" t="s">
        <v>8</v>
      </c>
      <c r="AG75" s="6" t="s">
        <v>2449</v>
      </c>
      <c r="AH75" s="6" t="s">
        <v>90</v>
      </c>
      <c r="AI75" s="161">
        <v>2525.4</v>
      </c>
      <c r="AJ75" s="161">
        <v>15.38</v>
      </c>
      <c r="AK75" s="161">
        <v>19.7</v>
      </c>
      <c r="AL75" s="161">
        <v>49750.38</v>
      </c>
    </row>
    <row r="76" spans="1:38" ht="37.9" customHeight="1">
      <c r="A76" s="350" t="s">
        <v>2450</v>
      </c>
      <c r="B76" s="343">
        <v>92917</v>
      </c>
      <c r="C76" s="351" t="s">
        <v>8</v>
      </c>
      <c r="D76" s="345" t="s">
        <v>2451</v>
      </c>
      <c r="E76" s="352" t="s">
        <v>90</v>
      </c>
      <c r="F76" s="353">
        <v>293.2</v>
      </c>
      <c r="G76" s="353">
        <f>CPU!G904</f>
        <v>10.82</v>
      </c>
      <c r="H76" s="349">
        <f t="shared" si="6"/>
        <v>13.86</v>
      </c>
      <c r="I76" s="349">
        <f t="shared" si="7"/>
        <v>4063.75</v>
      </c>
      <c r="K76" s="105">
        <f t="shared" si="4"/>
        <v>0.24959375115411597</v>
      </c>
      <c r="M76" s="303">
        <f t="shared" si="1"/>
        <v>-1351.6499999999996</v>
      </c>
      <c r="N76" s="105">
        <v>0.28085991678224675</v>
      </c>
      <c r="O76" s="6" t="s">
        <v>2343</v>
      </c>
      <c r="P76" s="303"/>
      <c r="AD76" s="6" t="s">
        <v>2450</v>
      </c>
      <c r="AE76" s="6">
        <v>92917</v>
      </c>
      <c r="AF76" s="6" t="s">
        <v>8</v>
      </c>
      <c r="AG76" s="6" t="s">
        <v>2451</v>
      </c>
      <c r="AH76" s="6" t="s">
        <v>90</v>
      </c>
      <c r="AI76" s="161">
        <v>293.2</v>
      </c>
      <c r="AJ76" s="161">
        <v>14.42</v>
      </c>
      <c r="AK76" s="161">
        <v>18.47</v>
      </c>
      <c r="AL76" s="161">
        <v>5415.4</v>
      </c>
    </row>
    <row r="77" spans="1:38" ht="37.9" customHeight="1">
      <c r="A77" s="350" t="s">
        <v>2452</v>
      </c>
      <c r="B77" s="343">
        <v>92919</v>
      </c>
      <c r="C77" s="351" t="s">
        <v>8</v>
      </c>
      <c r="D77" s="345" t="s">
        <v>2453</v>
      </c>
      <c r="E77" s="352" t="s">
        <v>90</v>
      </c>
      <c r="F77" s="353">
        <v>1911.3</v>
      </c>
      <c r="G77" s="353">
        <f>CPU!G918</f>
        <v>9.6300000000000008</v>
      </c>
      <c r="H77" s="349">
        <f t="shared" si="6"/>
        <v>12.34</v>
      </c>
      <c r="I77" s="349">
        <f t="shared" si="7"/>
        <v>23585.439999999999</v>
      </c>
      <c r="K77" s="105">
        <f t="shared" si="4"/>
        <v>0.24801949214444519</v>
      </c>
      <c r="M77" s="303">
        <f t="shared" si="1"/>
        <v>-7778.9900000000016</v>
      </c>
      <c r="N77" s="105">
        <v>0.28103044496487106</v>
      </c>
      <c r="O77" s="6" t="s">
        <v>2343</v>
      </c>
      <c r="P77" s="303"/>
      <c r="AD77" s="6" t="s">
        <v>2452</v>
      </c>
      <c r="AE77" s="6">
        <v>92919</v>
      </c>
      <c r="AF77" s="6" t="s">
        <v>8</v>
      </c>
      <c r="AG77" s="6" t="s">
        <v>2453</v>
      </c>
      <c r="AH77" s="6" t="s">
        <v>90</v>
      </c>
      <c r="AI77" s="161">
        <v>1911.3</v>
      </c>
      <c r="AJ77" s="161">
        <v>12.81</v>
      </c>
      <c r="AK77" s="161">
        <v>16.41</v>
      </c>
      <c r="AL77" s="161">
        <v>31364.43</v>
      </c>
    </row>
    <row r="78" spans="1:38" ht="37.9" customHeight="1">
      <c r="A78" s="350" t="s">
        <v>2454</v>
      </c>
      <c r="B78" s="343">
        <v>92921</v>
      </c>
      <c r="C78" s="351" t="s">
        <v>8</v>
      </c>
      <c r="D78" s="345" t="s">
        <v>2455</v>
      </c>
      <c r="E78" s="352" t="s">
        <v>90</v>
      </c>
      <c r="F78" s="353">
        <v>1609</v>
      </c>
      <c r="G78" s="353">
        <f>CPU!G932</f>
        <v>8.06</v>
      </c>
      <c r="H78" s="349">
        <f t="shared" si="6"/>
        <v>10.32</v>
      </c>
      <c r="I78" s="349">
        <f t="shared" si="7"/>
        <v>16604.88</v>
      </c>
      <c r="K78" s="105">
        <f t="shared" si="4"/>
        <v>0.24836125273124543</v>
      </c>
      <c r="M78" s="303">
        <f t="shared" si="1"/>
        <v>-5486.6899999999987</v>
      </c>
      <c r="N78" s="105">
        <v>0.28078358208955212</v>
      </c>
      <c r="O78" s="6" t="s">
        <v>2343</v>
      </c>
      <c r="P78" s="303"/>
      <c r="AD78" s="6" t="s">
        <v>2454</v>
      </c>
      <c r="AE78" s="6">
        <v>92921</v>
      </c>
      <c r="AF78" s="6" t="s">
        <v>8</v>
      </c>
      <c r="AG78" s="6" t="s">
        <v>2455</v>
      </c>
      <c r="AH78" s="6" t="s">
        <v>90</v>
      </c>
      <c r="AI78" s="161">
        <v>1609</v>
      </c>
      <c r="AJ78" s="161">
        <v>10.72</v>
      </c>
      <c r="AK78" s="161">
        <v>13.73</v>
      </c>
      <c r="AL78" s="161">
        <v>22091.57</v>
      </c>
    </row>
    <row r="79" spans="1:38" ht="50.45" customHeight="1">
      <c r="A79" s="350" t="s">
        <v>2456</v>
      </c>
      <c r="B79" s="343">
        <v>100341</v>
      </c>
      <c r="C79" s="351" t="s">
        <v>8</v>
      </c>
      <c r="D79" s="345" t="s">
        <v>2457</v>
      </c>
      <c r="E79" s="352" t="s">
        <v>542</v>
      </c>
      <c r="F79" s="353">
        <v>1245.7</v>
      </c>
      <c r="G79" s="353">
        <f>CPU!G954</f>
        <v>27.79</v>
      </c>
      <c r="H79" s="349">
        <f t="shared" si="6"/>
        <v>35.6</v>
      </c>
      <c r="I79" s="349">
        <f t="shared" si="7"/>
        <v>44346.92</v>
      </c>
      <c r="K79" s="105">
        <f t="shared" si="4"/>
        <v>0.24862816405001109</v>
      </c>
      <c r="M79" s="303">
        <f t="shared" si="1"/>
        <v>-14674.349999999999</v>
      </c>
      <c r="N79" s="105">
        <v>0.28088672614220056</v>
      </c>
      <c r="O79" s="6" t="s">
        <v>2343</v>
      </c>
      <c r="P79" s="303"/>
      <c r="AD79" s="6" t="s">
        <v>2456</v>
      </c>
      <c r="AE79" s="6">
        <v>100341</v>
      </c>
      <c r="AF79" s="6" t="s">
        <v>8</v>
      </c>
      <c r="AG79" s="6" t="s">
        <v>2457</v>
      </c>
      <c r="AH79" s="6" t="s">
        <v>542</v>
      </c>
      <c r="AI79" s="161">
        <v>1245.7</v>
      </c>
      <c r="AJ79" s="161">
        <v>36.99</v>
      </c>
      <c r="AK79" s="161">
        <v>47.38</v>
      </c>
      <c r="AL79" s="161">
        <v>59021.27</v>
      </c>
    </row>
    <row r="80" spans="1:38" ht="25.15" customHeight="1">
      <c r="A80" s="350" t="s">
        <v>2458</v>
      </c>
      <c r="B80" s="343">
        <v>102726</v>
      </c>
      <c r="C80" s="351" t="s">
        <v>8</v>
      </c>
      <c r="D80" s="345" t="s">
        <v>2459</v>
      </c>
      <c r="E80" s="352" t="s">
        <v>55</v>
      </c>
      <c r="F80" s="353">
        <v>60</v>
      </c>
      <c r="G80" s="353">
        <f>CPU!G966</f>
        <v>23.49</v>
      </c>
      <c r="H80" s="349">
        <f t="shared" si="6"/>
        <v>30.09</v>
      </c>
      <c r="I80" s="349">
        <f t="shared" si="7"/>
        <v>1805.4</v>
      </c>
      <c r="K80" s="105">
        <f t="shared" si="4"/>
        <v>0.24925149700598803</v>
      </c>
      <c r="M80" s="303">
        <f t="shared" si="1"/>
        <v>-599.40000000000009</v>
      </c>
      <c r="N80" s="105">
        <v>0.2809204218600192</v>
      </c>
      <c r="O80" s="6" t="s">
        <v>2343</v>
      </c>
      <c r="P80" s="303"/>
      <c r="AD80" s="6" t="s">
        <v>2458</v>
      </c>
      <c r="AE80" s="6">
        <v>102726</v>
      </c>
      <c r="AF80" s="6" t="s">
        <v>8</v>
      </c>
      <c r="AG80" s="6" t="s">
        <v>2459</v>
      </c>
      <c r="AH80" s="6" t="s">
        <v>55</v>
      </c>
      <c r="AI80" s="161">
        <v>60</v>
      </c>
      <c r="AJ80" s="161">
        <v>31.29</v>
      </c>
      <c r="AK80" s="161">
        <v>40.08</v>
      </c>
      <c r="AL80" s="161">
        <v>2404.8000000000002</v>
      </c>
    </row>
    <row r="81" spans="1:38" ht="23.45" customHeight="1">
      <c r="A81" s="350" t="s">
        <v>2460</v>
      </c>
      <c r="B81" s="343">
        <v>8637</v>
      </c>
      <c r="C81" s="351" t="s">
        <v>48</v>
      </c>
      <c r="D81" s="345" t="s">
        <v>2461</v>
      </c>
      <c r="E81" s="352" t="s">
        <v>66</v>
      </c>
      <c r="F81" s="353">
        <v>178.8</v>
      </c>
      <c r="G81" s="353">
        <f>CPU!G976</f>
        <v>42.360000000000007</v>
      </c>
      <c r="H81" s="349">
        <f t="shared" si="6"/>
        <v>54.26</v>
      </c>
      <c r="I81" s="349">
        <f t="shared" si="7"/>
        <v>9701.69</v>
      </c>
      <c r="K81" s="105">
        <f t="shared" si="4"/>
        <v>0.25003439964502661</v>
      </c>
      <c r="M81" s="303">
        <f t="shared" si="1"/>
        <v>-3234.49</v>
      </c>
      <c r="N81" s="105">
        <v>0.28098441926345608</v>
      </c>
      <c r="O81" s="6" t="s">
        <v>2343</v>
      </c>
      <c r="P81" s="303"/>
      <c r="AD81" s="6" t="s">
        <v>2460</v>
      </c>
      <c r="AE81" s="6">
        <v>8637</v>
      </c>
      <c r="AF81" s="6" t="s">
        <v>48</v>
      </c>
      <c r="AG81" s="6" t="s">
        <v>2461</v>
      </c>
      <c r="AH81" s="6" t="s">
        <v>66</v>
      </c>
      <c r="AI81" s="161">
        <v>178.8</v>
      </c>
      <c r="AJ81" s="161">
        <v>56.48</v>
      </c>
      <c r="AK81" s="161">
        <v>72.349999999999994</v>
      </c>
      <c r="AL81" s="161">
        <v>12936.18</v>
      </c>
    </row>
    <row r="82" spans="1:38" ht="23.45" customHeight="1">
      <c r="A82" s="344"/>
      <c r="B82" s="344"/>
      <c r="C82" s="324"/>
      <c r="D82" s="355"/>
      <c r="E82" s="346"/>
      <c r="F82" s="347"/>
      <c r="G82" s="347"/>
      <c r="H82" s="348"/>
      <c r="I82" s="348"/>
      <c r="K82" s="105" t="e">
        <f t="shared" si="4"/>
        <v>#DIV/0!</v>
      </c>
      <c r="M82" s="303">
        <f t="shared" si="1"/>
        <v>0</v>
      </c>
      <c r="N82" s="105" t="s">
        <v>2351</v>
      </c>
      <c r="O82" s="6" t="s">
        <v>2343</v>
      </c>
      <c r="P82" s="303"/>
    </row>
    <row r="83" spans="1:38" ht="23.45" customHeight="1">
      <c r="A83" s="343">
        <v>3</v>
      </c>
      <c r="B83" s="344"/>
      <c r="C83" s="324"/>
      <c r="D83" s="345" t="s">
        <v>2462</v>
      </c>
      <c r="E83" s="346"/>
      <c r="F83" s="347"/>
      <c r="G83" s="347"/>
      <c r="H83" s="348"/>
      <c r="I83" s="349">
        <f>SUM(I84:I104)</f>
        <v>448074.56999999995</v>
      </c>
      <c r="K83" s="105">
        <f t="shared" si="4"/>
        <v>0.22970737052177748</v>
      </c>
      <c r="M83" s="303">
        <f t="shared" ref="M83:M146" si="8">I83-AL83</f>
        <v>-133619.39000000001</v>
      </c>
      <c r="N83" s="105" t="s">
        <v>2351</v>
      </c>
      <c r="O83" s="6" t="s">
        <v>2343</v>
      </c>
      <c r="P83" s="303"/>
      <c r="AD83" s="6">
        <v>3</v>
      </c>
      <c r="AG83" s="6" t="s">
        <v>2462</v>
      </c>
      <c r="AL83" s="161">
        <v>581693.96</v>
      </c>
    </row>
    <row r="84" spans="1:38" ht="37.9" customHeight="1">
      <c r="A84" s="350" t="s">
        <v>2463</v>
      </c>
      <c r="B84" s="343">
        <v>94965</v>
      </c>
      <c r="C84" s="351" t="s">
        <v>8</v>
      </c>
      <c r="D84" s="345" t="s">
        <v>2415</v>
      </c>
      <c r="E84" s="352" t="s">
        <v>350</v>
      </c>
      <c r="F84" s="353">
        <v>131.9</v>
      </c>
      <c r="G84" s="353">
        <f>CPU!G992</f>
        <v>469.30999999999995</v>
      </c>
      <c r="H84" s="349">
        <f t="shared" ref="H84:H104" si="9">ROUND(G84*1.281,2)</f>
        <v>601.19000000000005</v>
      </c>
      <c r="I84" s="349">
        <f t="shared" ref="I84:I104" si="10">ROUND(H84*F84,2)</f>
        <v>79296.960000000006</v>
      </c>
      <c r="K84" s="105">
        <f t="shared" si="4"/>
        <v>0.24994700715018014</v>
      </c>
      <c r="M84" s="303">
        <f t="shared" si="8"/>
        <v>-26424.849999999991</v>
      </c>
      <c r="N84" s="105">
        <v>0.28099279218807416</v>
      </c>
      <c r="O84" s="6" t="s">
        <v>2343</v>
      </c>
      <c r="P84" s="303"/>
      <c r="AD84" s="6" t="s">
        <v>2463</v>
      </c>
      <c r="AE84" s="6">
        <v>94965</v>
      </c>
      <c r="AF84" s="6" t="s">
        <v>8</v>
      </c>
      <c r="AG84" s="6" t="s">
        <v>2415</v>
      </c>
      <c r="AH84" s="6" t="s">
        <v>350</v>
      </c>
      <c r="AI84" s="161">
        <v>131.9</v>
      </c>
      <c r="AJ84" s="161">
        <v>625.71</v>
      </c>
      <c r="AK84" s="161">
        <v>801.53</v>
      </c>
      <c r="AL84" s="161">
        <v>105721.81</v>
      </c>
    </row>
    <row r="85" spans="1:38" ht="37.15" customHeight="1">
      <c r="A85" s="350" t="s">
        <v>2464</v>
      </c>
      <c r="B85" s="343">
        <v>92760</v>
      </c>
      <c r="C85" s="351" t="s">
        <v>8</v>
      </c>
      <c r="D85" s="345" t="s">
        <v>1037</v>
      </c>
      <c r="E85" s="352" t="s">
        <v>90</v>
      </c>
      <c r="F85" s="353">
        <v>595.79999999999995</v>
      </c>
      <c r="G85" s="353">
        <f>CPU!G1006</f>
        <v>10.389999999999999</v>
      </c>
      <c r="H85" s="349">
        <f t="shared" si="9"/>
        <v>13.31</v>
      </c>
      <c r="I85" s="349">
        <f t="shared" si="10"/>
        <v>7930.1</v>
      </c>
      <c r="K85" s="105">
        <f t="shared" ref="K85:K148" si="11">1-I85/AL85</f>
        <v>0.24887142697474229</v>
      </c>
      <c r="M85" s="303">
        <f t="shared" si="8"/>
        <v>-2627.4799999999996</v>
      </c>
      <c r="N85" s="105">
        <v>0.28127259580621833</v>
      </c>
      <c r="O85" s="6" t="s">
        <v>2343</v>
      </c>
      <c r="P85" s="303"/>
      <c r="AD85" s="6" t="s">
        <v>2464</v>
      </c>
      <c r="AE85" s="6">
        <v>92760</v>
      </c>
      <c r="AF85" s="6" t="s">
        <v>8</v>
      </c>
      <c r="AG85" s="6" t="s">
        <v>1037</v>
      </c>
      <c r="AH85" s="6" t="s">
        <v>90</v>
      </c>
      <c r="AI85" s="161">
        <v>595.79999999999995</v>
      </c>
      <c r="AJ85" s="161">
        <v>13.83</v>
      </c>
      <c r="AK85" s="161">
        <v>17.72</v>
      </c>
      <c r="AL85" s="161">
        <v>10557.58</v>
      </c>
    </row>
    <row r="86" spans="1:38" ht="37.15" customHeight="1">
      <c r="A86" s="350" t="s">
        <v>2465</v>
      </c>
      <c r="B86" s="343">
        <v>92761</v>
      </c>
      <c r="C86" s="351" t="s">
        <v>8</v>
      </c>
      <c r="D86" s="345" t="s">
        <v>1039</v>
      </c>
      <c r="E86" s="352" t="s">
        <v>90</v>
      </c>
      <c r="F86" s="353">
        <v>460.4</v>
      </c>
      <c r="G86" s="353">
        <f>CPU!G1020</f>
        <v>10</v>
      </c>
      <c r="H86" s="349">
        <f t="shared" si="9"/>
        <v>12.81</v>
      </c>
      <c r="I86" s="349">
        <f t="shared" si="10"/>
        <v>5897.72</v>
      </c>
      <c r="K86" s="105">
        <f t="shared" si="11"/>
        <v>0.24868086147198276</v>
      </c>
      <c r="M86" s="303">
        <f t="shared" si="8"/>
        <v>-1952.0999999999995</v>
      </c>
      <c r="N86" s="105">
        <v>0.28099173553719003</v>
      </c>
      <c r="O86" s="6" t="s">
        <v>2343</v>
      </c>
      <c r="P86" s="303"/>
      <c r="AD86" s="6" t="s">
        <v>2465</v>
      </c>
      <c r="AE86" s="6">
        <v>92761</v>
      </c>
      <c r="AF86" s="6" t="s">
        <v>8</v>
      </c>
      <c r="AG86" s="6" t="s">
        <v>1039</v>
      </c>
      <c r="AH86" s="6" t="s">
        <v>90</v>
      </c>
      <c r="AI86" s="161">
        <v>460.4</v>
      </c>
      <c r="AJ86" s="161">
        <v>13.31</v>
      </c>
      <c r="AK86" s="161">
        <v>17.05</v>
      </c>
      <c r="AL86" s="161">
        <v>7849.82</v>
      </c>
    </row>
    <row r="87" spans="1:38" ht="37.15" customHeight="1">
      <c r="A87" s="350" t="s">
        <v>2466</v>
      </c>
      <c r="B87" s="343">
        <v>92762</v>
      </c>
      <c r="C87" s="351" t="s">
        <v>8</v>
      </c>
      <c r="D87" s="345" t="s">
        <v>2467</v>
      </c>
      <c r="E87" s="352" t="s">
        <v>90</v>
      </c>
      <c r="F87" s="353">
        <v>1572.4</v>
      </c>
      <c r="G87" s="353">
        <f>CPU!G1034</f>
        <v>9.0400000000000009</v>
      </c>
      <c r="H87" s="349">
        <f t="shared" si="9"/>
        <v>11.58</v>
      </c>
      <c r="I87" s="349">
        <f t="shared" si="10"/>
        <v>18208.39</v>
      </c>
      <c r="K87" s="105">
        <f t="shared" si="11"/>
        <v>0.2485398676388777</v>
      </c>
      <c r="M87" s="303">
        <f t="shared" si="8"/>
        <v>-6022.2900000000009</v>
      </c>
      <c r="N87" s="105">
        <v>0.28096425602660036</v>
      </c>
      <c r="O87" s="6" t="s">
        <v>2343</v>
      </c>
      <c r="P87" s="303"/>
      <c r="AD87" s="6" t="s">
        <v>2466</v>
      </c>
      <c r="AE87" s="6">
        <v>92762</v>
      </c>
      <c r="AF87" s="6" t="s">
        <v>8</v>
      </c>
      <c r="AG87" s="6" t="s">
        <v>2467</v>
      </c>
      <c r="AH87" s="6" t="s">
        <v>90</v>
      </c>
      <c r="AI87" s="161">
        <v>1572.4</v>
      </c>
      <c r="AJ87" s="161">
        <v>12.03</v>
      </c>
      <c r="AK87" s="161">
        <v>15.41</v>
      </c>
      <c r="AL87" s="161">
        <v>24230.68</v>
      </c>
    </row>
    <row r="88" spans="1:38" ht="37.15" customHeight="1">
      <c r="A88" s="350" t="s">
        <v>2468</v>
      </c>
      <c r="B88" s="343">
        <v>92763</v>
      </c>
      <c r="C88" s="351" t="s">
        <v>8</v>
      </c>
      <c r="D88" s="345" t="s">
        <v>2469</v>
      </c>
      <c r="E88" s="352" t="s">
        <v>90</v>
      </c>
      <c r="F88" s="353">
        <v>959.7</v>
      </c>
      <c r="G88" s="353">
        <f>CPU!G1048</f>
        <v>7.68</v>
      </c>
      <c r="H88" s="349">
        <f t="shared" si="9"/>
        <v>9.84</v>
      </c>
      <c r="I88" s="349">
        <f t="shared" si="10"/>
        <v>9443.4500000000007</v>
      </c>
      <c r="K88" s="105">
        <f t="shared" si="11"/>
        <v>0.24828079191432884</v>
      </c>
      <c r="M88" s="303">
        <f t="shared" si="8"/>
        <v>-3119.0199999999986</v>
      </c>
      <c r="N88" s="105">
        <v>0.28082191780821919</v>
      </c>
      <c r="O88" s="6" t="s">
        <v>2343</v>
      </c>
      <c r="P88" s="303"/>
      <c r="AD88" s="6" t="s">
        <v>2468</v>
      </c>
      <c r="AE88" s="6">
        <v>92763</v>
      </c>
      <c r="AF88" s="6" t="s">
        <v>8</v>
      </c>
      <c r="AG88" s="6" t="s">
        <v>2469</v>
      </c>
      <c r="AH88" s="6" t="s">
        <v>90</v>
      </c>
      <c r="AI88" s="161">
        <v>959.7</v>
      </c>
      <c r="AJ88" s="161">
        <v>10.220000000000001</v>
      </c>
      <c r="AK88" s="161">
        <v>13.09</v>
      </c>
      <c r="AL88" s="161">
        <v>12562.47</v>
      </c>
    </row>
    <row r="89" spans="1:38" ht="37.15" customHeight="1">
      <c r="A89" s="350" t="s">
        <v>2470</v>
      </c>
      <c r="B89" s="343">
        <v>92764</v>
      </c>
      <c r="C89" s="351" t="s">
        <v>8</v>
      </c>
      <c r="D89" s="345" t="s">
        <v>2471</v>
      </c>
      <c r="E89" s="352" t="s">
        <v>90</v>
      </c>
      <c r="F89" s="353">
        <v>494.6</v>
      </c>
      <c r="G89" s="353">
        <f>CPU!G1062</f>
        <v>7.4799999999999995</v>
      </c>
      <c r="H89" s="349">
        <f t="shared" si="9"/>
        <v>9.58</v>
      </c>
      <c r="I89" s="349">
        <f t="shared" si="10"/>
        <v>4738.2700000000004</v>
      </c>
      <c r="K89" s="105">
        <f t="shared" si="11"/>
        <v>0.24921645988813357</v>
      </c>
      <c r="M89" s="303">
        <f t="shared" si="8"/>
        <v>-1572.83</v>
      </c>
      <c r="N89" s="105">
        <v>0.28112449799196781</v>
      </c>
      <c r="O89" s="6" t="s">
        <v>2343</v>
      </c>
      <c r="P89" s="303"/>
      <c r="AD89" s="6" t="s">
        <v>2470</v>
      </c>
      <c r="AE89" s="6">
        <v>92764</v>
      </c>
      <c r="AF89" s="6" t="s">
        <v>8</v>
      </c>
      <c r="AG89" s="6" t="s">
        <v>2471</v>
      </c>
      <c r="AH89" s="6" t="s">
        <v>90</v>
      </c>
      <c r="AI89" s="161">
        <v>494.6</v>
      </c>
      <c r="AJ89" s="161">
        <v>9.9600000000000009</v>
      </c>
      <c r="AK89" s="161">
        <v>12.76</v>
      </c>
      <c r="AL89" s="161">
        <v>6311.1</v>
      </c>
    </row>
    <row r="90" spans="1:38" ht="37.15" customHeight="1">
      <c r="A90" s="350" t="s">
        <v>2472</v>
      </c>
      <c r="B90" s="343">
        <v>92765</v>
      </c>
      <c r="C90" s="351" t="s">
        <v>8</v>
      </c>
      <c r="D90" s="345" t="s">
        <v>2473</v>
      </c>
      <c r="E90" s="352" t="s">
        <v>90</v>
      </c>
      <c r="F90" s="353">
        <v>28.6</v>
      </c>
      <c r="G90" s="353">
        <f>CPU!G1076</f>
        <v>8.6</v>
      </c>
      <c r="H90" s="349">
        <f t="shared" si="9"/>
        <v>11.02</v>
      </c>
      <c r="I90" s="349">
        <f t="shared" si="10"/>
        <v>315.17</v>
      </c>
      <c r="K90" s="105">
        <f t="shared" si="11"/>
        <v>0.24778634334948324</v>
      </c>
      <c r="M90" s="303">
        <f t="shared" si="8"/>
        <v>-103.82</v>
      </c>
      <c r="N90" s="105">
        <v>0.28059440559440563</v>
      </c>
      <c r="O90" s="6" t="s">
        <v>2343</v>
      </c>
      <c r="P90" s="303"/>
      <c r="AD90" s="6" t="s">
        <v>2472</v>
      </c>
      <c r="AE90" s="6">
        <v>92765</v>
      </c>
      <c r="AF90" s="6" t="s">
        <v>8</v>
      </c>
      <c r="AG90" s="6" t="s">
        <v>2473</v>
      </c>
      <c r="AH90" s="6" t="s">
        <v>90</v>
      </c>
      <c r="AI90" s="161">
        <v>28.6</v>
      </c>
      <c r="AJ90" s="161">
        <v>11.44</v>
      </c>
      <c r="AK90" s="161">
        <v>14.65</v>
      </c>
      <c r="AL90" s="161">
        <v>418.99</v>
      </c>
    </row>
    <row r="91" spans="1:38" ht="37.15" customHeight="1">
      <c r="A91" s="350" t="s">
        <v>2474</v>
      </c>
      <c r="B91" s="343">
        <v>92759</v>
      </c>
      <c r="C91" s="351" t="s">
        <v>8</v>
      </c>
      <c r="D91" s="345" t="s">
        <v>1041</v>
      </c>
      <c r="E91" s="352" t="s">
        <v>90</v>
      </c>
      <c r="F91" s="353">
        <v>1882</v>
      </c>
      <c r="G91" s="353">
        <f>CPU!G1090</f>
        <v>10.629999999999999</v>
      </c>
      <c r="H91" s="349">
        <f t="shared" si="9"/>
        <v>13.62</v>
      </c>
      <c r="I91" s="349">
        <f t="shared" si="10"/>
        <v>25632.84</v>
      </c>
      <c r="K91" s="105">
        <f t="shared" si="11"/>
        <v>0.24875896304467737</v>
      </c>
      <c r="M91" s="303">
        <f t="shared" si="8"/>
        <v>-8487.8200000000033</v>
      </c>
      <c r="N91" s="105">
        <v>0.28127208480565358</v>
      </c>
      <c r="O91" s="6" t="s">
        <v>2343</v>
      </c>
      <c r="P91" s="303"/>
      <c r="AD91" s="6" t="s">
        <v>2474</v>
      </c>
      <c r="AE91" s="6">
        <v>92759</v>
      </c>
      <c r="AF91" s="6" t="s">
        <v>8</v>
      </c>
      <c r="AG91" s="6" t="s">
        <v>1041</v>
      </c>
      <c r="AH91" s="6" t="s">
        <v>90</v>
      </c>
      <c r="AI91" s="161">
        <v>1882</v>
      </c>
      <c r="AJ91" s="161">
        <v>14.15</v>
      </c>
      <c r="AK91" s="161">
        <v>18.13</v>
      </c>
      <c r="AL91" s="161">
        <v>34120.660000000003</v>
      </c>
    </row>
    <row r="92" spans="1:38" ht="37.9" customHeight="1">
      <c r="A92" s="350" t="s">
        <v>2475</v>
      </c>
      <c r="B92" s="343">
        <v>92480</v>
      </c>
      <c r="C92" s="351" t="s">
        <v>8</v>
      </c>
      <c r="D92" s="345" t="s">
        <v>2476</v>
      </c>
      <c r="E92" s="352" t="s">
        <v>542</v>
      </c>
      <c r="F92" s="353">
        <v>842</v>
      </c>
      <c r="G92" s="353">
        <f>CPU!G1111</f>
        <v>53.86</v>
      </c>
      <c r="H92" s="349">
        <f t="shared" si="9"/>
        <v>68.989999999999995</v>
      </c>
      <c r="I92" s="349">
        <f t="shared" si="10"/>
        <v>58089.58</v>
      </c>
      <c r="K92" s="105">
        <f t="shared" si="11"/>
        <v>0.24970092441544312</v>
      </c>
      <c r="M92" s="303">
        <f t="shared" si="8"/>
        <v>-19332.319999999992</v>
      </c>
      <c r="N92" s="105">
        <v>0.28099749233769855</v>
      </c>
      <c r="O92" s="6" t="s">
        <v>2343</v>
      </c>
      <c r="P92" s="303"/>
      <c r="AD92" s="6" t="s">
        <v>2475</v>
      </c>
      <c r="AE92" s="6">
        <v>92480</v>
      </c>
      <c r="AF92" s="6" t="s">
        <v>8</v>
      </c>
      <c r="AG92" s="6" t="s">
        <v>2476</v>
      </c>
      <c r="AH92" s="6" t="s">
        <v>542</v>
      </c>
      <c r="AI92" s="161">
        <v>842</v>
      </c>
      <c r="AJ92" s="161">
        <v>71.78</v>
      </c>
      <c r="AK92" s="161">
        <v>91.95</v>
      </c>
      <c r="AL92" s="161">
        <v>77421.899999999994</v>
      </c>
    </row>
    <row r="93" spans="1:38" ht="37.15" customHeight="1">
      <c r="A93" s="350" t="s">
        <v>2477</v>
      </c>
      <c r="B93" s="343">
        <v>92439</v>
      </c>
      <c r="C93" s="351" t="s">
        <v>8</v>
      </c>
      <c r="D93" s="345" t="s">
        <v>2478</v>
      </c>
      <c r="E93" s="352" t="s">
        <v>542</v>
      </c>
      <c r="F93" s="353">
        <v>276.2</v>
      </c>
      <c r="G93" s="353">
        <f>CPU!G1130</f>
        <v>38.729999999999997</v>
      </c>
      <c r="H93" s="349">
        <f t="shared" si="9"/>
        <v>49.61</v>
      </c>
      <c r="I93" s="349">
        <f t="shared" si="10"/>
        <v>13702.28</v>
      </c>
      <c r="K93" s="105">
        <f t="shared" si="11"/>
        <v>0.24981125216327738</v>
      </c>
      <c r="M93" s="303">
        <f t="shared" si="8"/>
        <v>-4562.83</v>
      </c>
      <c r="N93" s="105">
        <v>0.28109259976753198</v>
      </c>
      <c r="O93" s="6" t="s">
        <v>2343</v>
      </c>
      <c r="P93" s="303"/>
      <c r="AD93" s="6" t="s">
        <v>2477</v>
      </c>
      <c r="AE93" s="6">
        <v>92439</v>
      </c>
      <c r="AF93" s="6" t="s">
        <v>8</v>
      </c>
      <c r="AG93" s="6" t="s">
        <v>2478</v>
      </c>
      <c r="AH93" s="6" t="s">
        <v>542</v>
      </c>
      <c r="AI93" s="161">
        <v>276.2</v>
      </c>
      <c r="AJ93" s="161">
        <v>51.62</v>
      </c>
      <c r="AK93" s="161">
        <v>66.13</v>
      </c>
      <c r="AL93" s="161">
        <v>18265.11</v>
      </c>
    </row>
    <row r="94" spans="1:38" ht="37.15" customHeight="1">
      <c r="A94" s="350" t="s">
        <v>2479</v>
      </c>
      <c r="B94" s="343">
        <v>7393</v>
      </c>
      <c r="C94" s="351" t="s">
        <v>48</v>
      </c>
      <c r="D94" s="345" t="s">
        <v>2480</v>
      </c>
      <c r="E94" s="352" t="s">
        <v>542</v>
      </c>
      <c r="F94" s="353">
        <v>867.52</v>
      </c>
      <c r="G94" s="353">
        <f>CPU!G1151</f>
        <v>138.98000000000002</v>
      </c>
      <c r="H94" s="349">
        <f t="shared" si="9"/>
        <v>178.03</v>
      </c>
      <c r="I94" s="349">
        <f t="shared" si="10"/>
        <v>154444.59</v>
      </c>
      <c r="K94" s="105">
        <f>1-I94/AL94</f>
        <v>0.18907713482856403</v>
      </c>
      <c r="M94" s="303">
        <f t="shared" si="8"/>
        <v>-36010.75</v>
      </c>
      <c r="N94" s="105">
        <v>0.28101295367020662</v>
      </c>
      <c r="O94" s="6" t="s">
        <v>2343</v>
      </c>
      <c r="P94" s="303"/>
      <c r="AD94" s="6" t="s">
        <v>2479</v>
      </c>
      <c r="AE94" s="6">
        <v>7393</v>
      </c>
      <c r="AF94" s="6" t="s">
        <v>48</v>
      </c>
      <c r="AG94" s="6" t="s">
        <v>2480</v>
      </c>
      <c r="AH94" s="6" t="s">
        <v>542</v>
      </c>
      <c r="AI94" s="161">
        <v>867.52</v>
      </c>
      <c r="AJ94" s="161">
        <v>171.38</v>
      </c>
      <c r="AK94" s="161">
        <v>219.54</v>
      </c>
      <c r="AL94" s="161">
        <v>190455.34</v>
      </c>
    </row>
    <row r="95" spans="1:38" ht="37.9" customHeight="1">
      <c r="A95" s="350" t="s">
        <v>2481</v>
      </c>
      <c r="B95" s="343">
        <v>92916</v>
      </c>
      <c r="C95" s="351" t="s">
        <v>8</v>
      </c>
      <c r="D95" s="345" t="s">
        <v>2449</v>
      </c>
      <c r="E95" s="352" t="s">
        <v>90</v>
      </c>
      <c r="F95" s="353">
        <v>529.70000000000005</v>
      </c>
      <c r="G95" s="353">
        <f>CPU!G1165</f>
        <v>11.549999999999999</v>
      </c>
      <c r="H95" s="349">
        <f t="shared" si="9"/>
        <v>14.8</v>
      </c>
      <c r="I95" s="349">
        <f t="shared" si="10"/>
        <v>7839.56</v>
      </c>
      <c r="K95" s="105">
        <f t="shared" si="11"/>
        <v>0.24873096446700504</v>
      </c>
      <c r="M95" s="303">
        <f t="shared" si="8"/>
        <v>-2595.5299999999997</v>
      </c>
      <c r="N95" s="105">
        <v>0.28088426527958377</v>
      </c>
      <c r="O95" s="6" t="s">
        <v>2343</v>
      </c>
      <c r="P95" s="303"/>
      <c r="AD95" s="6" t="s">
        <v>2481</v>
      </c>
      <c r="AE95" s="6">
        <v>92916</v>
      </c>
      <c r="AF95" s="6" t="s">
        <v>8</v>
      </c>
      <c r="AG95" s="6" t="s">
        <v>2449</v>
      </c>
      <c r="AH95" s="6" t="s">
        <v>90</v>
      </c>
      <c r="AI95" s="161">
        <v>529.70000000000005</v>
      </c>
      <c r="AJ95" s="161">
        <v>15.38</v>
      </c>
      <c r="AK95" s="161">
        <v>19.7</v>
      </c>
      <c r="AL95" s="161">
        <v>10435.09</v>
      </c>
    </row>
    <row r="96" spans="1:38" ht="37.9" customHeight="1">
      <c r="A96" s="350" t="s">
        <v>2482</v>
      </c>
      <c r="B96" s="343">
        <v>92917</v>
      </c>
      <c r="C96" s="351" t="s">
        <v>8</v>
      </c>
      <c r="D96" s="345" t="s">
        <v>2451</v>
      </c>
      <c r="E96" s="352" t="s">
        <v>90</v>
      </c>
      <c r="F96" s="353">
        <v>442.8</v>
      </c>
      <c r="G96" s="353">
        <f>CPU!G1179</f>
        <v>10.82</v>
      </c>
      <c r="H96" s="349">
        <f t="shared" si="9"/>
        <v>13.86</v>
      </c>
      <c r="I96" s="349">
        <f t="shared" si="10"/>
        <v>6137.21</v>
      </c>
      <c r="K96" s="105">
        <f t="shared" si="11"/>
        <v>0.24959405858272654</v>
      </c>
      <c r="M96" s="303">
        <f t="shared" si="8"/>
        <v>-2041.3100000000004</v>
      </c>
      <c r="N96" s="105">
        <v>0.28085991678224675</v>
      </c>
      <c r="O96" s="6" t="s">
        <v>2343</v>
      </c>
      <c r="P96" s="303"/>
      <c r="AD96" s="6" t="s">
        <v>2482</v>
      </c>
      <c r="AE96" s="6">
        <v>92917</v>
      </c>
      <c r="AF96" s="6" t="s">
        <v>8</v>
      </c>
      <c r="AG96" s="6" t="s">
        <v>2451</v>
      </c>
      <c r="AH96" s="6" t="s">
        <v>90</v>
      </c>
      <c r="AI96" s="161">
        <v>442.8</v>
      </c>
      <c r="AJ96" s="161">
        <v>14.42</v>
      </c>
      <c r="AK96" s="161">
        <v>18.47</v>
      </c>
      <c r="AL96" s="161">
        <v>8178.52</v>
      </c>
    </row>
    <row r="97" spans="1:38" ht="37.9" customHeight="1">
      <c r="A97" s="350" t="s">
        <v>2483</v>
      </c>
      <c r="B97" s="343">
        <v>92919</v>
      </c>
      <c r="C97" s="351" t="s">
        <v>8</v>
      </c>
      <c r="D97" s="345" t="s">
        <v>2453</v>
      </c>
      <c r="E97" s="352" t="s">
        <v>90</v>
      </c>
      <c r="F97" s="353">
        <v>128.9</v>
      </c>
      <c r="G97" s="353">
        <f>CPU!G1193</f>
        <v>9.6300000000000008</v>
      </c>
      <c r="H97" s="349">
        <f t="shared" si="9"/>
        <v>12.34</v>
      </c>
      <c r="I97" s="349">
        <f t="shared" si="10"/>
        <v>1590.63</v>
      </c>
      <c r="K97" s="105">
        <f t="shared" si="11"/>
        <v>0.24801796477957683</v>
      </c>
      <c r="M97" s="303">
        <f t="shared" si="8"/>
        <v>-524.61999999999989</v>
      </c>
      <c r="N97" s="105">
        <v>0.28103044496487106</v>
      </c>
      <c r="O97" s="6" t="s">
        <v>2343</v>
      </c>
      <c r="P97" s="303"/>
      <c r="AD97" s="6" t="s">
        <v>2483</v>
      </c>
      <c r="AE97" s="6">
        <v>92919</v>
      </c>
      <c r="AF97" s="6" t="s">
        <v>8</v>
      </c>
      <c r="AG97" s="6" t="s">
        <v>2453</v>
      </c>
      <c r="AH97" s="6" t="s">
        <v>90</v>
      </c>
      <c r="AI97" s="161">
        <v>128.9</v>
      </c>
      <c r="AJ97" s="161">
        <v>12.81</v>
      </c>
      <c r="AK97" s="161">
        <v>16.41</v>
      </c>
      <c r="AL97" s="161">
        <v>2115.25</v>
      </c>
    </row>
    <row r="98" spans="1:38" ht="37.9" customHeight="1">
      <c r="A98" s="350" t="s">
        <v>2484</v>
      </c>
      <c r="B98" s="343">
        <v>92921</v>
      </c>
      <c r="C98" s="351" t="s">
        <v>8</v>
      </c>
      <c r="D98" s="345" t="s">
        <v>2455</v>
      </c>
      <c r="E98" s="352" t="s">
        <v>90</v>
      </c>
      <c r="F98" s="353">
        <v>52.5</v>
      </c>
      <c r="G98" s="353">
        <f>CPU!G1207</f>
        <v>8.06</v>
      </c>
      <c r="H98" s="349">
        <f t="shared" si="9"/>
        <v>10.32</v>
      </c>
      <c r="I98" s="349">
        <f t="shared" si="10"/>
        <v>541.79999999999995</v>
      </c>
      <c r="K98" s="105">
        <f t="shared" si="11"/>
        <v>0.24836646643452698</v>
      </c>
      <c r="M98" s="303">
        <f t="shared" si="8"/>
        <v>-179.03000000000009</v>
      </c>
      <c r="N98" s="105">
        <v>0.28078358208955212</v>
      </c>
      <c r="O98" s="6" t="s">
        <v>2343</v>
      </c>
      <c r="P98" s="303"/>
      <c r="AD98" s="6" t="s">
        <v>2484</v>
      </c>
      <c r="AE98" s="6">
        <v>92921</v>
      </c>
      <c r="AF98" s="6" t="s">
        <v>8</v>
      </c>
      <c r="AG98" s="6" t="s">
        <v>2455</v>
      </c>
      <c r="AH98" s="6" t="s">
        <v>90</v>
      </c>
      <c r="AI98" s="161">
        <v>52.5</v>
      </c>
      <c r="AJ98" s="161">
        <v>10.72</v>
      </c>
      <c r="AK98" s="161">
        <v>13.73</v>
      </c>
      <c r="AL98" s="161">
        <v>720.83</v>
      </c>
    </row>
    <row r="99" spans="1:38" ht="37.9" customHeight="1">
      <c r="A99" s="350" t="s">
        <v>2485</v>
      </c>
      <c r="B99" s="343">
        <v>92915</v>
      </c>
      <c r="C99" s="351" t="s">
        <v>8</v>
      </c>
      <c r="D99" s="345" t="s">
        <v>2447</v>
      </c>
      <c r="E99" s="352" t="s">
        <v>90</v>
      </c>
      <c r="F99" s="353">
        <v>101.9</v>
      </c>
      <c r="G99" s="353">
        <f>CPU!G1221</f>
        <v>12.22</v>
      </c>
      <c r="H99" s="349">
        <f t="shared" si="9"/>
        <v>15.65</v>
      </c>
      <c r="I99" s="349">
        <f t="shared" si="10"/>
        <v>1594.74</v>
      </c>
      <c r="K99" s="105">
        <f t="shared" si="11"/>
        <v>0.24903936711245056</v>
      </c>
      <c r="M99" s="303">
        <f t="shared" si="8"/>
        <v>-528.8599999999999</v>
      </c>
      <c r="N99" s="105">
        <v>0.28088506453595574</v>
      </c>
      <c r="O99" s="6" t="s">
        <v>2343</v>
      </c>
      <c r="P99" s="303"/>
      <c r="AD99" s="6" t="s">
        <v>2485</v>
      </c>
      <c r="AE99" s="6">
        <v>92915</v>
      </c>
      <c r="AF99" s="6" t="s">
        <v>8</v>
      </c>
      <c r="AG99" s="6" t="s">
        <v>2447</v>
      </c>
      <c r="AH99" s="6" t="s">
        <v>90</v>
      </c>
      <c r="AI99" s="161">
        <v>101.9</v>
      </c>
      <c r="AJ99" s="161">
        <v>16.27</v>
      </c>
      <c r="AK99" s="161">
        <v>20.84</v>
      </c>
      <c r="AL99" s="161">
        <v>2123.6</v>
      </c>
    </row>
    <row r="100" spans="1:38" ht="37.9" customHeight="1">
      <c r="A100" s="350" t="s">
        <v>2486</v>
      </c>
      <c r="B100" s="343">
        <v>92508</v>
      </c>
      <c r="C100" s="351" t="s">
        <v>8</v>
      </c>
      <c r="D100" s="345" t="s">
        <v>2487</v>
      </c>
      <c r="E100" s="352" t="s">
        <v>542</v>
      </c>
      <c r="F100" s="353">
        <v>121.8</v>
      </c>
      <c r="G100" s="353">
        <f>CPU!G1238</f>
        <v>86.759999999999991</v>
      </c>
      <c r="H100" s="349">
        <f t="shared" si="9"/>
        <v>111.14</v>
      </c>
      <c r="I100" s="349">
        <f t="shared" si="10"/>
        <v>13536.85</v>
      </c>
      <c r="K100" s="105">
        <f t="shared" si="11"/>
        <v>0.24971303436437731</v>
      </c>
      <c r="M100" s="303">
        <f t="shared" si="8"/>
        <v>-4505.3799999999992</v>
      </c>
      <c r="N100" s="105">
        <v>0.28095814597025237</v>
      </c>
      <c r="O100" s="6" t="s">
        <v>2343</v>
      </c>
      <c r="P100" s="303"/>
      <c r="AD100" s="6" t="s">
        <v>2486</v>
      </c>
      <c r="AE100" s="6">
        <v>92508</v>
      </c>
      <c r="AF100" s="6" t="s">
        <v>8</v>
      </c>
      <c r="AG100" s="6" t="s">
        <v>2487</v>
      </c>
      <c r="AH100" s="6" t="s">
        <v>542</v>
      </c>
      <c r="AI100" s="161">
        <v>121.8</v>
      </c>
      <c r="AJ100" s="161">
        <v>115.64</v>
      </c>
      <c r="AK100" s="161">
        <v>148.13</v>
      </c>
      <c r="AL100" s="161">
        <v>18042.23</v>
      </c>
    </row>
    <row r="101" spans="1:38" ht="24.75" customHeight="1">
      <c r="A101" s="350" t="s">
        <v>2488</v>
      </c>
      <c r="B101" s="343">
        <v>93184</v>
      </c>
      <c r="C101" s="351" t="s">
        <v>8</v>
      </c>
      <c r="D101" s="345" t="s">
        <v>2489</v>
      </c>
      <c r="E101" s="352" t="s">
        <v>87</v>
      </c>
      <c r="F101" s="353">
        <v>33.200000000000003</v>
      </c>
      <c r="G101" s="353">
        <f>CPU!G1255</f>
        <v>22.509999999999998</v>
      </c>
      <c r="H101" s="349">
        <f t="shared" si="9"/>
        <v>28.84</v>
      </c>
      <c r="I101" s="349">
        <f t="shared" si="10"/>
        <v>957.49</v>
      </c>
      <c r="K101" s="105">
        <f t="shared" si="11"/>
        <v>0.24954541179421263</v>
      </c>
      <c r="M101" s="303">
        <f t="shared" si="8"/>
        <v>-318.3900000000001</v>
      </c>
      <c r="N101" s="105">
        <v>0.28099999999999992</v>
      </c>
      <c r="O101" s="6" t="s">
        <v>2343</v>
      </c>
      <c r="P101" s="303"/>
      <c r="AD101" s="6" t="s">
        <v>2488</v>
      </c>
      <c r="AE101" s="6">
        <v>93184</v>
      </c>
      <c r="AF101" s="6" t="s">
        <v>8</v>
      </c>
      <c r="AG101" s="6" t="s">
        <v>2489</v>
      </c>
      <c r="AH101" s="6" t="s">
        <v>87</v>
      </c>
      <c r="AI101" s="161">
        <v>33.200000000000003</v>
      </c>
      <c r="AJ101" s="161">
        <v>30</v>
      </c>
      <c r="AK101" s="161">
        <v>38.43</v>
      </c>
      <c r="AL101" s="161">
        <v>1275.8800000000001</v>
      </c>
    </row>
    <row r="102" spans="1:38" ht="25.15" customHeight="1">
      <c r="A102" s="350" t="s">
        <v>2490</v>
      </c>
      <c r="B102" s="343">
        <v>93183</v>
      </c>
      <c r="C102" s="351" t="s">
        <v>8</v>
      </c>
      <c r="D102" s="345" t="s">
        <v>2491</v>
      </c>
      <c r="E102" s="352" t="s">
        <v>87</v>
      </c>
      <c r="F102" s="353">
        <v>87.45</v>
      </c>
      <c r="G102" s="353">
        <f>CPU!G1272</f>
        <v>39.239999999999995</v>
      </c>
      <c r="H102" s="349">
        <f t="shared" si="9"/>
        <v>50.27</v>
      </c>
      <c r="I102" s="349">
        <f t="shared" si="10"/>
        <v>4396.1099999999997</v>
      </c>
      <c r="K102" s="105">
        <f t="shared" si="11"/>
        <v>0.24925328528856749</v>
      </c>
      <c r="M102" s="303">
        <f t="shared" si="8"/>
        <v>-1459.54</v>
      </c>
      <c r="N102" s="105">
        <v>0.28104074995217121</v>
      </c>
      <c r="O102" s="6" t="s">
        <v>2343</v>
      </c>
      <c r="P102" s="303"/>
      <c r="AD102" s="6" t="s">
        <v>2490</v>
      </c>
      <c r="AE102" s="6">
        <v>93183</v>
      </c>
      <c r="AF102" s="6" t="s">
        <v>8</v>
      </c>
      <c r="AG102" s="6" t="s">
        <v>2491</v>
      </c>
      <c r="AH102" s="6" t="s">
        <v>87</v>
      </c>
      <c r="AI102" s="161">
        <v>87.45</v>
      </c>
      <c r="AJ102" s="161">
        <v>52.27</v>
      </c>
      <c r="AK102" s="161">
        <v>66.959999999999994</v>
      </c>
      <c r="AL102" s="161">
        <v>5855.65</v>
      </c>
    </row>
    <row r="103" spans="1:38" ht="25.15" customHeight="1">
      <c r="A103" s="350" t="s">
        <v>2492</v>
      </c>
      <c r="B103" s="343">
        <v>93195</v>
      </c>
      <c r="C103" s="351" t="s">
        <v>8</v>
      </c>
      <c r="D103" s="345" t="s">
        <v>2493</v>
      </c>
      <c r="E103" s="352" t="s">
        <v>87</v>
      </c>
      <c r="F103" s="353">
        <v>87.45</v>
      </c>
      <c r="G103" s="353">
        <f>CPU!G1289</f>
        <v>36.35</v>
      </c>
      <c r="H103" s="349">
        <f t="shared" si="9"/>
        <v>46.56</v>
      </c>
      <c r="I103" s="349">
        <f t="shared" si="10"/>
        <v>4071.67</v>
      </c>
      <c r="K103" s="105">
        <f t="shared" si="11"/>
        <v>0.24939533820503934</v>
      </c>
      <c r="M103" s="303">
        <f t="shared" si="8"/>
        <v>-1352.8500000000004</v>
      </c>
      <c r="N103" s="105">
        <v>0.2810821974390747</v>
      </c>
      <c r="O103" s="6" t="s">
        <v>2343</v>
      </c>
      <c r="P103" s="303"/>
      <c r="AD103" s="6" t="s">
        <v>2492</v>
      </c>
      <c r="AE103" s="6">
        <v>93195</v>
      </c>
      <c r="AF103" s="6" t="s">
        <v>8</v>
      </c>
      <c r="AG103" s="6" t="s">
        <v>2493</v>
      </c>
      <c r="AH103" s="6" t="s">
        <v>87</v>
      </c>
      <c r="AI103" s="161">
        <v>87.45</v>
      </c>
      <c r="AJ103" s="161">
        <v>48.42</v>
      </c>
      <c r="AK103" s="161">
        <v>62.03</v>
      </c>
      <c r="AL103" s="161">
        <v>5424.52</v>
      </c>
    </row>
    <row r="104" spans="1:38" ht="25.15" customHeight="1">
      <c r="A104" s="350" t="s">
        <v>2494</v>
      </c>
      <c r="B104" s="343">
        <v>103670</v>
      </c>
      <c r="C104" s="351" t="s">
        <v>8</v>
      </c>
      <c r="D104" s="345" t="s">
        <v>2437</v>
      </c>
      <c r="E104" s="352" t="s">
        <v>350</v>
      </c>
      <c r="F104" s="353">
        <v>131.9</v>
      </c>
      <c r="G104" s="353">
        <f>CPU!G1301</f>
        <v>175.82999999999998</v>
      </c>
      <c r="H104" s="349">
        <f t="shared" si="9"/>
        <v>225.24</v>
      </c>
      <c r="I104" s="349">
        <f t="shared" si="10"/>
        <v>29709.16</v>
      </c>
      <c r="K104" s="105">
        <f t="shared" si="11"/>
        <v>0.24989995437667101</v>
      </c>
      <c r="M104" s="303">
        <f t="shared" si="8"/>
        <v>-9897.77</v>
      </c>
      <c r="N104" s="105">
        <v>0.28100337016338894</v>
      </c>
      <c r="O104" s="6" t="s">
        <v>2343</v>
      </c>
      <c r="P104" s="303"/>
      <c r="AD104" s="6" t="s">
        <v>2494</v>
      </c>
      <c r="AE104" s="6">
        <v>103670</v>
      </c>
      <c r="AF104" s="6" t="s">
        <v>8</v>
      </c>
      <c r="AG104" s="6" t="s">
        <v>2437</v>
      </c>
      <c r="AH104" s="6" t="s">
        <v>350</v>
      </c>
      <c r="AI104" s="161">
        <v>131.9</v>
      </c>
      <c r="AJ104" s="161">
        <v>234.41</v>
      </c>
      <c r="AK104" s="161">
        <v>300.27999999999997</v>
      </c>
      <c r="AL104" s="161">
        <v>39606.93</v>
      </c>
    </row>
    <row r="105" spans="1:38" ht="13.9" customHeight="1">
      <c r="A105" s="344"/>
      <c r="B105" s="344"/>
      <c r="C105" s="324"/>
      <c r="D105" s="355"/>
      <c r="E105" s="346"/>
      <c r="F105" s="347"/>
      <c r="G105" s="347"/>
      <c r="H105" s="348"/>
      <c r="I105" s="348"/>
      <c r="K105" s="105" t="e">
        <f t="shared" si="11"/>
        <v>#DIV/0!</v>
      </c>
      <c r="M105" s="303">
        <f t="shared" si="8"/>
        <v>0</v>
      </c>
      <c r="N105" s="105" t="s">
        <v>2351</v>
      </c>
      <c r="O105" s="6" t="s">
        <v>2343</v>
      </c>
      <c r="P105" s="303"/>
    </row>
    <row r="106" spans="1:38" ht="23.45" customHeight="1">
      <c r="A106" s="343">
        <v>4</v>
      </c>
      <c r="B106" s="344"/>
      <c r="C106" s="324"/>
      <c r="D106" s="345" t="s">
        <v>2495</v>
      </c>
      <c r="E106" s="346"/>
      <c r="F106" s="347"/>
      <c r="G106" s="347"/>
      <c r="H106" s="348"/>
      <c r="I106" s="349">
        <f>SUM(I107:I109)</f>
        <v>282733.31</v>
      </c>
      <c r="K106" s="105">
        <f t="shared" si="11"/>
        <v>0.24954076615753817</v>
      </c>
      <c r="M106" s="303">
        <f t="shared" si="8"/>
        <v>-94013.75</v>
      </c>
      <c r="N106" s="105" t="s">
        <v>2351</v>
      </c>
      <c r="O106" s="6" t="s">
        <v>2343</v>
      </c>
      <c r="P106" s="303"/>
      <c r="AD106" s="6">
        <v>4</v>
      </c>
      <c r="AG106" s="6" t="s">
        <v>2495</v>
      </c>
      <c r="AL106" s="161">
        <v>376747.06</v>
      </c>
    </row>
    <row r="107" spans="1:38" ht="37.15" customHeight="1">
      <c r="A107" s="350" t="s">
        <v>2496</v>
      </c>
      <c r="B107" s="343">
        <v>103332</v>
      </c>
      <c r="C107" s="351" t="s">
        <v>8</v>
      </c>
      <c r="D107" s="345" t="s">
        <v>2497</v>
      </c>
      <c r="E107" s="352" t="s">
        <v>542</v>
      </c>
      <c r="F107" s="353">
        <v>1885.57</v>
      </c>
      <c r="G107" s="353">
        <f>CPU!G1316</f>
        <v>75.44</v>
      </c>
      <c r="H107" s="349">
        <f t="shared" ref="H107:H109" si="12">ROUND(G107*1.281,2)</f>
        <v>96.64</v>
      </c>
      <c r="I107" s="349">
        <f t="shared" ref="I107:I109" si="13">ROUND(H107*F107,2)</f>
        <v>182221.48</v>
      </c>
      <c r="K107" s="105">
        <f t="shared" si="11"/>
        <v>0.24980595854748422</v>
      </c>
      <c r="M107" s="303">
        <f t="shared" si="8"/>
        <v>-60677.649999999994</v>
      </c>
      <c r="N107" s="105">
        <v>0.28102625298329342</v>
      </c>
      <c r="O107" s="6" t="s">
        <v>2343</v>
      </c>
      <c r="P107" s="303"/>
      <c r="AD107" s="6" t="s">
        <v>2496</v>
      </c>
      <c r="AE107" s="6">
        <v>103332</v>
      </c>
      <c r="AF107" s="6" t="s">
        <v>8</v>
      </c>
      <c r="AG107" s="6" t="s">
        <v>2497</v>
      </c>
      <c r="AH107" s="6" t="s">
        <v>542</v>
      </c>
      <c r="AI107" s="161">
        <v>1885.57</v>
      </c>
      <c r="AJ107" s="161">
        <v>100.56</v>
      </c>
      <c r="AK107" s="161">
        <v>128.82</v>
      </c>
      <c r="AL107" s="161">
        <v>242899.13</v>
      </c>
    </row>
    <row r="108" spans="1:38" ht="37.15" customHeight="1">
      <c r="A108" s="350" t="s">
        <v>2498</v>
      </c>
      <c r="B108" s="343">
        <v>96361</v>
      </c>
      <c r="C108" s="351" t="s">
        <v>8</v>
      </c>
      <c r="D108" s="345" t="s">
        <v>2499</v>
      </c>
      <c r="E108" s="352" t="s">
        <v>542</v>
      </c>
      <c r="F108" s="353">
        <v>355.17</v>
      </c>
      <c r="G108" s="353">
        <f>CPU!G1334</f>
        <v>108.24</v>
      </c>
      <c r="H108" s="349">
        <f t="shared" si="12"/>
        <v>138.66</v>
      </c>
      <c r="I108" s="349">
        <f t="shared" si="13"/>
        <v>49247.87</v>
      </c>
      <c r="K108" s="105">
        <f t="shared" si="11"/>
        <v>0.24808853548793908</v>
      </c>
      <c r="M108" s="303">
        <f t="shared" si="8"/>
        <v>-16249.029999999999</v>
      </c>
      <c r="N108" s="105">
        <v>0.2809808280077799</v>
      </c>
      <c r="O108" s="6" t="s">
        <v>2343</v>
      </c>
      <c r="P108" s="303"/>
      <c r="AD108" s="6" t="s">
        <v>2498</v>
      </c>
      <c r="AE108" s="6">
        <v>96361</v>
      </c>
      <c r="AF108" s="6" t="s">
        <v>8</v>
      </c>
      <c r="AG108" s="6" t="s">
        <v>2499</v>
      </c>
      <c r="AH108" s="6" t="s">
        <v>542</v>
      </c>
      <c r="AI108" s="161">
        <v>355.17</v>
      </c>
      <c r="AJ108" s="161">
        <v>143.96</v>
      </c>
      <c r="AK108" s="161">
        <v>184.41</v>
      </c>
      <c r="AL108" s="161">
        <v>65496.9</v>
      </c>
    </row>
    <row r="109" spans="1:38" ht="37.15" customHeight="1">
      <c r="A109" s="350" t="s">
        <v>2500</v>
      </c>
      <c r="B109" s="343">
        <v>9035</v>
      </c>
      <c r="C109" s="351" t="s">
        <v>48</v>
      </c>
      <c r="D109" s="345" t="s">
        <v>583</v>
      </c>
      <c r="E109" s="352" t="s">
        <v>542</v>
      </c>
      <c r="F109" s="353">
        <v>138.75</v>
      </c>
      <c r="G109" s="353">
        <f>CPU!G1344</f>
        <v>288.41999999999996</v>
      </c>
      <c r="H109" s="349">
        <f t="shared" si="12"/>
        <v>369.47</v>
      </c>
      <c r="I109" s="349">
        <f t="shared" si="13"/>
        <v>51263.96</v>
      </c>
      <c r="K109" s="105">
        <f t="shared" si="11"/>
        <v>0.24998994162926291</v>
      </c>
      <c r="M109" s="303">
        <f t="shared" si="8"/>
        <v>-17087.07</v>
      </c>
      <c r="N109" s="105">
        <v>0.2809964634907427</v>
      </c>
      <c r="O109" s="6" t="s">
        <v>2343</v>
      </c>
      <c r="P109" s="303"/>
      <c r="AD109" s="6" t="s">
        <v>2500</v>
      </c>
      <c r="AE109" s="6">
        <v>9035</v>
      </c>
      <c r="AF109" s="6" t="s">
        <v>48</v>
      </c>
      <c r="AG109" s="6" t="s">
        <v>583</v>
      </c>
      <c r="AH109" s="6" t="s">
        <v>542</v>
      </c>
      <c r="AI109" s="161">
        <v>138.75</v>
      </c>
      <c r="AJ109" s="161">
        <v>384.56</v>
      </c>
      <c r="AK109" s="161">
        <v>492.62</v>
      </c>
      <c r="AL109" s="161">
        <v>68351.03</v>
      </c>
    </row>
    <row r="110" spans="1:38" ht="13.9" customHeight="1">
      <c r="A110" s="344"/>
      <c r="B110" s="344"/>
      <c r="C110" s="324"/>
      <c r="D110" s="355"/>
      <c r="E110" s="346"/>
      <c r="F110" s="347"/>
      <c r="G110" s="347"/>
      <c r="H110" s="348"/>
      <c r="I110" s="348"/>
      <c r="K110" s="105" t="e">
        <f t="shared" si="11"/>
        <v>#DIV/0!</v>
      </c>
      <c r="M110" s="303">
        <f t="shared" si="8"/>
        <v>0</v>
      </c>
      <c r="N110" s="105" t="s">
        <v>2351</v>
      </c>
      <c r="O110" s="6" t="s">
        <v>2343</v>
      </c>
      <c r="P110" s="303"/>
    </row>
    <row r="111" spans="1:38" ht="23.45" customHeight="1">
      <c r="A111" s="343">
        <v>5</v>
      </c>
      <c r="B111" s="344"/>
      <c r="C111" s="324"/>
      <c r="D111" s="345" t="s">
        <v>2501</v>
      </c>
      <c r="E111" s="346"/>
      <c r="F111" s="347"/>
      <c r="G111" s="347"/>
      <c r="H111" s="348"/>
      <c r="I111" s="349">
        <f>SUM(I113:I138)</f>
        <v>307072.45999999996</v>
      </c>
      <c r="K111" s="105">
        <f t="shared" si="11"/>
        <v>0.24998016702297643</v>
      </c>
      <c r="M111" s="303">
        <f t="shared" si="8"/>
        <v>-102346.66000000003</v>
      </c>
      <c r="N111" s="105" t="s">
        <v>2351</v>
      </c>
      <c r="O111" s="6" t="s">
        <v>2343</v>
      </c>
      <c r="P111" s="303"/>
      <c r="AD111" s="6">
        <v>5</v>
      </c>
      <c r="AG111" s="6" t="s">
        <v>2501</v>
      </c>
      <c r="AL111" s="161">
        <v>409419.12</v>
      </c>
    </row>
    <row r="112" spans="1:38" ht="23.45" customHeight="1">
      <c r="A112" s="350" t="s">
        <v>2502</v>
      </c>
      <c r="B112" s="344"/>
      <c r="C112" s="324"/>
      <c r="D112" s="345" t="s">
        <v>2503</v>
      </c>
      <c r="E112" s="346"/>
      <c r="F112" s="347"/>
      <c r="G112" s="347"/>
      <c r="H112" s="348"/>
      <c r="I112" s="348"/>
      <c r="K112" s="105" t="e">
        <f t="shared" si="11"/>
        <v>#DIV/0!</v>
      </c>
      <c r="M112" s="303">
        <f t="shared" si="8"/>
        <v>0</v>
      </c>
      <c r="N112" s="105" t="s">
        <v>2351</v>
      </c>
      <c r="O112" s="6" t="s">
        <v>2343</v>
      </c>
      <c r="P112" s="303"/>
      <c r="AD112" s="6" t="s">
        <v>2502</v>
      </c>
      <c r="AG112" s="6" t="s">
        <v>2503</v>
      </c>
    </row>
    <row r="113" spans="1:38" ht="63.2" customHeight="1">
      <c r="A113" s="350" t="s">
        <v>2504</v>
      </c>
      <c r="B113" s="343">
        <v>90790</v>
      </c>
      <c r="C113" s="351" t="s">
        <v>8</v>
      </c>
      <c r="D113" s="345" t="s">
        <v>2505</v>
      </c>
      <c r="E113" s="352" t="s">
        <v>55</v>
      </c>
      <c r="F113" s="353">
        <v>36</v>
      </c>
      <c r="G113" s="353">
        <f>CPU!G1355</f>
        <v>749.22000000000014</v>
      </c>
      <c r="H113" s="349">
        <f t="shared" ref="H113:H120" si="14">ROUND(G113*1.281,2)</f>
        <v>959.75</v>
      </c>
      <c r="I113" s="349">
        <f t="shared" ref="I113:I120" si="15">ROUND(H113*F113,2)</f>
        <v>34551</v>
      </c>
      <c r="K113" s="105">
        <f t="shared" si="11"/>
        <v>0.24998437060423251</v>
      </c>
      <c r="M113" s="303">
        <f t="shared" si="8"/>
        <v>-11516.04</v>
      </c>
      <c r="N113" s="105">
        <v>0.28099785772919295</v>
      </c>
      <c r="O113" s="6" t="s">
        <v>2343</v>
      </c>
      <c r="P113" s="303"/>
      <c r="AD113" s="6" t="s">
        <v>2504</v>
      </c>
      <c r="AE113" s="6">
        <v>90790</v>
      </c>
      <c r="AF113" s="6" t="s">
        <v>8</v>
      </c>
      <c r="AG113" s="6" t="s">
        <v>2505</v>
      </c>
      <c r="AH113" s="6" t="s">
        <v>55</v>
      </c>
      <c r="AI113" s="161">
        <v>36</v>
      </c>
      <c r="AJ113" s="161">
        <v>998.94</v>
      </c>
      <c r="AK113" s="161">
        <v>1279.6400000000001</v>
      </c>
      <c r="AL113" s="161">
        <v>46067.040000000001</v>
      </c>
    </row>
    <row r="114" spans="1:38" ht="37.9" customHeight="1">
      <c r="A114" s="350" t="s">
        <v>2506</v>
      </c>
      <c r="B114" s="343">
        <v>91306</v>
      </c>
      <c r="C114" s="351" t="s">
        <v>8</v>
      </c>
      <c r="D114" s="345" t="s">
        <v>2507</v>
      </c>
      <c r="E114" s="352" t="s">
        <v>55</v>
      </c>
      <c r="F114" s="353">
        <v>25</v>
      </c>
      <c r="G114" s="353">
        <f>CPU!G1365</f>
        <v>107.60000000000001</v>
      </c>
      <c r="H114" s="349">
        <f t="shared" si="14"/>
        <v>137.84</v>
      </c>
      <c r="I114" s="349">
        <f t="shared" si="15"/>
        <v>3446</v>
      </c>
      <c r="K114" s="105">
        <f t="shared" si="11"/>
        <v>0.24989116238572051</v>
      </c>
      <c r="M114" s="303">
        <f t="shared" si="8"/>
        <v>-1148</v>
      </c>
      <c r="N114" s="105">
        <v>0.28100383408853258</v>
      </c>
      <c r="O114" s="6" t="s">
        <v>2343</v>
      </c>
      <c r="P114" s="303"/>
      <c r="AD114" s="6" t="s">
        <v>2506</v>
      </c>
      <c r="AE114" s="6">
        <v>91306</v>
      </c>
      <c r="AF114" s="6" t="s">
        <v>8</v>
      </c>
      <c r="AG114" s="6" t="s">
        <v>2507</v>
      </c>
      <c r="AH114" s="6" t="s">
        <v>55</v>
      </c>
      <c r="AI114" s="161">
        <v>25</v>
      </c>
      <c r="AJ114" s="161">
        <v>143.44999999999999</v>
      </c>
      <c r="AK114" s="161">
        <v>183.76</v>
      </c>
      <c r="AL114" s="161">
        <v>4594</v>
      </c>
    </row>
    <row r="115" spans="1:38" ht="37.9" customHeight="1">
      <c r="A115" s="350" t="s">
        <v>2508</v>
      </c>
      <c r="B115" s="343">
        <v>90831</v>
      </c>
      <c r="C115" s="351" t="s">
        <v>8</v>
      </c>
      <c r="D115" s="345" t="s">
        <v>2509</v>
      </c>
      <c r="E115" s="352" t="s">
        <v>55</v>
      </c>
      <c r="F115" s="353">
        <v>11</v>
      </c>
      <c r="G115" s="353">
        <f>CPU!G1375</f>
        <v>107.60000000000001</v>
      </c>
      <c r="H115" s="349">
        <f t="shared" si="14"/>
        <v>137.84</v>
      </c>
      <c r="I115" s="349">
        <f t="shared" si="15"/>
        <v>1516.24</v>
      </c>
      <c r="K115" s="105">
        <f t="shared" si="11"/>
        <v>0.24989116238572051</v>
      </c>
      <c r="M115" s="303">
        <f t="shared" si="8"/>
        <v>-505.11999999999989</v>
      </c>
      <c r="N115" s="105">
        <v>0.28100383408853258</v>
      </c>
      <c r="O115" s="6" t="s">
        <v>2343</v>
      </c>
      <c r="P115" s="303"/>
      <c r="AD115" s="6" t="s">
        <v>2508</v>
      </c>
      <c r="AE115" s="6">
        <v>90831</v>
      </c>
      <c r="AF115" s="6" t="s">
        <v>8</v>
      </c>
      <c r="AG115" s="6" t="s">
        <v>2509</v>
      </c>
      <c r="AH115" s="6" t="s">
        <v>55</v>
      </c>
      <c r="AI115" s="161">
        <v>11</v>
      </c>
      <c r="AJ115" s="161">
        <v>143.44999999999999</v>
      </c>
      <c r="AK115" s="161">
        <v>183.76</v>
      </c>
      <c r="AL115" s="161">
        <v>2021.36</v>
      </c>
    </row>
    <row r="116" spans="1:38" ht="25.15" customHeight="1">
      <c r="A116" s="350" t="s">
        <v>2510</v>
      </c>
      <c r="B116" s="343">
        <v>100703</v>
      </c>
      <c r="C116" s="351" t="s">
        <v>8</v>
      </c>
      <c r="D116" s="345" t="s">
        <v>2511</v>
      </c>
      <c r="E116" s="352" t="s">
        <v>55</v>
      </c>
      <c r="F116" s="353">
        <v>25</v>
      </c>
      <c r="G116" s="353">
        <f>CPU!G1385</f>
        <v>22.490000000000002</v>
      </c>
      <c r="H116" s="349">
        <f t="shared" si="14"/>
        <v>28.81</v>
      </c>
      <c r="I116" s="349">
        <f t="shared" si="15"/>
        <v>720.25</v>
      </c>
      <c r="K116" s="105">
        <f t="shared" si="11"/>
        <v>0.25013014055179594</v>
      </c>
      <c r="M116" s="303">
        <f t="shared" si="8"/>
        <v>-240.25</v>
      </c>
      <c r="N116" s="105">
        <v>0.28109369789929994</v>
      </c>
      <c r="O116" s="6" t="s">
        <v>2343</v>
      </c>
      <c r="P116" s="303"/>
      <c r="AD116" s="6" t="s">
        <v>2510</v>
      </c>
      <c r="AE116" s="6">
        <v>100703</v>
      </c>
      <c r="AF116" s="6" t="s">
        <v>8</v>
      </c>
      <c r="AG116" s="6" t="s">
        <v>2511</v>
      </c>
      <c r="AH116" s="6" t="s">
        <v>55</v>
      </c>
      <c r="AI116" s="161">
        <v>25</v>
      </c>
      <c r="AJ116" s="161">
        <v>29.99</v>
      </c>
      <c r="AK116" s="161">
        <v>38.42</v>
      </c>
      <c r="AL116" s="161">
        <v>960.5</v>
      </c>
    </row>
    <row r="117" spans="1:38" ht="25.15" customHeight="1">
      <c r="A117" s="350" t="s">
        <v>2512</v>
      </c>
      <c r="B117" s="343">
        <v>100874</v>
      </c>
      <c r="C117" s="351" t="s">
        <v>8</v>
      </c>
      <c r="D117" s="345" t="s">
        <v>2513</v>
      </c>
      <c r="E117" s="352" t="s">
        <v>55</v>
      </c>
      <c r="F117" s="353">
        <v>11</v>
      </c>
      <c r="G117" s="353">
        <f>CPU!G1396</f>
        <v>235.74</v>
      </c>
      <c r="H117" s="349">
        <f t="shared" si="14"/>
        <v>301.98</v>
      </c>
      <c r="I117" s="349">
        <f t="shared" si="15"/>
        <v>3321.78</v>
      </c>
      <c r="K117" s="105">
        <f t="shared" si="11"/>
        <v>0.24994411465189637</v>
      </c>
      <c r="M117" s="303">
        <f t="shared" si="8"/>
        <v>-1106.9299999999998</v>
      </c>
      <c r="N117" s="105">
        <v>0.28101434980432072</v>
      </c>
      <c r="O117" s="6" t="s">
        <v>2343</v>
      </c>
      <c r="P117" s="303"/>
      <c r="AD117" s="6" t="s">
        <v>2512</v>
      </c>
      <c r="AE117" s="6">
        <v>100874</v>
      </c>
      <c r="AF117" s="6" t="s">
        <v>8</v>
      </c>
      <c r="AG117" s="6" t="s">
        <v>2513</v>
      </c>
      <c r="AH117" s="6" t="s">
        <v>55</v>
      </c>
      <c r="AI117" s="161">
        <v>11</v>
      </c>
      <c r="AJ117" s="161">
        <v>314.29000000000002</v>
      </c>
      <c r="AK117" s="161">
        <v>402.61</v>
      </c>
      <c r="AL117" s="161">
        <v>4428.71</v>
      </c>
    </row>
    <row r="118" spans="1:38" ht="25.15" customHeight="1">
      <c r="A118" s="350" t="s">
        <v>2514</v>
      </c>
      <c r="B118" s="343">
        <v>8803</v>
      </c>
      <c r="C118" s="351" t="s">
        <v>48</v>
      </c>
      <c r="D118" s="345" t="s">
        <v>2515</v>
      </c>
      <c r="E118" s="352" t="s">
        <v>542</v>
      </c>
      <c r="F118" s="353">
        <v>3.2</v>
      </c>
      <c r="G118" s="353">
        <f>CPU!G1409</f>
        <v>216.75999999999996</v>
      </c>
      <c r="H118" s="349">
        <f t="shared" si="14"/>
        <v>277.67</v>
      </c>
      <c r="I118" s="349">
        <f t="shared" si="15"/>
        <v>888.54</v>
      </c>
      <c r="K118" s="105">
        <f t="shared" si="11"/>
        <v>0.24998733856672584</v>
      </c>
      <c r="M118" s="303">
        <f t="shared" si="8"/>
        <v>-296.16000000000008</v>
      </c>
      <c r="N118" s="105">
        <v>0.28099373724092613</v>
      </c>
      <c r="O118" s="6" t="s">
        <v>2343</v>
      </c>
      <c r="P118" s="303"/>
      <c r="AD118" s="6" t="s">
        <v>2514</v>
      </c>
      <c r="AE118" s="6">
        <v>8803</v>
      </c>
      <c r="AF118" s="6" t="s">
        <v>48</v>
      </c>
      <c r="AG118" s="6" t="s">
        <v>2515</v>
      </c>
      <c r="AH118" s="6" t="s">
        <v>542</v>
      </c>
      <c r="AI118" s="161">
        <v>3.2</v>
      </c>
      <c r="AJ118" s="161">
        <v>289.01</v>
      </c>
      <c r="AK118" s="161">
        <v>370.22</v>
      </c>
      <c r="AL118" s="161">
        <v>1184.7</v>
      </c>
    </row>
    <row r="119" spans="1:38" ht="61.9" customHeight="1">
      <c r="A119" s="350" t="s">
        <v>2516</v>
      </c>
      <c r="B119" s="354">
        <v>957</v>
      </c>
      <c r="C119" s="351" t="s">
        <v>2353</v>
      </c>
      <c r="D119" s="345" t="s">
        <v>2517</v>
      </c>
      <c r="E119" s="352" t="s">
        <v>55</v>
      </c>
      <c r="F119" s="353">
        <v>2</v>
      </c>
      <c r="G119" s="353">
        <f>CPU!G1422</f>
        <v>1495</v>
      </c>
      <c r="H119" s="349">
        <f t="shared" si="14"/>
        <v>1915.1</v>
      </c>
      <c r="I119" s="349">
        <f t="shared" si="15"/>
        <v>3830.2</v>
      </c>
      <c r="K119" s="105">
        <f t="shared" si="11"/>
        <v>0.24999804187259644</v>
      </c>
      <c r="M119" s="303">
        <f t="shared" si="8"/>
        <v>-1276.7200000000003</v>
      </c>
      <c r="N119" s="105">
        <v>0.2810021421440505</v>
      </c>
      <c r="O119" s="6" t="s">
        <v>2343</v>
      </c>
      <c r="P119" s="303"/>
      <c r="AD119" s="6" t="s">
        <v>2516</v>
      </c>
      <c r="AE119" s="6">
        <v>957</v>
      </c>
      <c r="AF119" s="6" t="s">
        <v>2353</v>
      </c>
      <c r="AG119" s="6" t="s">
        <v>2517</v>
      </c>
      <c r="AH119" s="6" t="s">
        <v>55</v>
      </c>
      <c r="AI119" s="161">
        <v>2</v>
      </c>
      <c r="AJ119" s="161">
        <v>1993.33</v>
      </c>
      <c r="AK119" s="161">
        <v>2553.46</v>
      </c>
      <c r="AL119" s="161">
        <v>5106.92</v>
      </c>
    </row>
    <row r="120" spans="1:38" ht="13.9" customHeight="1">
      <c r="A120" s="350" t="s">
        <v>2518</v>
      </c>
      <c r="B120" s="354">
        <v>216</v>
      </c>
      <c r="C120" s="351" t="s">
        <v>2353</v>
      </c>
      <c r="D120" s="345" t="s">
        <v>2519</v>
      </c>
      <c r="E120" s="352" t="s">
        <v>55</v>
      </c>
      <c r="F120" s="353">
        <v>2</v>
      </c>
      <c r="G120" s="353">
        <f>CPU!G1442</f>
        <v>868.09</v>
      </c>
      <c r="H120" s="349">
        <f t="shared" si="14"/>
        <v>1112.02</v>
      </c>
      <c r="I120" s="349">
        <f t="shared" si="15"/>
        <v>2224.04</v>
      </c>
      <c r="K120" s="105">
        <f t="shared" si="11"/>
        <v>0.24999325545633588</v>
      </c>
      <c r="M120" s="303">
        <f t="shared" si="8"/>
        <v>-741.32000000000016</v>
      </c>
      <c r="N120" s="105">
        <v>0.28099944705557101</v>
      </c>
      <c r="O120" s="6" t="s">
        <v>2343</v>
      </c>
      <c r="P120" s="303"/>
      <c r="AD120" s="6" t="s">
        <v>2518</v>
      </c>
      <c r="AE120" s="6">
        <v>216</v>
      </c>
      <c r="AF120" s="6" t="s">
        <v>2353</v>
      </c>
      <c r="AG120" s="6" t="s">
        <v>2519</v>
      </c>
      <c r="AH120" s="6" t="s">
        <v>55</v>
      </c>
      <c r="AI120" s="161">
        <v>2</v>
      </c>
      <c r="AJ120" s="161">
        <v>1157.44</v>
      </c>
      <c r="AK120" s="161">
        <v>1482.68</v>
      </c>
      <c r="AL120" s="161">
        <v>2965.36</v>
      </c>
    </row>
    <row r="121" spans="1:38" ht="23.45" customHeight="1">
      <c r="A121" s="350" t="s">
        <v>2520</v>
      </c>
      <c r="B121" s="344"/>
      <c r="C121" s="324"/>
      <c r="D121" s="345" t="s">
        <v>2521</v>
      </c>
      <c r="E121" s="346"/>
      <c r="F121" s="347"/>
      <c r="G121" s="347"/>
      <c r="H121" s="348"/>
      <c r="I121" s="348"/>
      <c r="K121" s="105" t="e">
        <f t="shared" si="11"/>
        <v>#DIV/0!</v>
      </c>
      <c r="M121" s="303">
        <f t="shared" si="8"/>
        <v>0</v>
      </c>
      <c r="N121" s="105" t="s">
        <v>2351</v>
      </c>
      <c r="O121" s="6" t="s">
        <v>2343</v>
      </c>
      <c r="P121" s="303"/>
      <c r="AD121" s="6" t="s">
        <v>2520</v>
      </c>
      <c r="AG121" s="6" t="s">
        <v>2521</v>
      </c>
    </row>
    <row r="122" spans="1:38" ht="37.9" customHeight="1">
      <c r="A122" s="350" t="s">
        <v>2522</v>
      </c>
      <c r="B122" s="343">
        <v>94569</v>
      </c>
      <c r="C122" s="351" t="s">
        <v>8</v>
      </c>
      <c r="D122" s="345" t="s">
        <v>2523</v>
      </c>
      <c r="E122" s="352" t="s">
        <v>542</v>
      </c>
      <c r="F122" s="353">
        <v>18</v>
      </c>
      <c r="G122" s="353">
        <f>CPU!G1454</f>
        <v>479.14</v>
      </c>
      <c r="H122" s="349">
        <f t="shared" ref="H122:H138" si="16">ROUND(G122*1.281,2)</f>
        <v>613.78</v>
      </c>
      <c r="I122" s="349">
        <f t="shared" ref="I122:I138" si="17">ROUND(H122*F122,2)</f>
        <v>11048.04</v>
      </c>
      <c r="K122" s="105">
        <f t="shared" si="11"/>
        <v>0.24997861550681244</v>
      </c>
      <c r="M122" s="303">
        <f t="shared" si="8"/>
        <v>-3682.2599999999984</v>
      </c>
      <c r="N122" s="105">
        <v>0.28099367603781844</v>
      </c>
      <c r="O122" s="6" t="s">
        <v>2343</v>
      </c>
      <c r="P122" s="303"/>
      <c r="AD122" s="6" t="s">
        <v>2522</v>
      </c>
      <c r="AE122" s="6">
        <v>94569</v>
      </c>
      <c r="AF122" s="6" t="s">
        <v>8</v>
      </c>
      <c r="AG122" s="6" t="s">
        <v>2523</v>
      </c>
      <c r="AH122" s="6" t="s">
        <v>542</v>
      </c>
      <c r="AI122" s="161">
        <v>18</v>
      </c>
      <c r="AJ122" s="161">
        <v>638.84</v>
      </c>
      <c r="AK122" s="161">
        <v>818.35</v>
      </c>
      <c r="AL122" s="161">
        <v>14730.3</v>
      </c>
    </row>
    <row r="123" spans="1:38" ht="50.45" customHeight="1">
      <c r="A123" s="350" t="s">
        <v>2524</v>
      </c>
      <c r="B123" s="343">
        <v>94570</v>
      </c>
      <c r="C123" s="351" t="s">
        <v>8</v>
      </c>
      <c r="D123" s="345" t="s">
        <v>2525</v>
      </c>
      <c r="E123" s="352" t="s">
        <v>542</v>
      </c>
      <c r="F123" s="353">
        <v>40.5</v>
      </c>
      <c r="G123" s="353">
        <f>CPU!G1466</f>
        <v>248.98</v>
      </c>
      <c r="H123" s="349">
        <f t="shared" si="16"/>
        <v>318.94</v>
      </c>
      <c r="I123" s="349">
        <f t="shared" si="17"/>
        <v>12917.07</v>
      </c>
      <c r="K123" s="105">
        <f t="shared" si="11"/>
        <v>0.24990592662276567</v>
      </c>
      <c r="M123" s="303">
        <f t="shared" si="8"/>
        <v>-4303.5299999999988</v>
      </c>
      <c r="N123" s="105">
        <v>0.28099298044768473</v>
      </c>
      <c r="O123" s="6" t="s">
        <v>2343</v>
      </c>
      <c r="P123" s="303"/>
      <c r="AD123" s="6" t="s">
        <v>2524</v>
      </c>
      <c r="AE123" s="6">
        <v>94570</v>
      </c>
      <c r="AF123" s="6" t="s">
        <v>8</v>
      </c>
      <c r="AG123" s="6" t="s">
        <v>2525</v>
      </c>
      <c r="AH123" s="6" t="s">
        <v>542</v>
      </c>
      <c r="AI123" s="161">
        <v>40.5</v>
      </c>
      <c r="AJ123" s="161">
        <v>331.93</v>
      </c>
      <c r="AK123" s="161">
        <v>425.2</v>
      </c>
      <c r="AL123" s="161">
        <v>17220.599999999999</v>
      </c>
    </row>
    <row r="124" spans="1:38" ht="37.9" customHeight="1">
      <c r="A124" s="350" t="s">
        <v>2526</v>
      </c>
      <c r="B124" s="343">
        <v>100674</v>
      </c>
      <c r="C124" s="351" t="s">
        <v>8</v>
      </c>
      <c r="D124" s="345" t="s">
        <v>2527</v>
      </c>
      <c r="E124" s="352" t="s">
        <v>542</v>
      </c>
      <c r="F124" s="353">
        <v>5.4</v>
      </c>
      <c r="G124" s="353">
        <f>CPU!G1478</f>
        <v>510.47</v>
      </c>
      <c r="H124" s="349">
        <f t="shared" si="16"/>
        <v>653.91</v>
      </c>
      <c r="I124" s="349">
        <f t="shared" si="17"/>
        <v>3531.11</v>
      </c>
      <c r="K124" s="105">
        <f t="shared" si="11"/>
        <v>0.24999256600327102</v>
      </c>
      <c r="M124" s="303">
        <f t="shared" si="8"/>
        <v>-1176.9900000000002</v>
      </c>
      <c r="N124" s="105">
        <v>0.28099379977079719</v>
      </c>
      <c r="O124" s="6" t="s">
        <v>2343</v>
      </c>
      <c r="P124" s="303"/>
      <c r="AD124" s="6" t="s">
        <v>2526</v>
      </c>
      <c r="AE124" s="6">
        <v>100674</v>
      </c>
      <c r="AF124" s="6" t="s">
        <v>8</v>
      </c>
      <c r="AG124" s="6" t="s">
        <v>2527</v>
      </c>
      <c r="AH124" s="6" t="s">
        <v>542</v>
      </c>
      <c r="AI124" s="161">
        <v>5.4</v>
      </c>
      <c r="AJ124" s="161">
        <v>680.62</v>
      </c>
      <c r="AK124" s="161">
        <v>871.87</v>
      </c>
      <c r="AL124" s="161">
        <v>4708.1000000000004</v>
      </c>
    </row>
    <row r="125" spans="1:38" ht="37.9" customHeight="1">
      <c r="A125" s="350" t="s">
        <v>2528</v>
      </c>
      <c r="B125" s="343">
        <v>91338</v>
      </c>
      <c r="C125" s="351" t="s">
        <v>8</v>
      </c>
      <c r="D125" s="345" t="s">
        <v>2529</v>
      </c>
      <c r="E125" s="352" t="s">
        <v>542</v>
      </c>
      <c r="F125" s="353">
        <v>15.12</v>
      </c>
      <c r="G125" s="353">
        <f>CPU!G1491</f>
        <v>581.44000000000005</v>
      </c>
      <c r="H125" s="349">
        <f t="shared" si="16"/>
        <v>744.82</v>
      </c>
      <c r="I125" s="349">
        <f t="shared" si="17"/>
        <v>11261.68</v>
      </c>
      <c r="K125" s="105">
        <f t="shared" si="11"/>
        <v>0.24998235124094081</v>
      </c>
      <c r="M125" s="303">
        <f t="shared" si="8"/>
        <v>-3753.5399999999991</v>
      </c>
      <c r="N125" s="105">
        <v>0.28100047727771127</v>
      </c>
      <c r="O125" s="6" t="s">
        <v>2343</v>
      </c>
      <c r="P125" s="303"/>
      <c r="AD125" s="6" t="s">
        <v>2528</v>
      </c>
      <c r="AE125" s="6">
        <v>91338</v>
      </c>
      <c r="AF125" s="6" t="s">
        <v>8</v>
      </c>
      <c r="AG125" s="6" t="s">
        <v>2529</v>
      </c>
      <c r="AH125" s="6" t="s">
        <v>542</v>
      </c>
      <c r="AI125" s="161">
        <v>15.12</v>
      </c>
      <c r="AJ125" s="161">
        <v>775.23</v>
      </c>
      <c r="AK125" s="161">
        <v>993.07</v>
      </c>
      <c r="AL125" s="161">
        <v>15015.22</v>
      </c>
    </row>
    <row r="126" spans="1:38" ht="37.9" customHeight="1">
      <c r="A126" s="350" t="s">
        <v>2530</v>
      </c>
      <c r="B126" s="343">
        <v>4347</v>
      </c>
      <c r="C126" s="351" t="s">
        <v>48</v>
      </c>
      <c r="D126" s="345" t="s">
        <v>2531</v>
      </c>
      <c r="E126" s="352" t="s">
        <v>542</v>
      </c>
      <c r="F126" s="353">
        <v>14.67</v>
      </c>
      <c r="G126" s="353">
        <f>CPU!G1506</f>
        <v>729.38</v>
      </c>
      <c r="H126" s="349">
        <f t="shared" si="16"/>
        <v>934.34</v>
      </c>
      <c r="I126" s="349">
        <f t="shared" si="17"/>
        <v>13706.77</v>
      </c>
      <c r="K126" s="105">
        <f t="shared" si="11"/>
        <v>0.24999001392578568</v>
      </c>
      <c r="M126" s="303">
        <f t="shared" si="8"/>
        <v>-4568.68</v>
      </c>
      <c r="N126" s="105">
        <v>0.28099742930591254</v>
      </c>
      <c r="O126" s="6" t="s">
        <v>2343</v>
      </c>
      <c r="P126" s="303"/>
      <c r="AD126" s="6" t="s">
        <v>2530</v>
      </c>
      <c r="AE126" s="6">
        <v>4347</v>
      </c>
      <c r="AF126" s="6" t="s">
        <v>48</v>
      </c>
      <c r="AG126" s="6" t="s">
        <v>2531</v>
      </c>
      <c r="AH126" s="6" t="s">
        <v>542</v>
      </c>
      <c r="AI126" s="161">
        <v>14.67</v>
      </c>
      <c r="AJ126" s="161">
        <v>972.5</v>
      </c>
      <c r="AK126" s="161">
        <v>1245.77</v>
      </c>
      <c r="AL126" s="161">
        <v>18275.45</v>
      </c>
    </row>
    <row r="127" spans="1:38" ht="63.2" customHeight="1">
      <c r="A127" s="350" t="s">
        <v>2530</v>
      </c>
      <c r="B127" s="343">
        <v>94580</v>
      </c>
      <c r="C127" s="351" t="s">
        <v>8</v>
      </c>
      <c r="D127" s="345" t="s">
        <v>2532</v>
      </c>
      <c r="E127" s="352" t="s">
        <v>542</v>
      </c>
      <c r="F127" s="353">
        <v>4.9000000000000004</v>
      </c>
      <c r="G127" s="353">
        <f>CPU!G1518</f>
        <v>390.5</v>
      </c>
      <c r="H127" s="349">
        <f t="shared" si="16"/>
        <v>500.23</v>
      </c>
      <c r="I127" s="349">
        <f t="shared" si="17"/>
        <v>2451.13</v>
      </c>
      <c r="K127" s="105">
        <f t="shared" si="11"/>
        <v>0.24996251541457948</v>
      </c>
      <c r="M127" s="303">
        <f t="shared" si="8"/>
        <v>-816.88000000000011</v>
      </c>
      <c r="N127" s="105">
        <v>0.28100030731407522</v>
      </c>
      <c r="O127" s="6" t="s">
        <v>2343</v>
      </c>
      <c r="P127" s="303"/>
      <c r="AD127" s="6" t="s">
        <v>2530</v>
      </c>
      <c r="AE127" s="6">
        <v>94580</v>
      </c>
      <c r="AF127" s="6" t="s">
        <v>8</v>
      </c>
      <c r="AG127" s="6" t="s">
        <v>2532</v>
      </c>
      <c r="AH127" s="6" t="s">
        <v>542</v>
      </c>
      <c r="AI127" s="161">
        <v>4.9000000000000004</v>
      </c>
      <c r="AJ127" s="161">
        <v>520.64</v>
      </c>
      <c r="AK127" s="161">
        <v>666.94</v>
      </c>
      <c r="AL127" s="161">
        <v>3268.01</v>
      </c>
    </row>
    <row r="128" spans="1:38" ht="25.15" customHeight="1">
      <c r="A128" s="350" t="s">
        <v>2533</v>
      </c>
      <c r="B128" s="343">
        <v>11201</v>
      </c>
      <c r="C128" s="351" t="s">
        <v>48</v>
      </c>
      <c r="D128" s="345" t="s">
        <v>2534</v>
      </c>
      <c r="E128" s="352" t="s">
        <v>542</v>
      </c>
      <c r="F128" s="353">
        <v>3.15</v>
      </c>
      <c r="G128" s="353">
        <f>CPU!G1531</f>
        <v>208.24</v>
      </c>
      <c r="H128" s="349">
        <f t="shared" si="16"/>
        <v>266.76</v>
      </c>
      <c r="I128" s="349">
        <f t="shared" si="17"/>
        <v>840.29</v>
      </c>
      <c r="K128" s="105">
        <f t="shared" si="11"/>
        <v>0.24996206474877936</v>
      </c>
      <c r="M128" s="303">
        <f t="shared" si="8"/>
        <v>-280.03999999999996</v>
      </c>
      <c r="N128" s="105">
        <v>0.28101138164529615</v>
      </c>
      <c r="O128" s="6" t="s">
        <v>2343</v>
      </c>
      <c r="P128" s="303"/>
      <c r="AD128" s="6" t="s">
        <v>2533</v>
      </c>
      <c r="AE128" s="6">
        <v>11201</v>
      </c>
      <c r="AF128" s="6" t="s">
        <v>48</v>
      </c>
      <c r="AG128" s="6" t="s">
        <v>2534</v>
      </c>
      <c r="AH128" s="6" t="s">
        <v>542</v>
      </c>
      <c r="AI128" s="161">
        <v>3.15</v>
      </c>
      <c r="AJ128" s="161">
        <v>277.64</v>
      </c>
      <c r="AK128" s="161">
        <v>355.66</v>
      </c>
      <c r="AL128" s="161">
        <v>1120.33</v>
      </c>
    </row>
    <row r="129" spans="1:38" ht="37.9" customHeight="1">
      <c r="A129" s="350" t="s">
        <v>2535</v>
      </c>
      <c r="B129" s="354">
        <v>282</v>
      </c>
      <c r="C129" s="351" t="s">
        <v>2353</v>
      </c>
      <c r="D129" s="345" t="s">
        <v>2536</v>
      </c>
      <c r="E129" s="352" t="s">
        <v>2537</v>
      </c>
      <c r="F129" s="353">
        <v>14.67</v>
      </c>
      <c r="G129" s="353">
        <f>CPU!G1546</f>
        <v>729.38</v>
      </c>
      <c r="H129" s="349">
        <f t="shared" si="16"/>
        <v>934.34</v>
      </c>
      <c r="I129" s="349">
        <f t="shared" si="17"/>
        <v>13706.77</v>
      </c>
      <c r="K129" s="105">
        <f t="shared" si="11"/>
        <v>0.24999001392578568</v>
      </c>
      <c r="M129" s="303">
        <f t="shared" si="8"/>
        <v>-4568.68</v>
      </c>
      <c r="N129" s="105">
        <v>0.28099742930591254</v>
      </c>
      <c r="O129" s="6" t="s">
        <v>2343</v>
      </c>
      <c r="P129" s="303"/>
      <c r="AD129" s="6" t="s">
        <v>2535</v>
      </c>
      <c r="AE129" s="6">
        <v>282</v>
      </c>
      <c r="AF129" s="6" t="s">
        <v>2353</v>
      </c>
      <c r="AG129" s="6" t="s">
        <v>2536</v>
      </c>
      <c r="AH129" s="6" t="s">
        <v>2537</v>
      </c>
      <c r="AI129" s="161">
        <v>14.67</v>
      </c>
      <c r="AJ129" s="161">
        <v>972.5</v>
      </c>
      <c r="AK129" s="161">
        <v>1245.77</v>
      </c>
      <c r="AL129" s="161">
        <v>18275.45</v>
      </c>
    </row>
    <row r="130" spans="1:38">
      <c r="A130" s="350" t="s">
        <v>2538</v>
      </c>
      <c r="B130" s="343">
        <v>1876</v>
      </c>
      <c r="C130" s="351" t="s">
        <v>48</v>
      </c>
      <c r="D130" s="345" t="s">
        <v>2539</v>
      </c>
      <c r="E130" s="352" t="s">
        <v>644</v>
      </c>
      <c r="F130" s="353">
        <v>2</v>
      </c>
      <c r="G130" s="353">
        <f>CPU!G1552</f>
        <v>1429.79</v>
      </c>
      <c r="H130" s="349">
        <f t="shared" si="16"/>
        <v>1831.56</v>
      </c>
      <c r="I130" s="349">
        <f t="shared" si="17"/>
        <v>3663.12</v>
      </c>
      <c r="K130" s="105">
        <f t="shared" si="11"/>
        <v>0.25000307113988429</v>
      </c>
      <c r="M130" s="303">
        <f t="shared" si="8"/>
        <v>-1221.0600000000004</v>
      </c>
      <c r="N130" s="105">
        <v>0.28100231327273018</v>
      </c>
      <c r="O130" s="6" t="s">
        <v>2343</v>
      </c>
      <c r="P130" s="303"/>
      <c r="AD130" s="6" t="s">
        <v>2538</v>
      </c>
      <c r="AE130" s="6">
        <v>1876</v>
      </c>
      <c r="AF130" s="6" t="s">
        <v>48</v>
      </c>
      <c r="AG130" s="6" t="s">
        <v>2539</v>
      </c>
      <c r="AH130" s="6" t="s">
        <v>644</v>
      </c>
      <c r="AI130" s="161">
        <v>2</v>
      </c>
      <c r="AJ130" s="161">
        <v>1906.39</v>
      </c>
      <c r="AK130" s="161">
        <v>2442.09</v>
      </c>
      <c r="AL130" s="161">
        <v>4884.18</v>
      </c>
    </row>
    <row r="131" spans="1:38" ht="24.75" customHeight="1">
      <c r="A131" s="350" t="s">
        <v>2540</v>
      </c>
      <c r="B131" s="343">
        <v>9072</v>
      </c>
      <c r="C131" s="351" t="s">
        <v>48</v>
      </c>
      <c r="D131" s="345" t="s">
        <v>2541</v>
      </c>
      <c r="E131" s="352" t="s">
        <v>542</v>
      </c>
      <c r="F131" s="353">
        <v>12.72</v>
      </c>
      <c r="G131" s="353">
        <f>CPU!G1566</f>
        <v>644.6</v>
      </c>
      <c r="H131" s="349">
        <f t="shared" si="16"/>
        <v>825.73</v>
      </c>
      <c r="I131" s="349">
        <f t="shared" si="17"/>
        <v>10503.29</v>
      </c>
      <c r="K131" s="105">
        <f t="shared" si="11"/>
        <v>0.2499975007747598</v>
      </c>
      <c r="M131" s="303">
        <f t="shared" si="8"/>
        <v>-3501.0499999999993</v>
      </c>
      <c r="N131" s="105">
        <v>0.2810020245270286</v>
      </c>
      <c r="O131" s="6" t="s">
        <v>2343</v>
      </c>
      <c r="P131" s="303"/>
      <c r="AD131" s="6" t="s">
        <v>2540</v>
      </c>
      <c r="AE131" s="6">
        <v>9072</v>
      </c>
      <c r="AF131" s="6" t="s">
        <v>48</v>
      </c>
      <c r="AG131" s="6" t="s">
        <v>2541</v>
      </c>
      <c r="AH131" s="6" t="s">
        <v>542</v>
      </c>
      <c r="AI131" s="161">
        <v>12.72</v>
      </c>
      <c r="AJ131" s="161">
        <v>859.46</v>
      </c>
      <c r="AK131" s="161">
        <v>1100.97</v>
      </c>
      <c r="AL131" s="161">
        <v>14004.34</v>
      </c>
    </row>
    <row r="132" spans="1:38" ht="45.75">
      <c r="A132" s="350" t="s">
        <v>2542</v>
      </c>
      <c r="B132" s="343">
        <v>4556</v>
      </c>
      <c r="C132" s="351" t="s">
        <v>2353</v>
      </c>
      <c r="D132" s="345" t="s">
        <v>2543</v>
      </c>
      <c r="E132" s="352" t="s">
        <v>542</v>
      </c>
      <c r="F132" s="353">
        <v>3.25</v>
      </c>
      <c r="G132" s="353">
        <f>CPU!G1576</f>
        <v>825.08</v>
      </c>
      <c r="H132" s="349">
        <f t="shared" si="16"/>
        <v>1056.93</v>
      </c>
      <c r="I132" s="349">
        <f t="shared" si="17"/>
        <v>3435.02</v>
      </c>
      <c r="K132" s="105">
        <f t="shared" si="11"/>
        <v>0.24999563318777296</v>
      </c>
      <c r="M132" s="303">
        <f t="shared" si="8"/>
        <v>-1144.98</v>
      </c>
      <c r="N132" s="105">
        <v>0.2810017271157168</v>
      </c>
      <c r="O132" s="6" t="s">
        <v>2343</v>
      </c>
      <c r="P132" s="303"/>
      <c r="AD132" s="6" t="s">
        <v>2542</v>
      </c>
      <c r="AE132" s="6">
        <v>4556</v>
      </c>
      <c r="AF132" s="6" t="s">
        <v>2353</v>
      </c>
      <c r="AG132" s="6" t="s">
        <v>2543</v>
      </c>
      <c r="AH132" s="6" t="s">
        <v>542</v>
      </c>
      <c r="AI132" s="161">
        <v>3.25</v>
      </c>
      <c r="AJ132" s="161">
        <v>1100.0999999999999</v>
      </c>
      <c r="AK132" s="161">
        <v>1409.23</v>
      </c>
      <c r="AL132" s="161">
        <v>4580</v>
      </c>
    </row>
    <row r="133" spans="1:38" ht="25.15" customHeight="1">
      <c r="A133" s="350" t="s">
        <v>2544</v>
      </c>
      <c r="B133" s="343">
        <v>1276</v>
      </c>
      <c r="C133" s="351" t="s">
        <v>48</v>
      </c>
      <c r="D133" s="345" t="s">
        <v>2545</v>
      </c>
      <c r="E133" s="352" t="s">
        <v>1261</v>
      </c>
      <c r="F133" s="353">
        <v>1</v>
      </c>
      <c r="G133" s="353">
        <f>CPU!G1590</f>
        <v>1454.37</v>
      </c>
      <c r="H133" s="349">
        <f t="shared" si="16"/>
        <v>1863.05</v>
      </c>
      <c r="I133" s="349">
        <f t="shared" si="17"/>
        <v>1863.05</v>
      </c>
      <c r="K133" s="105">
        <f t="shared" si="11"/>
        <v>0.25000402563524526</v>
      </c>
      <c r="M133" s="303">
        <f t="shared" si="8"/>
        <v>-621.03</v>
      </c>
      <c r="N133" s="105">
        <v>0.28100166566108165</v>
      </c>
      <c r="O133" s="6" t="s">
        <v>2343</v>
      </c>
      <c r="P133" s="303"/>
      <c r="AD133" s="6" t="s">
        <v>2544</v>
      </c>
      <c r="AE133" s="6">
        <v>1276</v>
      </c>
      <c r="AF133" s="6" t="s">
        <v>48</v>
      </c>
      <c r="AG133" s="6" t="s">
        <v>2545</v>
      </c>
      <c r="AH133" s="6" t="s">
        <v>1261</v>
      </c>
      <c r="AI133" s="161">
        <v>1</v>
      </c>
      <c r="AJ133" s="161">
        <v>1939.17</v>
      </c>
      <c r="AK133" s="161">
        <v>2484.08</v>
      </c>
      <c r="AL133" s="161">
        <v>2484.08</v>
      </c>
    </row>
    <row r="134" spans="1:38" ht="25.15" customHeight="1">
      <c r="A134" s="350" t="s">
        <v>2546</v>
      </c>
      <c r="B134" s="343">
        <v>11489</v>
      </c>
      <c r="C134" s="351" t="s">
        <v>48</v>
      </c>
      <c r="D134" s="345" t="s">
        <v>2547</v>
      </c>
      <c r="E134" s="352" t="s">
        <v>542</v>
      </c>
      <c r="F134" s="353">
        <v>109.52</v>
      </c>
      <c r="G134" s="353">
        <f>CPU!G1596</f>
        <v>337.5</v>
      </c>
      <c r="H134" s="349">
        <f t="shared" si="16"/>
        <v>432.34</v>
      </c>
      <c r="I134" s="349">
        <f t="shared" si="17"/>
        <v>47349.88</v>
      </c>
      <c r="K134" s="105">
        <f t="shared" si="11"/>
        <v>0.2499955649044554</v>
      </c>
      <c r="M134" s="303">
        <f t="shared" si="8"/>
        <v>-15782.920000000006</v>
      </c>
      <c r="N134" s="105">
        <v>0.28100000000000014</v>
      </c>
      <c r="O134" s="6" t="s">
        <v>2343</v>
      </c>
      <c r="P134" s="303"/>
      <c r="AD134" s="6" t="s">
        <v>2546</v>
      </c>
      <c r="AE134" s="6">
        <v>11489</v>
      </c>
      <c r="AF134" s="6" t="s">
        <v>48</v>
      </c>
      <c r="AG134" s="6" t="s">
        <v>2547</v>
      </c>
      <c r="AH134" s="6" t="s">
        <v>542</v>
      </c>
      <c r="AI134" s="161">
        <v>109.52</v>
      </c>
      <c r="AJ134" s="161">
        <v>450</v>
      </c>
      <c r="AK134" s="161">
        <v>576.45000000000005</v>
      </c>
      <c r="AL134" s="161">
        <v>63132.800000000003</v>
      </c>
    </row>
    <row r="135" spans="1:38" ht="25.15" customHeight="1">
      <c r="A135" s="350" t="s">
        <v>2548</v>
      </c>
      <c r="B135" s="343">
        <v>94589</v>
      </c>
      <c r="C135" s="351" t="s">
        <v>8</v>
      </c>
      <c r="D135" s="345" t="s">
        <v>2549</v>
      </c>
      <c r="E135" s="352" t="s">
        <v>542</v>
      </c>
      <c r="F135" s="353">
        <v>220.2</v>
      </c>
      <c r="G135" s="353">
        <f>CPU!G1609</f>
        <v>14.030000000000001</v>
      </c>
      <c r="H135" s="349">
        <f t="shared" si="16"/>
        <v>17.97</v>
      </c>
      <c r="I135" s="349">
        <f t="shared" si="17"/>
        <v>3956.99</v>
      </c>
      <c r="K135" s="105">
        <f t="shared" si="11"/>
        <v>0.24937447715015781</v>
      </c>
      <c r="M135" s="303">
        <f t="shared" si="8"/>
        <v>-1314.6000000000004</v>
      </c>
      <c r="N135" s="105">
        <v>0.2808988764044944</v>
      </c>
      <c r="O135" s="6" t="s">
        <v>2343</v>
      </c>
      <c r="P135" s="303"/>
      <c r="AD135" s="6" t="s">
        <v>2548</v>
      </c>
      <c r="AE135" s="6">
        <v>94589</v>
      </c>
      <c r="AF135" s="6" t="s">
        <v>8</v>
      </c>
      <c r="AG135" s="6" t="s">
        <v>2549</v>
      </c>
      <c r="AH135" s="6" t="s">
        <v>542</v>
      </c>
      <c r="AI135" s="161">
        <v>220.2</v>
      </c>
      <c r="AJ135" s="161">
        <v>18.690000000000001</v>
      </c>
      <c r="AK135" s="161">
        <v>23.94</v>
      </c>
      <c r="AL135" s="161">
        <v>5271.59</v>
      </c>
    </row>
    <row r="136" spans="1:38" ht="23.45" customHeight="1">
      <c r="A136" s="350" t="s">
        <v>2550</v>
      </c>
      <c r="B136" s="344"/>
      <c r="C136" s="324"/>
      <c r="D136" s="345" t="s">
        <v>2551</v>
      </c>
      <c r="E136" s="346"/>
      <c r="F136" s="347"/>
      <c r="G136" s="347"/>
      <c r="H136" s="349">
        <f t="shared" si="16"/>
        <v>0</v>
      </c>
      <c r="I136" s="349">
        <f t="shared" si="17"/>
        <v>0</v>
      </c>
      <c r="K136" s="105" t="e">
        <f t="shared" si="11"/>
        <v>#DIV/0!</v>
      </c>
      <c r="M136" s="303">
        <f t="shared" si="8"/>
        <v>0</v>
      </c>
      <c r="N136" s="105" t="s">
        <v>2351</v>
      </c>
      <c r="O136" s="6" t="s">
        <v>2343</v>
      </c>
      <c r="P136" s="303"/>
      <c r="AD136" s="6" t="s">
        <v>2550</v>
      </c>
      <c r="AG136" s="6" t="s">
        <v>2551</v>
      </c>
    </row>
    <row r="137" spans="1:38" ht="25.15" customHeight="1">
      <c r="A137" s="350" t="s">
        <v>2552</v>
      </c>
      <c r="B137" s="354">
        <v>959</v>
      </c>
      <c r="C137" s="351" t="s">
        <v>2353</v>
      </c>
      <c r="D137" s="345" t="s">
        <v>2553</v>
      </c>
      <c r="E137" s="352" t="s">
        <v>134</v>
      </c>
      <c r="F137" s="353">
        <v>3</v>
      </c>
      <c r="G137" s="353">
        <f>CPU!G1621</f>
        <v>3529.8200000000006</v>
      </c>
      <c r="H137" s="349">
        <f t="shared" si="16"/>
        <v>4521.7</v>
      </c>
      <c r="I137" s="349">
        <f t="shared" si="17"/>
        <v>13565.1</v>
      </c>
      <c r="K137" s="105">
        <f t="shared" si="11"/>
        <v>0.25000082933318291</v>
      </c>
      <c r="M137" s="303">
        <f t="shared" si="8"/>
        <v>-4521.7199999999993</v>
      </c>
      <c r="N137" s="105">
        <v>0.28100067354661595</v>
      </c>
      <c r="O137" s="6" t="s">
        <v>2343</v>
      </c>
      <c r="P137" s="303"/>
      <c r="AD137" s="6" t="s">
        <v>2552</v>
      </c>
      <c r="AE137" s="6">
        <v>959</v>
      </c>
      <c r="AF137" s="6" t="s">
        <v>2353</v>
      </c>
      <c r="AG137" s="6" t="s">
        <v>2553</v>
      </c>
      <c r="AH137" s="6" t="s">
        <v>134</v>
      </c>
      <c r="AI137" s="161">
        <v>3</v>
      </c>
      <c r="AJ137" s="161">
        <v>4706.43</v>
      </c>
      <c r="AK137" s="161">
        <v>6028.94</v>
      </c>
      <c r="AL137" s="161">
        <v>18086.82</v>
      </c>
    </row>
    <row r="138" spans="1:38" ht="25.15" customHeight="1">
      <c r="A138" s="350" t="s">
        <v>2554</v>
      </c>
      <c r="B138" s="343">
        <v>11347</v>
      </c>
      <c r="C138" s="351" t="s">
        <v>48</v>
      </c>
      <c r="D138" s="345" t="s">
        <v>666</v>
      </c>
      <c r="E138" s="352" t="s">
        <v>542</v>
      </c>
      <c r="F138" s="353">
        <v>61.16</v>
      </c>
      <c r="G138" s="353">
        <f>CPU!G1627</f>
        <v>1311.81</v>
      </c>
      <c r="H138" s="349">
        <f t="shared" si="16"/>
        <v>1680.43</v>
      </c>
      <c r="I138" s="349">
        <f t="shared" si="17"/>
        <v>102775.1</v>
      </c>
      <c r="K138" s="105">
        <f t="shared" si="11"/>
        <v>0.24999886888774303</v>
      </c>
      <c r="M138" s="303">
        <f t="shared" si="8"/>
        <v>-34258.160000000003</v>
      </c>
      <c r="N138" s="105">
        <v>0.28099915384087648</v>
      </c>
      <c r="O138" s="6" t="s">
        <v>2343</v>
      </c>
      <c r="P138" s="303"/>
      <c r="AD138" s="6" t="s">
        <v>2554</v>
      </c>
      <c r="AE138" s="6">
        <v>11347</v>
      </c>
      <c r="AF138" s="6" t="s">
        <v>48</v>
      </c>
      <c r="AG138" s="6" t="s">
        <v>666</v>
      </c>
      <c r="AH138" s="6" t="s">
        <v>542</v>
      </c>
      <c r="AI138" s="161">
        <v>61.16</v>
      </c>
      <c r="AJ138" s="161">
        <v>1749.08</v>
      </c>
      <c r="AK138" s="161">
        <v>2240.5700000000002</v>
      </c>
      <c r="AL138" s="161">
        <v>137033.26</v>
      </c>
    </row>
    <row r="139" spans="1:38" ht="13.9" customHeight="1">
      <c r="A139" s="344"/>
      <c r="B139" s="344"/>
      <c r="C139" s="324"/>
      <c r="D139" s="355"/>
      <c r="E139" s="346"/>
      <c r="F139" s="347"/>
      <c r="G139" s="347"/>
      <c r="H139" s="348"/>
      <c r="I139" s="348"/>
      <c r="K139" s="105" t="e">
        <f t="shared" si="11"/>
        <v>#DIV/0!</v>
      </c>
      <c r="M139" s="303">
        <f t="shared" si="8"/>
        <v>0</v>
      </c>
      <c r="N139" s="105" t="s">
        <v>2351</v>
      </c>
      <c r="O139" s="6" t="s">
        <v>2343</v>
      </c>
      <c r="P139" s="303"/>
    </row>
    <row r="140" spans="1:38" ht="23.45" customHeight="1">
      <c r="A140" s="343">
        <v>6</v>
      </c>
      <c r="B140" s="344"/>
      <c r="C140" s="324"/>
      <c r="D140" s="345" t="s">
        <v>2555</v>
      </c>
      <c r="E140" s="346"/>
      <c r="F140" s="347"/>
      <c r="G140" s="347"/>
      <c r="H140" s="348"/>
      <c r="I140" s="349">
        <f>SUM(I141:I150)</f>
        <v>428108.87999999995</v>
      </c>
      <c r="K140" s="105">
        <f t="shared" si="11"/>
        <v>0.24987723368031489</v>
      </c>
      <c r="M140" s="303">
        <f t="shared" si="8"/>
        <v>-142609.5400000001</v>
      </c>
      <c r="N140" s="105" t="s">
        <v>2351</v>
      </c>
      <c r="O140" s="6" t="s">
        <v>2343</v>
      </c>
      <c r="P140" s="303"/>
      <c r="AD140" s="6">
        <v>6</v>
      </c>
      <c r="AG140" s="6" t="s">
        <v>2555</v>
      </c>
      <c r="AL140" s="161">
        <v>570718.42000000004</v>
      </c>
    </row>
    <row r="141" spans="1:38" ht="37.9" customHeight="1">
      <c r="A141" s="350" t="s">
        <v>2556</v>
      </c>
      <c r="B141" s="354">
        <v>636</v>
      </c>
      <c r="C141" s="351" t="s">
        <v>2353</v>
      </c>
      <c r="D141" s="345" t="s">
        <v>2557</v>
      </c>
      <c r="E141" s="352" t="s">
        <v>87</v>
      </c>
      <c r="F141" s="353">
        <v>167</v>
      </c>
      <c r="G141" s="353">
        <f>CPU!G1643</f>
        <v>32.790000000000006</v>
      </c>
      <c r="H141" s="349">
        <f t="shared" ref="H141:H150" si="18">ROUND(G141*1.281,2)</f>
        <v>42</v>
      </c>
      <c r="I141" s="349">
        <f t="shared" ref="I141:I150" si="19">ROUND(H141*F141,2)</f>
        <v>7014</v>
      </c>
      <c r="K141" s="105">
        <f t="shared" si="11"/>
        <v>0.25053533190578159</v>
      </c>
      <c r="M141" s="303">
        <f t="shared" si="8"/>
        <v>-2344.6800000000003</v>
      </c>
      <c r="N141" s="105">
        <v>0.28091428571428567</v>
      </c>
      <c r="O141" s="6" t="s">
        <v>2343</v>
      </c>
      <c r="P141" s="303"/>
      <c r="AD141" s="6" t="s">
        <v>2556</v>
      </c>
      <c r="AE141" s="6">
        <v>636</v>
      </c>
      <c r="AF141" s="6" t="s">
        <v>2353</v>
      </c>
      <c r="AG141" s="6" t="s">
        <v>2557</v>
      </c>
      <c r="AH141" s="6" t="s">
        <v>87</v>
      </c>
      <c r="AI141" s="161">
        <v>167</v>
      </c>
      <c r="AJ141" s="161">
        <v>43.75</v>
      </c>
      <c r="AK141" s="161">
        <v>56.04</v>
      </c>
      <c r="AL141" s="161">
        <v>9358.68</v>
      </c>
    </row>
    <row r="142" spans="1:38" ht="49.5" customHeight="1">
      <c r="A142" s="350" t="s">
        <v>2558</v>
      </c>
      <c r="B142" s="343">
        <v>92580</v>
      </c>
      <c r="C142" s="351" t="s">
        <v>8</v>
      </c>
      <c r="D142" s="345" t="s">
        <v>2559</v>
      </c>
      <c r="E142" s="352" t="s">
        <v>542</v>
      </c>
      <c r="F142" s="353">
        <v>458.66</v>
      </c>
      <c r="G142" s="353">
        <f>CPU!G1658</f>
        <v>42.400000000000006</v>
      </c>
      <c r="H142" s="349">
        <f t="shared" si="18"/>
        <v>54.31</v>
      </c>
      <c r="I142" s="349">
        <f t="shared" si="19"/>
        <v>24909.82</v>
      </c>
      <c r="K142" s="105">
        <f t="shared" si="11"/>
        <v>0.24944740127947396</v>
      </c>
      <c r="M142" s="303">
        <f t="shared" si="8"/>
        <v>-8278.82</v>
      </c>
      <c r="N142" s="105">
        <v>0.28093467870419531</v>
      </c>
      <c r="O142" s="6" t="s">
        <v>2343</v>
      </c>
      <c r="P142" s="303"/>
      <c r="AD142" s="6" t="s">
        <v>2558</v>
      </c>
      <c r="AE142" s="6">
        <v>92580</v>
      </c>
      <c r="AF142" s="6" t="s">
        <v>8</v>
      </c>
      <c r="AG142" s="6" t="s">
        <v>2559</v>
      </c>
      <c r="AH142" s="6" t="s">
        <v>542</v>
      </c>
      <c r="AI142" s="161">
        <v>458.66</v>
      </c>
      <c r="AJ142" s="161">
        <v>56.49</v>
      </c>
      <c r="AK142" s="161">
        <v>72.36</v>
      </c>
      <c r="AL142" s="161">
        <v>33188.639999999999</v>
      </c>
    </row>
    <row r="143" spans="1:38" ht="24.75" customHeight="1">
      <c r="A143" s="350" t="s">
        <v>2560</v>
      </c>
      <c r="B143" s="343">
        <v>94216</v>
      </c>
      <c r="C143" s="351" t="s">
        <v>8</v>
      </c>
      <c r="D143" s="345" t="s">
        <v>2561</v>
      </c>
      <c r="E143" s="352" t="s">
        <v>542</v>
      </c>
      <c r="F143" s="353">
        <v>425.04</v>
      </c>
      <c r="G143" s="353">
        <f>CPU!G1673</f>
        <v>155.10999999999999</v>
      </c>
      <c r="H143" s="349">
        <f t="shared" si="18"/>
        <v>198.7</v>
      </c>
      <c r="I143" s="349">
        <f t="shared" si="19"/>
        <v>84455.45</v>
      </c>
      <c r="K143" s="105">
        <f t="shared" si="11"/>
        <v>0.24987731911286071</v>
      </c>
      <c r="M143" s="303">
        <f t="shared" si="8"/>
        <v>-28133.400000000009</v>
      </c>
      <c r="N143" s="105">
        <v>0.28102330979785273</v>
      </c>
      <c r="O143" s="6" t="s">
        <v>2343</v>
      </c>
      <c r="P143" s="303"/>
      <c r="AD143" s="6" t="s">
        <v>2560</v>
      </c>
      <c r="AE143" s="6">
        <v>94216</v>
      </c>
      <c r="AF143" s="6" t="s">
        <v>8</v>
      </c>
      <c r="AG143" s="6" t="s">
        <v>2561</v>
      </c>
      <c r="AH143" s="6" t="s">
        <v>542</v>
      </c>
      <c r="AI143" s="161">
        <v>425.04</v>
      </c>
      <c r="AJ143" s="161">
        <v>206.78</v>
      </c>
      <c r="AK143" s="161">
        <v>264.89</v>
      </c>
      <c r="AL143" s="161">
        <v>112588.85</v>
      </c>
    </row>
    <row r="144" spans="1:38" ht="13.9" customHeight="1">
      <c r="A144" s="350" t="s">
        <v>2562</v>
      </c>
      <c r="B144" s="343">
        <v>9077</v>
      </c>
      <c r="C144" s="351" t="s">
        <v>48</v>
      </c>
      <c r="D144" s="345" t="s">
        <v>2563</v>
      </c>
      <c r="E144" s="352" t="s">
        <v>66</v>
      </c>
      <c r="F144" s="353">
        <v>39.5</v>
      </c>
      <c r="G144" s="353">
        <f>CPU!G1683</f>
        <v>114.68</v>
      </c>
      <c r="H144" s="349">
        <f t="shared" si="18"/>
        <v>146.91</v>
      </c>
      <c r="I144" s="349">
        <f t="shared" si="19"/>
        <v>5802.95</v>
      </c>
      <c r="K144" s="105">
        <f t="shared" si="11"/>
        <v>0.25003812522132018</v>
      </c>
      <c r="M144" s="303">
        <f t="shared" si="8"/>
        <v>-1934.71</v>
      </c>
      <c r="N144" s="105">
        <v>0.28099659952916567</v>
      </c>
      <c r="O144" s="6" t="s">
        <v>2343</v>
      </c>
      <c r="P144" s="303"/>
      <c r="AD144" s="6" t="s">
        <v>2562</v>
      </c>
      <c r="AE144" s="6">
        <v>9077</v>
      </c>
      <c r="AF144" s="6" t="s">
        <v>48</v>
      </c>
      <c r="AG144" s="6" t="s">
        <v>2563</v>
      </c>
      <c r="AH144" s="6" t="s">
        <v>66</v>
      </c>
      <c r="AI144" s="161">
        <v>39.5</v>
      </c>
      <c r="AJ144" s="161">
        <v>152.91999999999999</v>
      </c>
      <c r="AK144" s="161">
        <v>195.89</v>
      </c>
      <c r="AL144" s="161">
        <v>7737.66</v>
      </c>
    </row>
    <row r="145" spans="1:38" ht="37.9" customHeight="1">
      <c r="A145" s="350" t="s">
        <v>2564</v>
      </c>
      <c r="B145" s="343">
        <v>94228</v>
      </c>
      <c r="C145" s="351" t="s">
        <v>8</v>
      </c>
      <c r="D145" s="345" t="s">
        <v>2565</v>
      </c>
      <c r="E145" s="352" t="s">
        <v>87</v>
      </c>
      <c r="F145" s="353">
        <v>26</v>
      </c>
      <c r="G145" s="353">
        <f>CPU!G1701</f>
        <v>70.72</v>
      </c>
      <c r="H145" s="349">
        <f t="shared" si="18"/>
        <v>90.59</v>
      </c>
      <c r="I145" s="349">
        <f t="shared" si="19"/>
        <v>2355.34</v>
      </c>
      <c r="K145" s="105">
        <f t="shared" si="11"/>
        <v>0.24977225672877845</v>
      </c>
      <c r="M145" s="303">
        <f t="shared" si="8"/>
        <v>-784.15999999999985</v>
      </c>
      <c r="N145" s="105">
        <v>0.28103119032463386</v>
      </c>
      <c r="O145" s="6" t="s">
        <v>2343</v>
      </c>
      <c r="P145" s="303"/>
      <c r="AD145" s="6" t="s">
        <v>2564</v>
      </c>
      <c r="AE145" s="6">
        <v>94228</v>
      </c>
      <c r="AF145" s="6" t="s">
        <v>8</v>
      </c>
      <c r="AG145" s="6" t="s">
        <v>2565</v>
      </c>
      <c r="AH145" s="6" t="s">
        <v>87</v>
      </c>
      <c r="AI145" s="161">
        <v>26</v>
      </c>
      <c r="AJ145" s="161">
        <v>94.26</v>
      </c>
      <c r="AK145" s="161">
        <v>120.75</v>
      </c>
      <c r="AL145" s="161">
        <v>3139.5</v>
      </c>
    </row>
    <row r="146" spans="1:38" ht="37.9" customHeight="1">
      <c r="A146" s="350" t="s">
        <v>2566</v>
      </c>
      <c r="B146" s="343">
        <v>98547</v>
      </c>
      <c r="C146" s="351" t="s">
        <v>8</v>
      </c>
      <c r="D146" s="345" t="s">
        <v>2567</v>
      </c>
      <c r="E146" s="352" t="s">
        <v>542</v>
      </c>
      <c r="F146" s="353">
        <v>569.63</v>
      </c>
      <c r="G146" s="353">
        <f>CPU!G1714</f>
        <v>193.01999999999998</v>
      </c>
      <c r="H146" s="349">
        <f t="shared" si="18"/>
        <v>247.26</v>
      </c>
      <c r="I146" s="349">
        <f t="shared" si="19"/>
        <v>140846.71</v>
      </c>
      <c r="K146" s="105">
        <f t="shared" si="11"/>
        <v>0.24990899908149655</v>
      </c>
      <c r="M146" s="303">
        <f t="shared" si="8"/>
        <v>-46926.119999999995</v>
      </c>
      <c r="N146" s="105">
        <v>0.28100104923638902</v>
      </c>
      <c r="O146" s="6" t="s">
        <v>2343</v>
      </c>
      <c r="P146" s="303"/>
      <c r="AD146" s="6" t="s">
        <v>2566</v>
      </c>
      <c r="AE146" s="6">
        <v>98547</v>
      </c>
      <c r="AF146" s="6" t="s">
        <v>8</v>
      </c>
      <c r="AG146" s="6" t="s">
        <v>2567</v>
      </c>
      <c r="AH146" s="6" t="s">
        <v>542</v>
      </c>
      <c r="AI146" s="161">
        <v>569.63</v>
      </c>
      <c r="AJ146" s="161">
        <v>257.33</v>
      </c>
      <c r="AK146" s="161">
        <v>329.64</v>
      </c>
      <c r="AL146" s="161">
        <v>187772.83</v>
      </c>
    </row>
    <row r="147" spans="1:38" ht="37.15" customHeight="1">
      <c r="A147" s="350" t="s">
        <v>2568</v>
      </c>
      <c r="B147" s="343">
        <v>5057</v>
      </c>
      <c r="C147" s="351" t="s">
        <v>48</v>
      </c>
      <c r="D147" s="345" t="s">
        <v>2569</v>
      </c>
      <c r="E147" s="352" t="s">
        <v>542</v>
      </c>
      <c r="F147" s="353">
        <v>68.33</v>
      </c>
      <c r="G147" s="353">
        <f>CPU!G1720</f>
        <v>378.94</v>
      </c>
      <c r="H147" s="349">
        <f t="shared" si="18"/>
        <v>485.42</v>
      </c>
      <c r="I147" s="349">
        <f t="shared" si="19"/>
        <v>33168.75</v>
      </c>
      <c r="K147" s="105">
        <f t="shared" si="11"/>
        <v>0.25000390048847687</v>
      </c>
      <c r="M147" s="303">
        <f t="shared" ref="M147:M210" si="20">I147-AL147</f>
        <v>-11056.480000000003</v>
      </c>
      <c r="N147" s="105">
        <v>0.28100940128649188</v>
      </c>
      <c r="O147" s="6" t="s">
        <v>2343</v>
      </c>
      <c r="P147" s="303"/>
      <c r="AD147" s="6" t="s">
        <v>2568</v>
      </c>
      <c r="AE147" s="6">
        <v>5057</v>
      </c>
      <c r="AF147" s="6" t="s">
        <v>48</v>
      </c>
      <c r="AG147" s="6" t="s">
        <v>2569</v>
      </c>
      <c r="AH147" s="6" t="s">
        <v>542</v>
      </c>
      <c r="AI147" s="161">
        <v>68.33</v>
      </c>
      <c r="AJ147" s="161">
        <v>505.25</v>
      </c>
      <c r="AK147" s="161">
        <v>647.23</v>
      </c>
      <c r="AL147" s="161">
        <v>44225.23</v>
      </c>
    </row>
    <row r="148" spans="1:38" ht="25.15" customHeight="1">
      <c r="A148" s="350" t="s">
        <v>2570</v>
      </c>
      <c r="B148" s="343">
        <v>94213</v>
      </c>
      <c r="C148" s="351" t="s">
        <v>8</v>
      </c>
      <c r="D148" s="345" t="s">
        <v>2571</v>
      </c>
      <c r="E148" s="352" t="s">
        <v>542</v>
      </c>
      <c r="F148" s="353">
        <v>33.619999999999997</v>
      </c>
      <c r="G148" s="353">
        <f>CPU!G1735</f>
        <v>55.07</v>
      </c>
      <c r="H148" s="349">
        <f t="shared" si="18"/>
        <v>70.540000000000006</v>
      </c>
      <c r="I148" s="349">
        <f t="shared" si="19"/>
        <v>2371.5500000000002</v>
      </c>
      <c r="K148" s="105">
        <f t="shared" si="11"/>
        <v>0.24981573977711624</v>
      </c>
      <c r="M148" s="303">
        <f t="shared" si="20"/>
        <v>-789.73999999999978</v>
      </c>
      <c r="N148" s="105">
        <v>0.28106267029972742</v>
      </c>
      <c r="O148" s="6" t="s">
        <v>2343</v>
      </c>
      <c r="P148" s="303"/>
      <c r="AD148" s="6" t="s">
        <v>2570</v>
      </c>
      <c r="AE148" s="6">
        <v>94213</v>
      </c>
      <c r="AF148" s="6" t="s">
        <v>8</v>
      </c>
      <c r="AG148" s="6" t="s">
        <v>2571</v>
      </c>
      <c r="AH148" s="6" t="s">
        <v>542</v>
      </c>
      <c r="AI148" s="161">
        <v>33.619999999999997</v>
      </c>
      <c r="AJ148" s="161">
        <v>73.400000000000006</v>
      </c>
      <c r="AK148" s="161">
        <v>94.03</v>
      </c>
      <c r="AL148" s="161">
        <v>3161.29</v>
      </c>
    </row>
    <row r="149" spans="1:38" ht="24.75" customHeight="1">
      <c r="A149" s="350" t="s">
        <v>2572</v>
      </c>
      <c r="B149" s="343">
        <v>9748</v>
      </c>
      <c r="C149" s="351" t="s">
        <v>48</v>
      </c>
      <c r="D149" s="345" t="s">
        <v>2573</v>
      </c>
      <c r="E149" s="352" t="s">
        <v>542</v>
      </c>
      <c r="F149" s="353">
        <v>150.18</v>
      </c>
      <c r="G149" s="353">
        <f>CPU!G1745</f>
        <v>302.66999999999996</v>
      </c>
      <c r="H149" s="349">
        <f t="shared" si="18"/>
        <v>387.72</v>
      </c>
      <c r="I149" s="349">
        <f t="shared" si="19"/>
        <v>58227.79</v>
      </c>
      <c r="K149" s="105">
        <f t="shared" ref="K149:K212" si="21">1-I149/AL149</f>
        <v>0.24994200129973765</v>
      </c>
      <c r="M149" s="303">
        <f t="shared" si="20"/>
        <v>-19403.260000000002</v>
      </c>
      <c r="N149" s="105">
        <v>0.28099521720813825</v>
      </c>
      <c r="O149" s="6" t="s">
        <v>2343</v>
      </c>
      <c r="P149" s="303"/>
      <c r="AD149" s="6" t="s">
        <v>2572</v>
      </c>
      <c r="AE149" s="6">
        <v>9748</v>
      </c>
      <c r="AF149" s="6" t="s">
        <v>48</v>
      </c>
      <c r="AG149" s="6" t="s">
        <v>2573</v>
      </c>
      <c r="AH149" s="6" t="s">
        <v>542</v>
      </c>
      <c r="AI149" s="161">
        <v>150.18</v>
      </c>
      <c r="AJ149" s="161">
        <v>403.53</v>
      </c>
      <c r="AK149" s="161">
        <v>516.91999999999996</v>
      </c>
      <c r="AL149" s="161">
        <v>77631.05</v>
      </c>
    </row>
    <row r="150" spans="1:38" ht="24.75" customHeight="1">
      <c r="A150" s="350" t="s">
        <v>2574</v>
      </c>
      <c r="B150" s="343">
        <v>98569</v>
      </c>
      <c r="C150" s="351" t="s">
        <v>8</v>
      </c>
      <c r="D150" s="345" t="s">
        <v>2575</v>
      </c>
      <c r="E150" s="352" t="s">
        <v>542</v>
      </c>
      <c r="F150" s="353">
        <v>911.4</v>
      </c>
      <c r="G150" s="353">
        <f>CPU!G1758</f>
        <v>59.06</v>
      </c>
      <c r="H150" s="349">
        <f t="shared" si="18"/>
        <v>75.66</v>
      </c>
      <c r="I150" s="349">
        <f t="shared" si="19"/>
        <v>68956.52</v>
      </c>
      <c r="K150" s="105">
        <f t="shared" si="21"/>
        <v>0.24977693989937844</v>
      </c>
      <c r="M150" s="303">
        <f t="shared" si="20"/>
        <v>-22958.17</v>
      </c>
      <c r="N150" s="105">
        <v>0.28096024387145935</v>
      </c>
      <c r="O150" s="6" t="s">
        <v>2343</v>
      </c>
      <c r="P150" s="303"/>
      <c r="AD150" s="6" t="s">
        <v>2574</v>
      </c>
      <c r="AE150" s="6">
        <v>98569</v>
      </c>
      <c r="AF150" s="6" t="s">
        <v>8</v>
      </c>
      <c r="AG150" s="6" t="s">
        <v>2575</v>
      </c>
      <c r="AH150" s="6" t="s">
        <v>542</v>
      </c>
      <c r="AI150" s="161">
        <v>911.4</v>
      </c>
      <c r="AJ150" s="161">
        <v>78.73</v>
      </c>
      <c r="AK150" s="161">
        <v>100.85</v>
      </c>
      <c r="AL150" s="161">
        <v>91914.69</v>
      </c>
    </row>
    <row r="151" spans="1:38" ht="13.9" customHeight="1">
      <c r="A151" s="344"/>
      <c r="B151" s="344"/>
      <c r="C151" s="324"/>
      <c r="D151" s="355"/>
      <c r="E151" s="346"/>
      <c r="F151" s="347"/>
      <c r="G151" s="347"/>
      <c r="H151" s="348"/>
      <c r="I151" s="348"/>
      <c r="K151" s="105" t="e">
        <f t="shared" si="21"/>
        <v>#DIV/0!</v>
      </c>
      <c r="M151" s="303">
        <f t="shared" si="20"/>
        <v>0</v>
      </c>
      <c r="N151" s="105" t="s">
        <v>2351</v>
      </c>
      <c r="O151" s="6" t="s">
        <v>2343</v>
      </c>
      <c r="P151" s="303"/>
    </row>
    <row r="152" spans="1:38" ht="23.45" customHeight="1">
      <c r="A152" s="343">
        <v>7</v>
      </c>
      <c r="B152" s="344"/>
      <c r="C152" s="324"/>
      <c r="D152" s="345" t="s">
        <v>2576</v>
      </c>
      <c r="E152" s="346"/>
      <c r="F152" s="347"/>
      <c r="G152" s="347"/>
      <c r="H152" s="348"/>
      <c r="I152" s="349">
        <f>SUM(I154:I165)</f>
        <v>205387.93000000002</v>
      </c>
      <c r="K152" s="105">
        <f t="shared" si="21"/>
        <v>0.24630658431721364</v>
      </c>
      <c r="M152" s="303">
        <f t="shared" si="20"/>
        <v>-67120.66</v>
      </c>
      <c r="N152" s="105" t="s">
        <v>2351</v>
      </c>
      <c r="O152" s="6" t="s">
        <v>2343</v>
      </c>
      <c r="P152" s="303"/>
      <c r="AD152" s="6">
        <v>7</v>
      </c>
      <c r="AG152" s="6" t="s">
        <v>2576</v>
      </c>
      <c r="AL152" s="161">
        <v>272508.59000000003</v>
      </c>
    </row>
    <row r="153" spans="1:38" ht="23.45" customHeight="1">
      <c r="A153" s="350" t="s">
        <v>2577</v>
      </c>
      <c r="B153" s="344"/>
      <c r="C153" s="324"/>
      <c r="D153" s="345" t="s">
        <v>2578</v>
      </c>
      <c r="E153" s="346"/>
      <c r="F153" s="347"/>
      <c r="G153" s="347"/>
      <c r="H153" s="348"/>
      <c r="I153" s="348"/>
      <c r="K153" s="105" t="e">
        <f t="shared" si="21"/>
        <v>#DIV/0!</v>
      </c>
      <c r="M153" s="303">
        <f t="shared" si="20"/>
        <v>0</v>
      </c>
      <c r="N153" s="105" t="s">
        <v>2351</v>
      </c>
      <c r="O153" s="6" t="s">
        <v>2343</v>
      </c>
      <c r="P153" s="303"/>
      <c r="AD153" s="6" t="s">
        <v>2577</v>
      </c>
      <c r="AG153" s="6" t="s">
        <v>2578</v>
      </c>
    </row>
    <row r="154" spans="1:38" ht="50.45" customHeight="1">
      <c r="A154" s="350" t="s">
        <v>2579</v>
      </c>
      <c r="B154" s="343">
        <v>87879</v>
      </c>
      <c r="C154" s="351" t="s">
        <v>8</v>
      </c>
      <c r="D154" s="345" t="s">
        <v>2580</v>
      </c>
      <c r="E154" s="352" t="s">
        <v>542</v>
      </c>
      <c r="F154" s="353">
        <v>1979.86</v>
      </c>
      <c r="G154" s="353">
        <f>CPU!G1768</f>
        <v>3.08</v>
      </c>
      <c r="H154" s="349">
        <f t="shared" ref="H154:H165" si="22">ROUND(G154*1.281,2)</f>
        <v>3.95</v>
      </c>
      <c r="I154" s="349">
        <f t="shared" ref="I154:I165" si="23">ROUND(H154*F154,2)</f>
        <v>7820.45</v>
      </c>
      <c r="K154" s="105">
        <f t="shared" si="21"/>
        <v>0.24474174454618058</v>
      </c>
      <c r="M154" s="303">
        <f t="shared" si="20"/>
        <v>-2534.2200000000003</v>
      </c>
      <c r="N154" s="105">
        <v>0.28186274509803932</v>
      </c>
      <c r="O154" s="6" t="s">
        <v>2343</v>
      </c>
      <c r="P154" s="303"/>
      <c r="AD154" s="6" t="s">
        <v>2579</v>
      </c>
      <c r="AE154" s="6">
        <v>87879</v>
      </c>
      <c r="AF154" s="6" t="s">
        <v>8</v>
      </c>
      <c r="AG154" s="6" t="s">
        <v>2580</v>
      </c>
      <c r="AH154" s="6" t="s">
        <v>542</v>
      </c>
      <c r="AI154" s="161">
        <v>1979.86</v>
      </c>
      <c r="AJ154" s="161">
        <v>4.08</v>
      </c>
      <c r="AK154" s="161">
        <v>5.23</v>
      </c>
      <c r="AL154" s="161">
        <v>10354.67</v>
      </c>
    </row>
    <row r="155" spans="1:38" ht="25.15" customHeight="1">
      <c r="A155" s="350" t="s">
        <v>2581</v>
      </c>
      <c r="B155" s="343">
        <v>3312</v>
      </c>
      <c r="C155" s="351" t="s">
        <v>48</v>
      </c>
      <c r="D155" s="345" t="s">
        <v>2582</v>
      </c>
      <c r="E155" s="352" t="s">
        <v>542</v>
      </c>
      <c r="F155" s="353">
        <v>16.5</v>
      </c>
      <c r="G155" s="353">
        <f>CPU!G1778</f>
        <v>9.2899999999999991</v>
      </c>
      <c r="H155" s="349">
        <f t="shared" si="22"/>
        <v>11.9</v>
      </c>
      <c r="I155" s="349">
        <f t="shared" si="23"/>
        <v>196.35</v>
      </c>
      <c r="K155" s="105">
        <f t="shared" si="21"/>
        <v>0.25017184755212718</v>
      </c>
      <c r="M155" s="303">
        <f t="shared" si="20"/>
        <v>-65.510000000000019</v>
      </c>
      <c r="N155" s="105">
        <v>0.280871670702179</v>
      </c>
      <c r="O155" s="6" t="s">
        <v>2343</v>
      </c>
      <c r="P155" s="303"/>
      <c r="AD155" s="6" t="s">
        <v>2581</v>
      </c>
      <c r="AE155" s="6">
        <v>3312</v>
      </c>
      <c r="AF155" s="6" t="s">
        <v>48</v>
      </c>
      <c r="AG155" s="6" t="s">
        <v>2582</v>
      </c>
      <c r="AH155" s="6" t="s">
        <v>542</v>
      </c>
      <c r="AI155" s="161">
        <v>16.5</v>
      </c>
      <c r="AJ155" s="161">
        <v>12.39</v>
      </c>
      <c r="AK155" s="161">
        <v>15.87</v>
      </c>
      <c r="AL155" s="161">
        <v>261.86</v>
      </c>
    </row>
    <row r="156" spans="1:38" ht="63.2" customHeight="1">
      <c r="A156" s="350" t="s">
        <v>2583</v>
      </c>
      <c r="B156" s="343">
        <v>87529</v>
      </c>
      <c r="C156" s="351" t="s">
        <v>8</v>
      </c>
      <c r="D156" s="345" t="s">
        <v>2584</v>
      </c>
      <c r="E156" s="352" t="s">
        <v>542</v>
      </c>
      <c r="F156" s="353">
        <v>1613.5</v>
      </c>
      <c r="G156" s="353">
        <f>CPU!G1788</f>
        <v>25.78</v>
      </c>
      <c r="H156" s="349">
        <f t="shared" si="22"/>
        <v>33.020000000000003</v>
      </c>
      <c r="I156" s="349">
        <f t="shared" si="23"/>
        <v>53277.77</v>
      </c>
      <c r="K156" s="105">
        <f t="shared" si="21"/>
        <v>0.24954545454545463</v>
      </c>
      <c r="M156" s="303">
        <f t="shared" si="20"/>
        <v>-17716.230000000003</v>
      </c>
      <c r="N156" s="105">
        <v>0.28093158660844253</v>
      </c>
      <c r="O156" s="6" t="s">
        <v>2343</v>
      </c>
      <c r="P156" s="303"/>
      <c r="AD156" s="6" t="s">
        <v>2583</v>
      </c>
      <c r="AE156" s="6">
        <v>87529</v>
      </c>
      <c r="AF156" s="6" t="s">
        <v>8</v>
      </c>
      <c r="AG156" s="6" t="s">
        <v>2584</v>
      </c>
      <c r="AH156" s="6" t="s">
        <v>542</v>
      </c>
      <c r="AI156" s="161">
        <v>1613.5</v>
      </c>
      <c r="AJ156" s="161">
        <v>34.35</v>
      </c>
      <c r="AK156" s="161">
        <v>44</v>
      </c>
      <c r="AL156" s="161">
        <v>70994</v>
      </c>
    </row>
    <row r="157" spans="1:38" ht="50.45" customHeight="1">
      <c r="A157" s="350" t="s">
        <v>2585</v>
      </c>
      <c r="B157" s="343">
        <v>90408</v>
      </c>
      <c r="C157" s="351" t="s">
        <v>8</v>
      </c>
      <c r="D157" s="345" t="s">
        <v>2586</v>
      </c>
      <c r="E157" s="352" t="s">
        <v>542</v>
      </c>
      <c r="F157" s="353">
        <v>16.5</v>
      </c>
      <c r="G157" s="353">
        <f>CPU!G1798</f>
        <v>22.9</v>
      </c>
      <c r="H157" s="349">
        <f t="shared" si="22"/>
        <v>29.33</v>
      </c>
      <c r="I157" s="349">
        <f t="shared" si="23"/>
        <v>483.95</v>
      </c>
      <c r="K157" s="105">
        <f t="shared" si="21"/>
        <v>0.24986437262652095</v>
      </c>
      <c r="M157" s="303">
        <f t="shared" si="20"/>
        <v>-161.19999999999999</v>
      </c>
      <c r="N157" s="105">
        <v>0.28112712975098297</v>
      </c>
      <c r="O157" s="6" t="s">
        <v>2343</v>
      </c>
      <c r="P157" s="303"/>
      <c r="AD157" s="6" t="s">
        <v>2585</v>
      </c>
      <c r="AE157" s="6">
        <v>90408</v>
      </c>
      <c r="AF157" s="6" t="s">
        <v>8</v>
      </c>
      <c r="AG157" s="6" t="s">
        <v>2586</v>
      </c>
      <c r="AH157" s="6" t="s">
        <v>542</v>
      </c>
      <c r="AI157" s="161">
        <v>16.5</v>
      </c>
      <c r="AJ157" s="161">
        <v>30.52</v>
      </c>
      <c r="AK157" s="161">
        <v>39.1</v>
      </c>
      <c r="AL157" s="161">
        <v>645.15</v>
      </c>
    </row>
    <row r="158" spans="1:38" ht="63.2" customHeight="1">
      <c r="A158" s="350" t="s">
        <v>2587</v>
      </c>
      <c r="B158" s="343">
        <v>87531</v>
      </c>
      <c r="C158" s="351" t="s">
        <v>8</v>
      </c>
      <c r="D158" s="345" t="s">
        <v>2588</v>
      </c>
      <c r="E158" s="352" t="s">
        <v>542</v>
      </c>
      <c r="F158" s="353">
        <v>366.36</v>
      </c>
      <c r="G158" s="353">
        <f>CPU!G1808</f>
        <v>24.96</v>
      </c>
      <c r="H158" s="349">
        <f t="shared" si="22"/>
        <v>31.97</v>
      </c>
      <c r="I158" s="349">
        <f t="shared" si="23"/>
        <v>11712.53</v>
      </c>
      <c r="K158" s="105">
        <f t="shared" si="21"/>
        <v>0.24970660961141788</v>
      </c>
      <c r="M158" s="303">
        <f t="shared" si="20"/>
        <v>-3898.0699999999997</v>
      </c>
      <c r="N158" s="105">
        <v>0.28111846061334944</v>
      </c>
      <c r="O158" s="6" t="s">
        <v>2343</v>
      </c>
      <c r="P158" s="303"/>
      <c r="AD158" s="6" t="s">
        <v>2587</v>
      </c>
      <c r="AE158" s="6">
        <v>87531</v>
      </c>
      <c r="AF158" s="6" t="s">
        <v>8</v>
      </c>
      <c r="AG158" s="6" t="s">
        <v>2588</v>
      </c>
      <c r="AH158" s="6" t="s">
        <v>542</v>
      </c>
      <c r="AI158" s="161">
        <v>366.36</v>
      </c>
      <c r="AJ158" s="161">
        <v>33.26</v>
      </c>
      <c r="AK158" s="161">
        <v>42.61</v>
      </c>
      <c r="AL158" s="161">
        <v>15610.6</v>
      </c>
    </row>
    <row r="159" spans="1:38" ht="63.2" customHeight="1">
      <c r="A159" s="350" t="s">
        <v>2589</v>
      </c>
      <c r="B159" s="343">
        <v>9604</v>
      </c>
      <c r="C159" s="351" t="s">
        <v>48</v>
      </c>
      <c r="D159" s="345" t="s">
        <v>2590</v>
      </c>
      <c r="E159" s="352" t="s">
        <v>542</v>
      </c>
      <c r="F159" s="353">
        <v>366.36</v>
      </c>
      <c r="G159" s="353">
        <f>CPU!G1822</f>
        <v>54.77</v>
      </c>
      <c r="H159" s="349">
        <f t="shared" si="22"/>
        <v>70.16</v>
      </c>
      <c r="I159" s="349">
        <f t="shared" si="23"/>
        <v>25703.82</v>
      </c>
      <c r="K159" s="105">
        <f t="shared" si="21"/>
        <v>0.24994638059534902</v>
      </c>
      <c r="M159" s="303">
        <f t="shared" si="20"/>
        <v>-8565.489999999998</v>
      </c>
      <c r="N159" s="105">
        <v>0.28101889893179965</v>
      </c>
      <c r="O159" s="6" t="s">
        <v>2343</v>
      </c>
      <c r="P159" s="303"/>
      <c r="AD159" s="6" t="s">
        <v>2589</v>
      </c>
      <c r="AE159" s="6">
        <v>9604</v>
      </c>
      <c r="AF159" s="6" t="s">
        <v>48</v>
      </c>
      <c r="AG159" s="6" t="s">
        <v>2590</v>
      </c>
      <c r="AH159" s="6" t="s">
        <v>542</v>
      </c>
      <c r="AI159" s="161">
        <v>366.36</v>
      </c>
      <c r="AJ159" s="161">
        <v>73.02</v>
      </c>
      <c r="AK159" s="161">
        <v>93.54</v>
      </c>
      <c r="AL159" s="161">
        <v>34269.31</v>
      </c>
    </row>
    <row r="160" spans="1:38" ht="25.15" customHeight="1">
      <c r="A160" s="350" t="s">
        <v>2591</v>
      </c>
      <c r="B160" s="343">
        <v>8854</v>
      </c>
      <c r="C160" s="351" t="s">
        <v>48</v>
      </c>
      <c r="D160" s="345" t="s">
        <v>2592</v>
      </c>
      <c r="E160" s="352" t="s">
        <v>542</v>
      </c>
      <c r="F160" s="353">
        <v>146.08000000000001</v>
      </c>
      <c r="G160" s="353">
        <f>CPU!G1840</f>
        <v>107.57000000000001</v>
      </c>
      <c r="H160" s="349">
        <f t="shared" si="22"/>
        <v>137.80000000000001</v>
      </c>
      <c r="I160" s="349">
        <f t="shared" si="23"/>
        <v>20129.82</v>
      </c>
      <c r="K160" s="105">
        <f t="shared" si="21"/>
        <v>0.21766788324997577</v>
      </c>
      <c r="M160" s="303">
        <f t="shared" si="20"/>
        <v>-5600.7099999999991</v>
      </c>
      <c r="N160" s="105">
        <v>0.28101818181818161</v>
      </c>
      <c r="O160" s="6" t="s">
        <v>2343</v>
      </c>
      <c r="P160" s="303"/>
      <c r="AD160" s="6" t="s">
        <v>2591</v>
      </c>
      <c r="AE160" s="6">
        <v>8854</v>
      </c>
      <c r="AF160" s="6" t="s">
        <v>48</v>
      </c>
      <c r="AG160" s="6" t="s">
        <v>2592</v>
      </c>
      <c r="AH160" s="6" t="s">
        <v>542</v>
      </c>
      <c r="AI160" s="161">
        <v>146.08000000000001</v>
      </c>
      <c r="AJ160" s="161">
        <v>137.5</v>
      </c>
      <c r="AK160" s="161">
        <v>176.14</v>
      </c>
      <c r="AL160" s="161">
        <v>25730.53</v>
      </c>
    </row>
    <row r="161" spans="1:38" ht="25.15" customHeight="1">
      <c r="A161" s="350" t="s">
        <v>2593</v>
      </c>
      <c r="B161" s="343">
        <v>98555</v>
      </c>
      <c r="C161" s="351" t="s">
        <v>8</v>
      </c>
      <c r="D161" s="345" t="s">
        <v>2594</v>
      </c>
      <c r="E161" s="352" t="s">
        <v>542</v>
      </c>
      <c r="F161" s="353">
        <v>390.95</v>
      </c>
      <c r="G161" s="353">
        <f>CPU!G1850</f>
        <v>22.21</v>
      </c>
      <c r="H161" s="349">
        <f t="shared" si="22"/>
        <v>28.45</v>
      </c>
      <c r="I161" s="349">
        <f t="shared" si="23"/>
        <v>11122.53</v>
      </c>
      <c r="K161" s="105">
        <f t="shared" si="21"/>
        <v>0.24934045397823179</v>
      </c>
      <c r="M161" s="303">
        <f t="shared" si="20"/>
        <v>-3694.4799999999996</v>
      </c>
      <c r="N161" s="105">
        <v>0.28083812098681982</v>
      </c>
      <c r="O161" s="6" t="s">
        <v>2343</v>
      </c>
      <c r="P161" s="303"/>
      <c r="AD161" s="6" t="s">
        <v>2593</v>
      </c>
      <c r="AE161" s="6">
        <v>98555</v>
      </c>
      <c r="AF161" s="6" t="s">
        <v>8</v>
      </c>
      <c r="AG161" s="6" t="s">
        <v>2594</v>
      </c>
      <c r="AH161" s="6" t="s">
        <v>542</v>
      </c>
      <c r="AI161" s="161">
        <v>390.95</v>
      </c>
      <c r="AJ161" s="161">
        <v>29.59</v>
      </c>
      <c r="AK161" s="161">
        <v>37.9</v>
      </c>
      <c r="AL161" s="161">
        <v>14817.01</v>
      </c>
    </row>
    <row r="162" spans="1:38" ht="23.45" customHeight="1">
      <c r="A162" s="350" t="s">
        <v>2595</v>
      </c>
      <c r="B162" s="344"/>
      <c r="C162" s="324"/>
      <c r="D162" s="345" t="s">
        <v>2596</v>
      </c>
      <c r="E162" s="346"/>
      <c r="F162" s="347"/>
      <c r="G162" s="347"/>
      <c r="H162" s="349">
        <f t="shared" si="22"/>
        <v>0</v>
      </c>
      <c r="I162" s="349">
        <f t="shared" si="23"/>
        <v>0</v>
      </c>
      <c r="K162" s="105" t="e">
        <f t="shared" si="21"/>
        <v>#DIV/0!</v>
      </c>
      <c r="M162" s="303">
        <f t="shared" si="20"/>
        <v>0</v>
      </c>
      <c r="N162" s="105" t="s">
        <v>2351</v>
      </c>
      <c r="O162" s="6" t="s">
        <v>2343</v>
      </c>
      <c r="P162" s="303"/>
      <c r="AD162" s="6" t="s">
        <v>2595</v>
      </c>
      <c r="AG162" s="6" t="s">
        <v>2596</v>
      </c>
    </row>
    <row r="163" spans="1:38" ht="50.45" customHeight="1">
      <c r="A163" s="350" t="s">
        <v>2597</v>
      </c>
      <c r="B163" s="343">
        <v>87905</v>
      </c>
      <c r="C163" s="351" t="s">
        <v>8</v>
      </c>
      <c r="D163" s="345" t="s">
        <v>2598</v>
      </c>
      <c r="E163" s="352" t="s">
        <v>542</v>
      </c>
      <c r="F163" s="353">
        <v>1259.6500000000001</v>
      </c>
      <c r="G163" s="353">
        <f>CPU!G1860</f>
        <v>5.1899999999999995</v>
      </c>
      <c r="H163" s="349">
        <f t="shared" si="22"/>
        <v>6.65</v>
      </c>
      <c r="I163" s="349">
        <f t="shared" si="23"/>
        <v>8376.67</v>
      </c>
      <c r="K163" s="105">
        <f t="shared" si="21"/>
        <v>0.24773805129807791</v>
      </c>
      <c r="M163" s="303">
        <f t="shared" si="20"/>
        <v>-2758.6399999999994</v>
      </c>
      <c r="N163" s="105">
        <v>0.28115942028985508</v>
      </c>
      <c r="O163" s="6" t="s">
        <v>2343</v>
      </c>
      <c r="P163" s="303"/>
      <c r="AD163" s="6" t="s">
        <v>2597</v>
      </c>
      <c r="AE163" s="6">
        <v>87905</v>
      </c>
      <c r="AF163" s="6" t="s">
        <v>8</v>
      </c>
      <c r="AG163" s="6" t="s">
        <v>2598</v>
      </c>
      <c r="AH163" s="6" t="s">
        <v>542</v>
      </c>
      <c r="AI163" s="161">
        <v>1259.6500000000001</v>
      </c>
      <c r="AJ163" s="161">
        <v>6.9</v>
      </c>
      <c r="AK163" s="161">
        <v>8.84</v>
      </c>
      <c r="AL163" s="161">
        <v>11135.31</v>
      </c>
    </row>
    <row r="164" spans="1:38" ht="50.45" customHeight="1">
      <c r="A164" s="350" t="s">
        <v>2599</v>
      </c>
      <c r="B164" s="343">
        <v>87775</v>
      </c>
      <c r="C164" s="351" t="s">
        <v>8</v>
      </c>
      <c r="D164" s="345" t="s">
        <v>2600</v>
      </c>
      <c r="E164" s="352" t="s">
        <v>542</v>
      </c>
      <c r="F164" s="353">
        <v>1259.6500000000001</v>
      </c>
      <c r="G164" s="353">
        <f>CPU!G1873</f>
        <v>35.840000000000003</v>
      </c>
      <c r="H164" s="349">
        <f t="shared" si="22"/>
        <v>45.91</v>
      </c>
      <c r="I164" s="349">
        <f t="shared" si="23"/>
        <v>57830.53</v>
      </c>
      <c r="K164" s="105">
        <f t="shared" si="21"/>
        <v>0.24946870840108448</v>
      </c>
      <c r="M164" s="303">
        <f t="shared" si="20"/>
        <v>-19222.259999999995</v>
      </c>
      <c r="N164" s="105">
        <v>0.28104712041884827</v>
      </c>
      <c r="O164" s="6" t="s">
        <v>2343</v>
      </c>
      <c r="P164" s="303"/>
      <c r="AD164" s="6" t="s">
        <v>2599</v>
      </c>
      <c r="AE164" s="6">
        <v>87775</v>
      </c>
      <c r="AF164" s="6" t="s">
        <v>8</v>
      </c>
      <c r="AG164" s="6" t="s">
        <v>2600</v>
      </c>
      <c r="AH164" s="6" t="s">
        <v>542</v>
      </c>
      <c r="AI164" s="161">
        <v>1259.6500000000001</v>
      </c>
      <c r="AJ164" s="161">
        <v>47.75</v>
      </c>
      <c r="AK164" s="161">
        <v>61.17</v>
      </c>
      <c r="AL164" s="161">
        <v>77052.789999999994</v>
      </c>
    </row>
    <row r="165" spans="1:38" ht="37.9" customHeight="1">
      <c r="A165" s="350" t="s">
        <v>2601</v>
      </c>
      <c r="B165" s="343">
        <v>98556</v>
      </c>
      <c r="C165" s="351" t="s">
        <v>8</v>
      </c>
      <c r="D165" s="345" t="s">
        <v>2602</v>
      </c>
      <c r="E165" s="352" t="s">
        <v>542</v>
      </c>
      <c r="F165" s="353">
        <v>156.88</v>
      </c>
      <c r="G165" s="353">
        <f>CPU!G1884</f>
        <v>43.46</v>
      </c>
      <c r="H165" s="349">
        <f t="shared" si="22"/>
        <v>55.67</v>
      </c>
      <c r="I165" s="349">
        <f t="shared" si="23"/>
        <v>8733.51</v>
      </c>
      <c r="K165" s="105">
        <f t="shared" si="21"/>
        <v>0.24952824351914871</v>
      </c>
      <c r="M165" s="303">
        <f t="shared" si="20"/>
        <v>-2903.8500000000004</v>
      </c>
      <c r="N165" s="105">
        <v>0.28095320324641704</v>
      </c>
      <c r="O165" s="6" t="s">
        <v>2343</v>
      </c>
      <c r="P165" s="303"/>
      <c r="AD165" s="6" t="s">
        <v>2601</v>
      </c>
      <c r="AE165" s="6">
        <v>98556</v>
      </c>
      <c r="AF165" s="6" t="s">
        <v>8</v>
      </c>
      <c r="AG165" s="6" t="s">
        <v>2602</v>
      </c>
      <c r="AH165" s="6" t="s">
        <v>542</v>
      </c>
      <c r="AI165" s="161">
        <v>156.88</v>
      </c>
      <c r="AJ165" s="161">
        <v>57.91</v>
      </c>
      <c r="AK165" s="161">
        <v>74.180000000000007</v>
      </c>
      <c r="AL165" s="161">
        <v>11637.36</v>
      </c>
    </row>
    <row r="166" spans="1:38" ht="13.9" customHeight="1">
      <c r="A166" s="344"/>
      <c r="B166" s="344"/>
      <c r="C166" s="324"/>
      <c r="D166" s="355"/>
      <c r="E166" s="346"/>
      <c r="F166" s="347"/>
      <c r="G166" s="347"/>
      <c r="H166" s="348"/>
      <c r="I166" s="348"/>
      <c r="K166" s="105" t="e">
        <f t="shared" si="21"/>
        <v>#DIV/0!</v>
      </c>
      <c r="M166" s="303">
        <f t="shared" si="20"/>
        <v>0</v>
      </c>
      <c r="N166" s="105" t="s">
        <v>2351</v>
      </c>
      <c r="O166" s="6" t="s">
        <v>2343</v>
      </c>
      <c r="P166" s="303"/>
    </row>
    <row r="167" spans="1:38" ht="23.45" customHeight="1">
      <c r="A167" s="343">
        <v>8</v>
      </c>
      <c r="B167" s="344"/>
      <c r="C167" s="324"/>
      <c r="D167" s="345" t="s">
        <v>2603</v>
      </c>
      <c r="E167" s="346"/>
      <c r="F167" s="347"/>
      <c r="G167" s="347"/>
      <c r="H167" s="348"/>
      <c r="I167" s="349">
        <f>SUM(I169:I184)</f>
        <v>382851.93999999994</v>
      </c>
      <c r="K167" s="105">
        <f t="shared" si="21"/>
        <v>0.24949951859220521</v>
      </c>
      <c r="M167" s="303">
        <f t="shared" si="20"/>
        <v>-127276.90000000008</v>
      </c>
      <c r="N167" s="105" t="s">
        <v>2351</v>
      </c>
      <c r="O167" s="6" t="s">
        <v>2343</v>
      </c>
      <c r="P167" s="303"/>
      <c r="AD167" s="6">
        <v>8</v>
      </c>
      <c r="AG167" s="6" t="s">
        <v>2603</v>
      </c>
      <c r="AL167" s="161">
        <v>510128.84</v>
      </c>
    </row>
    <row r="168" spans="1:38" ht="23.45" customHeight="1">
      <c r="A168" s="350" t="s">
        <v>2604</v>
      </c>
      <c r="B168" s="344"/>
      <c r="C168" s="324"/>
      <c r="D168" s="345" t="s">
        <v>2605</v>
      </c>
      <c r="E168" s="346"/>
      <c r="F168" s="347"/>
      <c r="G168" s="347"/>
      <c r="H168" s="348"/>
      <c r="I168" s="348"/>
      <c r="K168" s="105" t="e">
        <f t="shared" si="21"/>
        <v>#DIV/0!</v>
      </c>
      <c r="M168" s="303">
        <f t="shared" si="20"/>
        <v>0</v>
      </c>
      <c r="N168" s="105" t="s">
        <v>2351</v>
      </c>
      <c r="O168" s="6" t="s">
        <v>2343</v>
      </c>
      <c r="P168" s="303"/>
      <c r="AD168" s="6" t="s">
        <v>2604</v>
      </c>
      <c r="AG168" s="6" t="s">
        <v>2605</v>
      </c>
    </row>
    <row r="169" spans="1:38" ht="50.45" customHeight="1">
      <c r="A169" s="350" t="s">
        <v>2606</v>
      </c>
      <c r="B169" s="343">
        <v>87630</v>
      </c>
      <c r="C169" s="351" t="s">
        <v>8</v>
      </c>
      <c r="D169" s="345" t="s">
        <v>2607</v>
      </c>
      <c r="E169" s="352" t="s">
        <v>542</v>
      </c>
      <c r="F169" s="353">
        <v>792.79</v>
      </c>
      <c r="G169" s="353">
        <f>CPU!G1898</f>
        <v>30.88</v>
      </c>
      <c r="H169" s="349">
        <f t="shared" ref="H169:H184" si="24">ROUND(G169*1.281,2)</f>
        <v>39.56</v>
      </c>
      <c r="I169" s="349">
        <f t="shared" ref="I169:I184" si="25">ROUND(H169*F169,2)</f>
        <v>31362.77</v>
      </c>
      <c r="K169" s="105">
        <f t="shared" si="21"/>
        <v>0.24976305993088666</v>
      </c>
      <c r="M169" s="303">
        <f t="shared" si="20"/>
        <v>-10441.049999999999</v>
      </c>
      <c r="N169" s="105">
        <v>0.28109815354713308</v>
      </c>
      <c r="O169" s="6" t="s">
        <v>2343</v>
      </c>
      <c r="P169" s="303"/>
      <c r="AD169" s="6" t="s">
        <v>2606</v>
      </c>
      <c r="AE169" s="6">
        <v>87630</v>
      </c>
      <c r="AF169" s="6" t="s">
        <v>8</v>
      </c>
      <c r="AG169" s="6" t="s">
        <v>2607</v>
      </c>
      <c r="AH169" s="6" t="s">
        <v>542</v>
      </c>
      <c r="AI169" s="161">
        <v>792.79</v>
      </c>
      <c r="AJ169" s="161">
        <v>41.16</v>
      </c>
      <c r="AK169" s="161">
        <v>52.73</v>
      </c>
      <c r="AL169" s="161">
        <v>41803.82</v>
      </c>
    </row>
    <row r="170" spans="1:38" ht="37.9" customHeight="1">
      <c r="A170" s="350" t="s">
        <v>2608</v>
      </c>
      <c r="B170" s="343">
        <v>95240</v>
      </c>
      <c r="C170" s="351" t="s">
        <v>8</v>
      </c>
      <c r="D170" s="345" t="s">
        <v>2609</v>
      </c>
      <c r="E170" s="352" t="s">
        <v>542</v>
      </c>
      <c r="F170" s="353">
        <v>792.79</v>
      </c>
      <c r="G170" s="353">
        <f>CPU!G1908</f>
        <v>15.5</v>
      </c>
      <c r="H170" s="349">
        <f t="shared" si="24"/>
        <v>19.86</v>
      </c>
      <c r="I170" s="349">
        <f t="shared" si="25"/>
        <v>15744.81</v>
      </c>
      <c r="K170" s="105">
        <f t="shared" si="21"/>
        <v>0.24914947089316286</v>
      </c>
      <c r="M170" s="303">
        <f t="shared" si="20"/>
        <v>-5224.49</v>
      </c>
      <c r="N170" s="105">
        <v>0.28087167070217922</v>
      </c>
      <c r="O170" s="6" t="s">
        <v>2343</v>
      </c>
      <c r="P170" s="303"/>
      <c r="AD170" s="6" t="s">
        <v>2608</v>
      </c>
      <c r="AE170" s="6">
        <v>95240</v>
      </c>
      <c r="AF170" s="6" t="s">
        <v>8</v>
      </c>
      <c r="AG170" s="6" t="s">
        <v>2609</v>
      </c>
      <c r="AH170" s="6" t="s">
        <v>542</v>
      </c>
      <c r="AI170" s="161">
        <v>792.79</v>
      </c>
      <c r="AJ170" s="161">
        <v>20.65</v>
      </c>
      <c r="AK170" s="161">
        <v>26.45</v>
      </c>
      <c r="AL170" s="161">
        <v>20969.3</v>
      </c>
    </row>
    <row r="171" spans="1:38" ht="37.9" customHeight="1">
      <c r="A171" s="350" t="s">
        <v>2610</v>
      </c>
      <c r="B171" s="343">
        <v>87263</v>
      </c>
      <c r="C171" s="351" t="s">
        <v>8</v>
      </c>
      <c r="D171" s="345" t="s">
        <v>2611</v>
      </c>
      <c r="E171" s="352" t="s">
        <v>542</v>
      </c>
      <c r="F171" s="353">
        <v>623.91</v>
      </c>
      <c r="G171" s="353">
        <f>CPU!G1920</f>
        <v>129.56</v>
      </c>
      <c r="H171" s="349">
        <f t="shared" si="24"/>
        <v>165.97</v>
      </c>
      <c r="I171" s="349">
        <f t="shared" si="25"/>
        <v>103550.34</v>
      </c>
      <c r="K171" s="105">
        <f t="shared" si="21"/>
        <v>0.24985314048983887</v>
      </c>
      <c r="M171" s="303">
        <f t="shared" si="20"/>
        <v>-34489.75</v>
      </c>
      <c r="N171" s="105">
        <v>0.28097498842056501</v>
      </c>
      <c r="O171" s="6" t="s">
        <v>2343</v>
      </c>
      <c r="P171" s="303"/>
      <c r="AD171" s="6" t="s">
        <v>2610</v>
      </c>
      <c r="AE171" s="6">
        <v>87263</v>
      </c>
      <c r="AF171" s="6" t="s">
        <v>8</v>
      </c>
      <c r="AG171" s="6" t="s">
        <v>2611</v>
      </c>
      <c r="AH171" s="6" t="s">
        <v>542</v>
      </c>
      <c r="AI171" s="161">
        <v>623.91</v>
      </c>
      <c r="AJ171" s="161">
        <v>172.72</v>
      </c>
      <c r="AK171" s="161">
        <v>221.25</v>
      </c>
      <c r="AL171" s="161">
        <v>138040.09</v>
      </c>
    </row>
    <row r="172" spans="1:38" ht="25.15" customHeight="1">
      <c r="A172" s="350" t="s">
        <v>2612</v>
      </c>
      <c r="B172" s="343">
        <v>101727</v>
      </c>
      <c r="C172" s="351" t="s">
        <v>8</v>
      </c>
      <c r="D172" s="345" t="s">
        <v>2613</v>
      </c>
      <c r="E172" s="352" t="s">
        <v>542</v>
      </c>
      <c r="F172" s="353">
        <v>44.04</v>
      </c>
      <c r="G172" s="353">
        <f>CPU!G1931</f>
        <v>172.53</v>
      </c>
      <c r="H172" s="349">
        <f t="shared" si="24"/>
        <v>221.01</v>
      </c>
      <c r="I172" s="349">
        <f t="shared" si="25"/>
        <v>9733.2800000000007</v>
      </c>
      <c r="K172" s="105">
        <f t="shared" si="21"/>
        <v>0.24989846600826915</v>
      </c>
      <c r="M172" s="303">
        <f t="shared" si="20"/>
        <v>-3242.67</v>
      </c>
      <c r="N172" s="105">
        <v>0.2809877831398635</v>
      </c>
      <c r="O172" s="6" t="s">
        <v>2343</v>
      </c>
      <c r="P172" s="303"/>
      <c r="AD172" s="6" t="s">
        <v>2612</v>
      </c>
      <c r="AE172" s="6">
        <v>101727</v>
      </c>
      <c r="AF172" s="6" t="s">
        <v>8</v>
      </c>
      <c r="AG172" s="6" t="s">
        <v>2613</v>
      </c>
      <c r="AH172" s="6" t="s">
        <v>542</v>
      </c>
      <c r="AI172" s="161">
        <v>44.04</v>
      </c>
      <c r="AJ172" s="161">
        <v>230.01</v>
      </c>
      <c r="AK172" s="161">
        <v>294.64</v>
      </c>
      <c r="AL172" s="161">
        <v>12975.95</v>
      </c>
    </row>
    <row r="173" spans="1:38" ht="23.45" customHeight="1">
      <c r="A173" s="350" t="s">
        <v>2614</v>
      </c>
      <c r="B173" s="343">
        <v>7223</v>
      </c>
      <c r="C173" s="351" t="s">
        <v>48</v>
      </c>
      <c r="D173" s="345" t="s">
        <v>2615</v>
      </c>
      <c r="E173" s="352" t="s">
        <v>542</v>
      </c>
      <c r="F173" s="353">
        <v>95.74</v>
      </c>
      <c r="G173" s="353">
        <f>CPU!G1937</f>
        <v>104.26</v>
      </c>
      <c r="H173" s="349">
        <f t="shared" si="24"/>
        <v>133.56</v>
      </c>
      <c r="I173" s="349">
        <f t="shared" si="25"/>
        <v>12787.03</v>
      </c>
      <c r="K173" s="105">
        <f t="shared" si="21"/>
        <v>0.2499580606296653</v>
      </c>
      <c r="M173" s="303">
        <f t="shared" si="20"/>
        <v>-4261.3899999999976</v>
      </c>
      <c r="N173" s="105">
        <v>0.28098697935400341</v>
      </c>
      <c r="O173" s="6" t="s">
        <v>2343</v>
      </c>
      <c r="P173" s="303"/>
      <c r="AD173" s="6" t="s">
        <v>2614</v>
      </c>
      <c r="AE173" s="6">
        <v>7223</v>
      </c>
      <c r="AF173" s="6" t="s">
        <v>48</v>
      </c>
      <c r="AG173" s="6" t="s">
        <v>2615</v>
      </c>
      <c r="AH173" s="6" t="s">
        <v>542</v>
      </c>
      <c r="AI173" s="161">
        <v>95.74</v>
      </c>
      <c r="AJ173" s="161">
        <v>139.01</v>
      </c>
      <c r="AK173" s="161">
        <v>178.07</v>
      </c>
      <c r="AL173" s="161">
        <v>17048.419999999998</v>
      </c>
    </row>
    <row r="174" spans="1:38" ht="37.9" customHeight="1">
      <c r="A174" s="350" t="s">
        <v>2616</v>
      </c>
      <c r="B174" s="343">
        <v>94990</v>
      </c>
      <c r="C174" s="351" t="s">
        <v>8</v>
      </c>
      <c r="D174" s="345" t="s">
        <v>2617</v>
      </c>
      <c r="E174" s="352" t="s">
        <v>350</v>
      </c>
      <c r="F174" s="353">
        <v>2.82</v>
      </c>
      <c r="G174" s="353">
        <f>CPU!G1954</f>
        <v>692.03</v>
      </c>
      <c r="H174" s="349">
        <f t="shared" si="24"/>
        <v>886.49</v>
      </c>
      <c r="I174" s="349">
        <f t="shared" si="25"/>
        <v>2499.9</v>
      </c>
      <c r="K174" s="105">
        <f t="shared" si="21"/>
        <v>0.21669570230739343</v>
      </c>
      <c r="M174" s="303">
        <f t="shared" si="20"/>
        <v>-691.57999999999993</v>
      </c>
      <c r="N174" s="105">
        <v>0.28100558026871303</v>
      </c>
      <c r="O174" s="6" t="s">
        <v>2343</v>
      </c>
      <c r="P174" s="303"/>
      <c r="AD174" s="6" t="s">
        <v>2616</v>
      </c>
      <c r="AE174" s="6">
        <v>94990</v>
      </c>
      <c r="AF174" s="6" t="s">
        <v>8</v>
      </c>
      <c r="AG174" s="6" t="s">
        <v>2617</v>
      </c>
      <c r="AH174" s="6" t="s">
        <v>350</v>
      </c>
      <c r="AI174" s="161">
        <v>2.82</v>
      </c>
      <c r="AJ174" s="161">
        <v>883.47</v>
      </c>
      <c r="AK174" s="161">
        <v>1131.73</v>
      </c>
      <c r="AL174" s="161">
        <v>3191.48</v>
      </c>
    </row>
    <row r="175" spans="1:38" ht="25.15" customHeight="1">
      <c r="A175" s="350" t="s">
        <v>2618</v>
      </c>
      <c r="B175" s="343">
        <v>98689</v>
      </c>
      <c r="C175" s="351" t="s">
        <v>8</v>
      </c>
      <c r="D175" s="345" t="s">
        <v>2619</v>
      </c>
      <c r="E175" s="352" t="s">
        <v>87</v>
      </c>
      <c r="F175" s="353">
        <v>45</v>
      </c>
      <c r="G175" s="353">
        <f>CPU!G1965</f>
        <v>91.14</v>
      </c>
      <c r="H175" s="349">
        <f t="shared" si="24"/>
        <v>116.75</v>
      </c>
      <c r="I175" s="349">
        <f t="shared" si="25"/>
        <v>5253.75</v>
      </c>
      <c r="K175" s="105">
        <f t="shared" si="21"/>
        <v>0.24982329884983623</v>
      </c>
      <c r="M175" s="303">
        <f t="shared" si="20"/>
        <v>-1749.6000000000004</v>
      </c>
      <c r="N175" s="105">
        <v>0.28101078278047575</v>
      </c>
      <c r="O175" s="6" t="s">
        <v>2343</v>
      </c>
      <c r="P175" s="303"/>
      <c r="AD175" s="6" t="s">
        <v>2618</v>
      </c>
      <c r="AE175" s="6">
        <v>98689</v>
      </c>
      <c r="AF175" s="6" t="s">
        <v>8</v>
      </c>
      <c r="AG175" s="6" t="s">
        <v>2619</v>
      </c>
      <c r="AH175" s="6" t="s">
        <v>87</v>
      </c>
      <c r="AI175" s="161">
        <v>45</v>
      </c>
      <c r="AJ175" s="161">
        <v>121.49</v>
      </c>
      <c r="AK175" s="161">
        <v>155.63</v>
      </c>
      <c r="AL175" s="161">
        <v>7003.35</v>
      </c>
    </row>
    <row r="176" spans="1:38" ht="23.45" customHeight="1">
      <c r="A176" s="350" t="s">
        <v>2620</v>
      </c>
      <c r="B176" s="354">
        <v>485</v>
      </c>
      <c r="C176" s="351" t="s">
        <v>2353</v>
      </c>
      <c r="D176" s="345" t="s">
        <v>2621</v>
      </c>
      <c r="E176" s="352" t="s">
        <v>87</v>
      </c>
      <c r="F176" s="353">
        <v>488.69</v>
      </c>
      <c r="G176" s="353">
        <f>CPU!G1976</f>
        <v>69.740000000000009</v>
      </c>
      <c r="H176" s="349">
        <f t="shared" si="24"/>
        <v>89.34</v>
      </c>
      <c r="I176" s="349">
        <f t="shared" si="25"/>
        <v>43659.56</v>
      </c>
      <c r="K176" s="105">
        <f t="shared" si="21"/>
        <v>0.2500630393124833</v>
      </c>
      <c r="M176" s="303">
        <f t="shared" si="20"/>
        <v>-14558.080000000002</v>
      </c>
      <c r="N176" s="105">
        <v>0.28096774193548391</v>
      </c>
      <c r="O176" s="6" t="s">
        <v>2343</v>
      </c>
      <c r="P176" s="303"/>
      <c r="AD176" s="6" t="s">
        <v>2620</v>
      </c>
      <c r="AE176" s="6">
        <v>485</v>
      </c>
      <c r="AF176" s="6" t="s">
        <v>2353</v>
      </c>
      <c r="AG176" s="6" t="s">
        <v>2621</v>
      </c>
      <c r="AH176" s="6" t="s">
        <v>87</v>
      </c>
      <c r="AI176" s="161">
        <v>488.69</v>
      </c>
      <c r="AJ176" s="161">
        <v>93</v>
      </c>
      <c r="AK176" s="161">
        <v>119.13</v>
      </c>
      <c r="AL176" s="161">
        <v>58217.64</v>
      </c>
    </row>
    <row r="177" spans="1:38" ht="25.15" customHeight="1">
      <c r="A177" s="350" t="s">
        <v>2622</v>
      </c>
      <c r="B177" s="343">
        <v>98555</v>
      </c>
      <c r="C177" s="351" t="s">
        <v>8</v>
      </c>
      <c r="D177" s="345" t="s">
        <v>2594</v>
      </c>
      <c r="E177" s="352" t="s">
        <v>542</v>
      </c>
      <c r="F177" s="353">
        <v>95.74</v>
      </c>
      <c r="G177" s="353">
        <f>CPU!G1986</f>
        <v>22.21</v>
      </c>
      <c r="H177" s="349">
        <f t="shared" si="24"/>
        <v>28.45</v>
      </c>
      <c r="I177" s="349">
        <f t="shared" si="25"/>
        <v>2723.8</v>
      </c>
      <c r="K177" s="105">
        <f t="shared" si="21"/>
        <v>0.24934202367336811</v>
      </c>
      <c r="M177" s="303">
        <f t="shared" si="20"/>
        <v>-904.75</v>
      </c>
      <c r="N177" s="105">
        <v>0.28083812098681982</v>
      </c>
      <c r="O177" s="6" t="s">
        <v>2343</v>
      </c>
      <c r="P177" s="303"/>
      <c r="AD177" s="6" t="s">
        <v>2622</v>
      </c>
      <c r="AE177" s="6">
        <v>98555</v>
      </c>
      <c r="AF177" s="6" t="s">
        <v>8</v>
      </c>
      <c r="AG177" s="6" t="s">
        <v>2594</v>
      </c>
      <c r="AH177" s="6" t="s">
        <v>542</v>
      </c>
      <c r="AI177" s="161">
        <v>95.74</v>
      </c>
      <c r="AJ177" s="161">
        <v>29.59</v>
      </c>
      <c r="AK177" s="161">
        <v>37.9</v>
      </c>
      <c r="AL177" s="161">
        <v>3628.55</v>
      </c>
    </row>
    <row r="178" spans="1:38" ht="25.15" customHeight="1">
      <c r="A178" s="350" t="s">
        <v>2623</v>
      </c>
      <c r="B178" s="343">
        <v>11902</v>
      </c>
      <c r="C178" s="351" t="s">
        <v>48</v>
      </c>
      <c r="D178" s="345" t="s">
        <v>2624</v>
      </c>
      <c r="E178" s="352" t="s">
        <v>66</v>
      </c>
      <c r="F178" s="353">
        <v>31</v>
      </c>
      <c r="G178" s="353">
        <f>CPU!G1997</f>
        <v>113.55000000000001</v>
      </c>
      <c r="H178" s="349">
        <f t="shared" si="24"/>
        <v>145.46</v>
      </c>
      <c r="I178" s="349">
        <f t="shared" si="25"/>
        <v>4509.26</v>
      </c>
      <c r="K178" s="105">
        <f t="shared" si="21"/>
        <v>0.25005155702206638</v>
      </c>
      <c r="M178" s="303">
        <f t="shared" si="20"/>
        <v>-1503.5</v>
      </c>
      <c r="N178" s="105">
        <v>0.28102503137177215</v>
      </c>
      <c r="O178" s="6" t="s">
        <v>2343</v>
      </c>
      <c r="P178" s="303"/>
      <c r="AD178" s="6" t="s">
        <v>2623</v>
      </c>
      <c r="AE178" s="6">
        <v>11902</v>
      </c>
      <c r="AF178" s="6" t="s">
        <v>48</v>
      </c>
      <c r="AG178" s="6" t="s">
        <v>2624</v>
      </c>
      <c r="AH178" s="6" t="s">
        <v>66</v>
      </c>
      <c r="AI178" s="161">
        <v>31</v>
      </c>
      <c r="AJ178" s="161">
        <v>151.41</v>
      </c>
      <c r="AK178" s="161">
        <v>193.96</v>
      </c>
      <c r="AL178" s="161">
        <v>6012.76</v>
      </c>
    </row>
    <row r="179" spans="1:38" ht="25.15" customHeight="1">
      <c r="A179" s="350" t="s">
        <v>2625</v>
      </c>
      <c r="B179" s="343">
        <v>11903</v>
      </c>
      <c r="C179" s="351" t="s">
        <v>48</v>
      </c>
      <c r="D179" s="345" t="s">
        <v>2626</v>
      </c>
      <c r="E179" s="352" t="s">
        <v>66</v>
      </c>
      <c r="F179" s="353">
        <v>85</v>
      </c>
      <c r="G179" s="353">
        <f>CPU!G2008</f>
        <v>123.24000000000001</v>
      </c>
      <c r="H179" s="349">
        <f t="shared" si="24"/>
        <v>157.87</v>
      </c>
      <c r="I179" s="349">
        <f t="shared" si="25"/>
        <v>13418.95</v>
      </c>
      <c r="K179" s="105">
        <f t="shared" si="21"/>
        <v>0.25005937960191904</v>
      </c>
      <c r="M179" s="303">
        <f t="shared" si="20"/>
        <v>-4474.3999999999978</v>
      </c>
      <c r="N179" s="105">
        <v>0.28101989898375201</v>
      </c>
      <c r="O179" s="6" t="s">
        <v>2343</v>
      </c>
      <c r="P179" s="303"/>
      <c r="AD179" s="6" t="s">
        <v>2625</v>
      </c>
      <c r="AE179" s="6">
        <v>11903</v>
      </c>
      <c r="AF179" s="6" t="s">
        <v>48</v>
      </c>
      <c r="AG179" s="6" t="s">
        <v>2626</v>
      </c>
      <c r="AH179" s="6" t="s">
        <v>66</v>
      </c>
      <c r="AI179" s="161">
        <v>85</v>
      </c>
      <c r="AJ179" s="161">
        <v>164.33</v>
      </c>
      <c r="AK179" s="161">
        <v>210.51</v>
      </c>
      <c r="AL179" s="161">
        <v>17893.349999999999</v>
      </c>
    </row>
    <row r="180" spans="1:38" ht="23.45" customHeight="1">
      <c r="A180" s="350" t="s">
        <v>2627</v>
      </c>
      <c r="B180" s="344"/>
      <c r="C180" s="324"/>
      <c r="D180" s="345" t="s">
        <v>2628</v>
      </c>
      <c r="E180" s="346"/>
      <c r="F180" s="347"/>
      <c r="G180" s="347"/>
      <c r="H180" s="349">
        <f t="shared" si="24"/>
        <v>0</v>
      </c>
      <c r="I180" s="349">
        <f t="shared" si="25"/>
        <v>0</v>
      </c>
      <c r="K180" s="105" t="e">
        <f t="shared" si="21"/>
        <v>#DIV/0!</v>
      </c>
      <c r="M180" s="303">
        <f t="shared" si="20"/>
        <v>0</v>
      </c>
      <c r="N180" s="105" t="s">
        <v>2351</v>
      </c>
      <c r="O180" s="6" t="s">
        <v>2343</v>
      </c>
      <c r="P180" s="303"/>
      <c r="AD180" s="6" t="s">
        <v>2627</v>
      </c>
      <c r="AG180" s="6" t="s">
        <v>2628</v>
      </c>
    </row>
    <row r="181" spans="1:38" ht="24.75" customHeight="1">
      <c r="A181" s="350" t="s">
        <v>2629</v>
      </c>
      <c r="B181" s="343">
        <v>92400</v>
      </c>
      <c r="C181" s="351" t="s">
        <v>8</v>
      </c>
      <c r="D181" s="345" t="s">
        <v>2630</v>
      </c>
      <c r="E181" s="352" t="s">
        <v>542</v>
      </c>
      <c r="F181" s="353">
        <v>1003.41</v>
      </c>
      <c r="G181" s="353">
        <f>CPU!G2026</f>
        <v>58.499999999999993</v>
      </c>
      <c r="H181" s="349">
        <f t="shared" si="24"/>
        <v>74.94</v>
      </c>
      <c r="I181" s="349">
        <f t="shared" si="25"/>
        <v>75195.55</v>
      </c>
      <c r="K181" s="105">
        <f t="shared" si="21"/>
        <v>0.24932380237599083</v>
      </c>
      <c r="M181" s="303">
        <f t="shared" si="20"/>
        <v>-24974.869999999995</v>
      </c>
      <c r="N181" s="105">
        <v>0.28102142948800202</v>
      </c>
      <c r="O181" s="6" t="s">
        <v>2343</v>
      </c>
      <c r="P181" s="303"/>
      <c r="AD181" s="6" t="s">
        <v>2629</v>
      </c>
      <c r="AE181" s="6">
        <v>92400</v>
      </c>
      <c r="AF181" s="6" t="s">
        <v>8</v>
      </c>
      <c r="AG181" s="6" t="s">
        <v>2630</v>
      </c>
      <c r="AH181" s="6" t="s">
        <v>542</v>
      </c>
      <c r="AI181" s="161">
        <v>1003.41</v>
      </c>
      <c r="AJ181" s="161">
        <v>77.930000000000007</v>
      </c>
      <c r="AK181" s="161">
        <v>99.83</v>
      </c>
      <c r="AL181" s="161">
        <v>100170.42</v>
      </c>
    </row>
    <row r="182" spans="1:38" ht="37.9" customHeight="1">
      <c r="A182" s="350" t="s">
        <v>2631</v>
      </c>
      <c r="B182" s="343">
        <v>92398</v>
      </c>
      <c r="C182" s="351" t="s">
        <v>8</v>
      </c>
      <c r="D182" s="345" t="s">
        <v>2632</v>
      </c>
      <c r="E182" s="352" t="s">
        <v>542</v>
      </c>
      <c r="F182" s="353">
        <v>372.62</v>
      </c>
      <c r="G182" s="353">
        <f>CPU!G2044</f>
        <v>50.05</v>
      </c>
      <c r="H182" s="349">
        <f t="shared" si="24"/>
        <v>64.11</v>
      </c>
      <c r="I182" s="349">
        <f t="shared" si="25"/>
        <v>23888.67</v>
      </c>
      <c r="K182" s="105">
        <f t="shared" si="21"/>
        <v>0.2494731253063226</v>
      </c>
      <c r="M182" s="303">
        <f t="shared" si="20"/>
        <v>-7940.5300000000025</v>
      </c>
      <c r="N182" s="105">
        <v>0.28104379124175161</v>
      </c>
      <c r="O182" s="6" t="s">
        <v>2343</v>
      </c>
      <c r="P182" s="303"/>
      <c r="AD182" s="6" t="s">
        <v>2631</v>
      </c>
      <c r="AE182" s="6">
        <v>92398</v>
      </c>
      <c r="AF182" s="6" t="s">
        <v>8</v>
      </c>
      <c r="AG182" s="6" t="s">
        <v>2632</v>
      </c>
      <c r="AH182" s="6" t="s">
        <v>542</v>
      </c>
      <c r="AI182" s="161">
        <v>372.62</v>
      </c>
      <c r="AJ182" s="161">
        <v>66.680000000000007</v>
      </c>
      <c r="AK182" s="161">
        <v>85.42</v>
      </c>
      <c r="AL182" s="161">
        <v>31829.200000000001</v>
      </c>
    </row>
    <row r="183" spans="1:38" ht="49.5" customHeight="1">
      <c r="A183" s="350" t="s">
        <v>2633</v>
      </c>
      <c r="B183" s="343">
        <v>94273</v>
      </c>
      <c r="C183" s="351" t="s">
        <v>8</v>
      </c>
      <c r="D183" s="345" t="s">
        <v>2634</v>
      </c>
      <c r="E183" s="352" t="s">
        <v>87</v>
      </c>
      <c r="F183" s="353">
        <v>378.93</v>
      </c>
      <c r="G183" s="353">
        <f>CPU!G2058</f>
        <v>30.35</v>
      </c>
      <c r="H183" s="349">
        <f t="shared" si="24"/>
        <v>38.880000000000003</v>
      </c>
      <c r="I183" s="349">
        <f t="shared" si="25"/>
        <v>14732.8</v>
      </c>
      <c r="K183" s="105">
        <f t="shared" si="21"/>
        <v>0.24942061495055423</v>
      </c>
      <c r="M183" s="303">
        <f t="shared" si="20"/>
        <v>-4895.7700000000004</v>
      </c>
      <c r="N183" s="105">
        <v>0.28090999010880324</v>
      </c>
      <c r="O183" s="6" t="s">
        <v>2343</v>
      </c>
      <c r="P183" s="303"/>
      <c r="AD183" s="6" t="s">
        <v>2633</v>
      </c>
      <c r="AE183" s="6">
        <v>94273</v>
      </c>
      <c r="AF183" s="6" t="s">
        <v>8</v>
      </c>
      <c r="AG183" s="6" t="s">
        <v>2634</v>
      </c>
      <c r="AH183" s="6" t="s">
        <v>87</v>
      </c>
      <c r="AI183" s="161">
        <v>378.93</v>
      </c>
      <c r="AJ183" s="161">
        <v>40.44</v>
      </c>
      <c r="AK183" s="161">
        <v>51.8</v>
      </c>
      <c r="AL183" s="161">
        <v>19628.57</v>
      </c>
    </row>
    <row r="184" spans="1:38" ht="25.15" customHeight="1">
      <c r="A184" s="350" t="s">
        <v>2635</v>
      </c>
      <c r="B184" s="343">
        <v>101094</v>
      </c>
      <c r="C184" s="351" t="s">
        <v>8</v>
      </c>
      <c r="D184" s="345" t="s">
        <v>2636</v>
      </c>
      <c r="E184" s="352" t="s">
        <v>87</v>
      </c>
      <c r="F184" s="353">
        <v>129</v>
      </c>
      <c r="G184" s="353">
        <f>CPU!G2070</f>
        <v>143.97</v>
      </c>
      <c r="H184" s="349">
        <f t="shared" si="24"/>
        <v>184.43</v>
      </c>
      <c r="I184" s="349">
        <f t="shared" si="25"/>
        <v>23791.47</v>
      </c>
      <c r="K184" s="105">
        <f t="shared" si="21"/>
        <v>0.24985764256080689</v>
      </c>
      <c r="M184" s="303">
        <f t="shared" si="20"/>
        <v>-7924.4699999999975</v>
      </c>
      <c r="N184" s="105">
        <v>0.280987860157349</v>
      </c>
      <c r="O184" s="6" t="s">
        <v>2343</v>
      </c>
      <c r="P184" s="303"/>
      <c r="AD184" s="6" t="s">
        <v>2635</v>
      </c>
      <c r="AE184" s="6">
        <v>101094</v>
      </c>
      <c r="AF184" s="6" t="s">
        <v>8</v>
      </c>
      <c r="AG184" s="6" t="s">
        <v>2636</v>
      </c>
      <c r="AH184" s="6" t="s">
        <v>87</v>
      </c>
      <c r="AI184" s="161">
        <v>129</v>
      </c>
      <c r="AJ184" s="161">
        <v>191.93</v>
      </c>
      <c r="AK184" s="161">
        <v>245.86</v>
      </c>
      <c r="AL184" s="161">
        <v>31715.94</v>
      </c>
    </row>
    <row r="185" spans="1:38" ht="13.9" customHeight="1">
      <c r="A185" s="344"/>
      <c r="B185" s="344"/>
      <c r="C185" s="324"/>
      <c r="D185" s="355"/>
      <c r="E185" s="346"/>
      <c r="F185" s="347"/>
      <c r="G185" s="347"/>
      <c r="H185" s="348"/>
      <c r="I185" s="348"/>
      <c r="K185" s="105" t="e">
        <f t="shared" si="21"/>
        <v>#DIV/0!</v>
      </c>
      <c r="M185" s="303">
        <f t="shared" si="20"/>
        <v>0</v>
      </c>
      <c r="N185" s="105" t="s">
        <v>2351</v>
      </c>
      <c r="O185" s="6" t="s">
        <v>2343</v>
      </c>
      <c r="P185" s="303"/>
    </row>
    <row r="186" spans="1:38" ht="23.45" customHeight="1">
      <c r="A186" s="343">
        <v>9</v>
      </c>
      <c r="B186" s="344"/>
      <c r="C186" s="324"/>
      <c r="D186" s="345" t="s">
        <v>2637</v>
      </c>
      <c r="E186" s="346"/>
      <c r="F186" s="347"/>
      <c r="G186" s="347"/>
      <c r="H186" s="348"/>
      <c r="I186" s="349">
        <f>SUM(I188:I200)</f>
        <v>62597.619999999981</v>
      </c>
      <c r="K186" s="105">
        <f t="shared" si="21"/>
        <v>0.25033526616864388</v>
      </c>
      <c r="M186" s="303">
        <f t="shared" si="20"/>
        <v>-20903.200000000026</v>
      </c>
      <c r="N186" s="105" t="s">
        <v>2351</v>
      </c>
      <c r="O186" s="6" t="s">
        <v>2343</v>
      </c>
      <c r="P186" s="303"/>
      <c r="AD186" s="6">
        <v>9</v>
      </c>
      <c r="AG186" s="6" t="s">
        <v>2637</v>
      </c>
      <c r="AL186" s="161">
        <v>83500.820000000007</v>
      </c>
    </row>
    <row r="187" spans="1:38" ht="23.45" customHeight="1">
      <c r="A187" s="350" t="s">
        <v>2638</v>
      </c>
      <c r="B187" s="344"/>
      <c r="C187" s="324"/>
      <c r="D187" s="345" t="s">
        <v>2639</v>
      </c>
      <c r="E187" s="346"/>
      <c r="F187" s="347"/>
      <c r="G187" s="347"/>
      <c r="H187" s="348"/>
      <c r="I187" s="348"/>
      <c r="K187" s="105" t="e">
        <f t="shared" si="21"/>
        <v>#DIV/0!</v>
      </c>
      <c r="M187" s="303">
        <f t="shared" si="20"/>
        <v>0</v>
      </c>
      <c r="N187" s="105" t="s">
        <v>2351</v>
      </c>
      <c r="O187" s="6" t="s">
        <v>2343</v>
      </c>
      <c r="P187" s="303"/>
      <c r="AD187" s="6" t="s">
        <v>2638</v>
      </c>
      <c r="AG187" s="6" t="s">
        <v>2639</v>
      </c>
    </row>
    <row r="188" spans="1:38" ht="25.15" customHeight="1">
      <c r="A188" s="350" t="s">
        <v>2640</v>
      </c>
      <c r="B188" s="343">
        <v>88485</v>
      </c>
      <c r="C188" s="351" t="s">
        <v>8</v>
      </c>
      <c r="D188" s="345" t="s">
        <v>2641</v>
      </c>
      <c r="E188" s="352" t="s">
        <v>542</v>
      </c>
      <c r="F188" s="353">
        <v>1059.48</v>
      </c>
      <c r="G188" s="353">
        <f>CPU!G2080</f>
        <v>2.38</v>
      </c>
      <c r="H188" s="349">
        <f t="shared" ref="H188:H193" si="26">ROUND(G188*1.281,2)</f>
        <v>3.05</v>
      </c>
      <c r="I188" s="349">
        <f t="shared" ref="I188:I193" si="27">ROUND(H188*F188,2)</f>
        <v>3231.41</v>
      </c>
      <c r="K188" s="105">
        <f t="shared" si="21"/>
        <v>0.256098824320249</v>
      </c>
      <c r="M188" s="303">
        <f t="shared" si="20"/>
        <v>-1112.46</v>
      </c>
      <c r="N188" s="105">
        <v>0.28124999999999978</v>
      </c>
      <c r="O188" s="6" t="s">
        <v>2343</v>
      </c>
      <c r="P188" s="303"/>
      <c r="AD188" s="6" t="s">
        <v>2640</v>
      </c>
      <c r="AE188" s="6">
        <v>88485</v>
      </c>
      <c r="AF188" s="6" t="s">
        <v>8</v>
      </c>
      <c r="AG188" s="6" t="s">
        <v>2641</v>
      </c>
      <c r="AH188" s="6" t="s">
        <v>542</v>
      </c>
      <c r="AI188" s="161">
        <v>1059.48</v>
      </c>
      <c r="AJ188" s="161">
        <v>3.2</v>
      </c>
      <c r="AK188" s="161">
        <v>4.0999999999999996</v>
      </c>
      <c r="AL188" s="161">
        <v>4343.87</v>
      </c>
    </row>
    <row r="189" spans="1:38" ht="25.15" customHeight="1">
      <c r="A189" s="350" t="s">
        <v>2642</v>
      </c>
      <c r="B189" s="343">
        <v>88484</v>
      </c>
      <c r="C189" s="351" t="s">
        <v>8</v>
      </c>
      <c r="D189" s="345" t="s">
        <v>2643</v>
      </c>
      <c r="E189" s="352" t="s">
        <v>542</v>
      </c>
      <c r="F189" s="353">
        <v>792.79</v>
      </c>
      <c r="G189" s="353">
        <f>CPU!G2090</f>
        <v>2.94</v>
      </c>
      <c r="H189" s="349">
        <f t="shared" si="26"/>
        <v>3.77</v>
      </c>
      <c r="I189" s="349">
        <f t="shared" si="27"/>
        <v>2988.82</v>
      </c>
      <c r="K189" s="105">
        <f t="shared" si="21"/>
        <v>0.25346501514890385</v>
      </c>
      <c r="M189" s="303">
        <f t="shared" si="20"/>
        <v>-1014.77</v>
      </c>
      <c r="N189" s="105">
        <v>0.281725888324873</v>
      </c>
      <c r="O189" s="6" t="s">
        <v>2343</v>
      </c>
      <c r="P189" s="303"/>
      <c r="AD189" s="6" t="s">
        <v>2642</v>
      </c>
      <c r="AE189" s="6">
        <v>88484</v>
      </c>
      <c r="AF189" s="6" t="s">
        <v>8</v>
      </c>
      <c r="AG189" s="6" t="s">
        <v>2643</v>
      </c>
      <c r="AH189" s="6" t="s">
        <v>542</v>
      </c>
      <c r="AI189" s="161">
        <v>792.79</v>
      </c>
      <c r="AJ189" s="161">
        <v>3.94</v>
      </c>
      <c r="AK189" s="161">
        <v>5.05</v>
      </c>
      <c r="AL189" s="161">
        <v>4003.59</v>
      </c>
    </row>
    <row r="190" spans="1:38" ht="25.15" customHeight="1">
      <c r="A190" s="350" t="s">
        <v>2644</v>
      </c>
      <c r="B190" s="343">
        <v>88497</v>
      </c>
      <c r="C190" s="351" t="s">
        <v>8</v>
      </c>
      <c r="D190" s="345" t="s">
        <v>2645</v>
      </c>
      <c r="E190" s="352" t="s">
        <v>542</v>
      </c>
      <c r="F190" s="353">
        <v>1059.48</v>
      </c>
      <c r="G190" s="353">
        <f>CPU!G2101</f>
        <v>11.04</v>
      </c>
      <c r="H190" s="349">
        <f t="shared" si="26"/>
        <v>14.14</v>
      </c>
      <c r="I190" s="349">
        <f t="shared" si="27"/>
        <v>14981.05</v>
      </c>
      <c r="K190" s="105">
        <f t="shared" si="21"/>
        <v>0.24946895383906298</v>
      </c>
      <c r="M190" s="303">
        <f t="shared" si="20"/>
        <v>-4979.5499999999993</v>
      </c>
      <c r="N190" s="105">
        <v>0.28076138681169271</v>
      </c>
      <c r="O190" s="6" t="s">
        <v>2343</v>
      </c>
      <c r="P190" s="303"/>
      <c r="AD190" s="6" t="s">
        <v>2644</v>
      </c>
      <c r="AE190" s="6">
        <v>88497</v>
      </c>
      <c r="AF190" s="6" t="s">
        <v>8</v>
      </c>
      <c r="AG190" s="6" t="s">
        <v>2645</v>
      </c>
      <c r="AH190" s="6" t="s">
        <v>542</v>
      </c>
      <c r="AI190" s="161">
        <v>1059.48</v>
      </c>
      <c r="AJ190" s="161">
        <v>14.71</v>
      </c>
      <c r="AK190" s="161">
        <v>18.84</v>
      </c>
      <c r="AL190" s="161">
        <v>19960.599999999999</v>
      </c>
    </row>
    <row r="191" spans="1:38" ht="25.15" customHeight="1">
      <c r="A191" s="350" t="s">
        <v>2646</v>
      </c>
      <c r="B191" s="343">
        <v>88496</v>
      </c>
      <c r="C191" s="351" t="s">
        <v>8</v>
      </c>
      <c r="D191" s="345" t="s">
        <v>2647</v>
      </c>
      <c r="E191" s="352" t="s">
        <v>542</v>
      </c>
      <c r="F191" s="353">
        <v>792.79</v>
      </c>
      <c r="G191" s="353">
        <f>CPU!G2112</f>
        <v>7.72</v>
      </c>
      <c r="H191" s="349">
        <f t="shared" si="26"/>
        <v>9.89</v>
      </c>
      <c r="I191" s="349">
        <f t="shared" si="27"/>
        <v>7840.69</v>
      </c>
      <c r="K191" s="105">
        <f t="shared" si="21"/>
        <v>0.25018982681291779</v>
      </c>
      <c r="M191" s="303">
        <f t="shared" si="20"/>
        <v>-2616.21</v>
      </c>
      <c r="N191" s="105">
        <v>0.28058252427184449</v>
      </c>
      <c r="O191" s="6" t="s">
        <v>2343</v>
      </c>
      <c r="P191" s="303"/>
      <c r="AD191" s="6" t="s">
        <v>2646</v>
      </c>
      <c r="AE191" s="6">
        <v>88496</v>
      </c>
      <c r="AF191" s="6" t="s">
        <v>8</v>
      </c>
      <c r="AG191" s="6" t="s">
        <v>2647</v>
      </c>
      <c r="AH191" s="6" t="s">
        <v>542</v>
      </c>
      <c r="AI191" s="161">
        <v>792.79</v>
      </c>
      <c r="AJ191" s="161">
        <v>10.3</v>
      </c>
      <c r="AK191" s="161">
        <v>13.19</v>
      </c>
      <c r="AL191" s="161">
        <v>10456.9</v>
      </c>
    </row>
    <row r="192" spans="1:38" ht="25.15" customHeight="1">
      <c r="A192" s="350" t="s">
        <v>2648</v>
      </c>
      <c r="B192" s="343">
        <v>88489</v>
      </c>
      <c r="C192" s="351" t="s">
        <v>8</v>
      </c>
      <c r="D192" s="345" t="s">
        <v>2649</v>
      </c>
      <c r="E192" s="352" t="s">
        <v>542</v>
      </c>
      <c r="F192" s="353">
        <v>1059.48</v>
      </c>
      <c r="G192" s="353">
        <f>CPU!G2122</f>
        <v>7.04</v>
      </c>
      <c r="H192" s="349">
        <f t="shared" si="26"/>
        <v>9.02</v>
      </c>
      <c r="I192" s="349">
        <f t="shared" si="27"/>
        <v>9556.51</v>
      </c>
      <c r="K192" s="105">
        <f t="shared" si="21"/>
        <v>0.25020752357295184</v>
      </c>
      <c r="M192" s="303">
        <f t="shared" si="20"/>
        <v>-3189.0300000000007</v>
      </c>
      <c r="N192" s="105">
        <v>0.28115015974440882</v>
      </c>
      <c r="O192" s="6" t="s">
        <v>2343</v>
      </c>
      <c r="P192" s="303"/>
      <c r="AD192" s="6" t="s">
        <v>2648</v>
      </c>
      <c r="AE192" s="6">
        <v>88489</v>
      </c>
      <c r="AF192" s="6" t="s">
        <v>8</v>
      </c>
      <c r="AG192" s="6" t="s">
        <v>2649</v>
      </c>
      <c r="AH192" s="6" t="s">
        <v>542</v>
      </c>
      <c r="AI192" s="161">
        <v>1059.48</v>
      </c>
      <c r="AJ192" s="161">
        <v>9.39</v>
      </c>
      <c r="AK192" s="161">
        <v>12.03</v>
      </c>
      <c r="AL192" s="161">
        <v>12745.54</v>
      </c>
    </row>
    <row r="193" spans="1:38" ht="25.15" customHeight="1">
      <c r="A193" s="350" t="s">
        <v>2650</v>
      </c>
      <c r="B193" s="343">
        <v>88488</v>
      </c>
      <c r="C193" s="351" t="s">
        <v>8</v>
      </c>
      <c r="D193" s="345" t="s">
        <v>2651</v>
      </c>
      <c r="E193" s="352" t="s">
        <v>542</v>
      </c>
      <c r="F193" s="353">
        <v>792.79</v>
      </c>
      <c r="G193" s="353">
        <f>CPU!G2132</f>
        <v>8.42</v>
      </c>
      <c r="H193" s="349">
        <f t="shared" si="26"/>
        <v>10.79</v>
      </c>
      <c r="I193" s="349">
        <f t="shared" si="27"/>
        <v>8554.2000000000007</v>
      </c>
      <c r="K193" s="105">
        <f t="shared" si="21"/>
        <v>0.24913034051678351</v>
      </c>
      <c r="M193" s="303">
        <f t="shared" si="20"/>
        <v>-2838.1899999999987</v>
      </c>
      <c r="N193" s="105">
        <v>0.28074866310160407</v>
      </c>
      <c r="O193" s="6" t="s">
        <v>2343</v>
      </c>
      <c r="P193" s="303"/>
      <c r="AD193" s="6" t="s">
        <v>2650</v>
      </c>
      <c r="AE193" s="6">
        <v>88488</v>
      </c>
      <c r="AF193" s="6" t="s">
        <v>8</v>
      </c>
      <c r="AG193" s="6" t="s">
        <v>2651</v>
      </c>
      <c r="AH193" s="6" t="s">
        <v>542</v>
      </c>
      <c r="AI193" s="161">
        <v>792.79</v>
      </c>
      <c r="AJ193" s="161">
        <v>11.22</v>
      </c>
      <c r="AK193" s="161">
        <v>14.37</v>
      </c>
      <c r="AL193" s="161">
        <v>11392.39</v>
      </c>
    </row>
    <row r="194" spans="1:38" ht="23.45" customHeight="1">
      <c r="A194" s="350" t="s">
        <v>2652</v>
      </c>
      <c r="B194" s="344"/>
      <c r="C194" s="324"/>
      <c r="D194" s="345" t="s">
        <v>2653</v>
      </c>
      <c r="E194" s="346"/>
      <c r="F194" s="347"/>
      <c r="G194" s="347"/>
      <c r="H194" s="348"/>
      <c r="I194" s="348"/>
      <c r="K194" s="105" t="e">
        <f t="shared" si="21"/>
        <v>#DIV/0!</v>
      </c>
      <c r="M194" s="303">
        <f t="shared" si="20"/>
        <v>0</v>
      </c>
      <c r="N194" s="105" t="s">
        <v>2351</v>
      </c>
      <c r="O194" s="6" t="s">
        <v>2343</v>
      </c>
      <c r="P194" s="303"/>
      <c r="AD194" s="6" t="s">
        <v>2652</v>
      </c>
      <c r="AG194" s="6" t="s">
        <v>2653</v>
      </c>
    </row>
    <row r="195" spans="1:38" ht="37.9" customHeight="1">
      <c r="A195" s="350" t="s">
        <v>2654</v>
      </c>
      <c r="B195" s="343">
        <v>88411</v>
      </c>
      <c r="C195" s="351" t="s">
        <v>8</v>
      </c>
      <c r="D195" s="345" t="s">
        <v>2655</v>
      </c>
      <c r="E195" s="352" t="s">
        <v>542</v>
      </c>
      <c r="F195" s="353">
        <v>723.25</v>
      </c>
      <c r="G195" s="353">
        <f>CPU!G2142</f>
        <v>1.8900000000000001</v>
      </c>
      <c r="H195" s="349">
        <f t="shared" ref="H195:H197" si="28">ROUND(G195*1.281,2)</f>
        <v>2.42</v>
      </c>
      <c r="I195" s="349">
        <f t="shared" ref="I195:I197" si="29">ROUND(H195*F195,2)</f>
        <v>1750.27</v>
      </c>
      <c r="K195" s="105">
        <f t="shared" si="21"/>
        <v>0.25077265528016779</v>
      </c>
      <c r="M195" s="303">
        <f t="shared" si="20"/>
        <v>-585.82999999999993</v>
      </c>
      <c r="N195" s="105">
        <v>0.28174603174603163</v>
      </c>
      <c r="O195" s="6" t="s">
        <v>2343</v>
      </c>
      <c r="P195" s="303"/>
      <c r="AD195" s="6" t="s">
        <v>2654</v>
      </c>
      <c r="AE195" s="6">
        <v>88411</v>
      </c>
      <c r="AF195" s="6" t="s">
        <v>8</v>
      </c>
      <c r="AG195" s="6" t="s">
        <v>2655</v>
      </c>
      <c r="AH195" s="6" t="s">
        <v>542</v>
      </c>
      <c r="AI195" s="161">
        <v>723.25</v>
      </c>
      <c r="AJ195" s="161">
        <v>2.52</v>
      </c>
      <c r="AK195" s="161">
        <v>3.23</v>
      </c>
      <c r="AL195" s="161">
        <v>2336.1</v>
      </c>
    </row>
    <row r="196" spans="1:38" ht="37.9" customHeight="1">
      <c r="A196" s="350" t="s">
        <v>2656</v>
      </c>
      <c r="B196" s="343">
        <v>88416</v>
      </c>
      <c r="C196" s="351" t="s">
        <v>8</v>
      </c>
      <c r="D196" s="345" t="s">
        <v>2657</v>
      </c>
      <c r="E196" s="352" t="s">
        <v>542</v>
      </c>
      <c r="F196" s="353">
        <v>98.88</v>
      </c>
      <c r="G196" s="353">
        <f>CPU!G2152</f>
        <v>10.24</v>
      </c>
      <c r="H196" s="349">
        <f t="shared" si="28"/>
        <v>13.12</v>
      </c>
      <c r="I196" s="349">
        <f t="shared" si="29"/>
        <v>1297.31</v>
      </c>
      <c r="K196" s="105">
        <f t="shared" si="21"/>
        <v>0.25028317152103563</v>
      </c>
      <c r="M196" s="303">
        <f t="shared" si="20"/>
        <v>-433.09000000000015</v>
      </c>
      <c r="N196" s="105">
        <v>0.28111273792093705</v>
      </c>
      <c r="O196" s="6" t="s">
        <v>2343</v>
      </c>
      <c r="P196" s="303"/>
      <c r="AD196" s="6" t="s">
        <v>2656</v>
      </c>
      <c r="AE196" s="6">
        <v>88416</v>
      </c>
      <c r="AF196" s="6" t="s">
        <v>8</v>
      </c>
      <c r="AG196" s="6" t="s">
        <v>2657</v>
      </c>
      <c r="AH196" s="6" t="s">
        <v>542</v>
      </c>
      <c r="AI196" s="161">
        <v>98.88</v>
      </c>
      <c r="AJ196" s="161">
        <v>13.66</v>
      </c>
      <c r="AK196" s="161">
        <v>17.5</v>
      </c>
      <c r="AL196" s="161">
        <v>1730.4</v>
      </c>
    </row>
    <row r="197" spans="1:38" ht="25.15" customHeight="1">
      <c r="A197" s="350" t="s">
        <v>2656</v>
      </c>
      <c r="B197" s="343">
        <v>88489</v>
      </c>
      <c r="C197" s="351" t="s">
        <v>8</v>
      </c>
      <c r="D197" s="345" t="s">
        <v>2649</v>
      </c>
      <c r="E197" s="352" t="s">
        <v>542</v>
      </c>
      <c r="F197" s="353">
        <v>624.38</v>
      </c>
      <c r="G197" s="353">
        <f>CPU!G2162</f>
        <v>7.04</v>
      </c>
      <c r="H197" s="349">
        <f t="shared" si="28"/>
        <v>9.02</v>
      </c>
      <c r="I197" s="349">
        <f t="shared" si="29"/>
        <v>5631.91</v>
      </c>
      <c r="K197" s="105">
        <f t="shared" si="21"/>
        <v>0.25020735452898235</v>
      </c>
      <c r="M197" s="303">
        <f t="shared" si="20"/>
        <v>-1879.38</v>
      </c>
      <c r="N197" s="105">
        <v>0.28115015974440882</v>
      </c>
      <c r="O197" s="6" t="s">
        <v>2343</v>
      </c>
      <c r="P197" s="303"/>
      <c r="AD197" s="6" t="s">
        <v>2656</v>
      </c>
      <c r="AE197" s="6">
        <v>88489</v>
      </c>
      <c r="AF197" s="6" t="s">
        <v>8</v>
      </c>
      <c r="AG197" s="6" t="s">
        <v>2649</v>
      </c>
      <c r="AH197" s="6" t="s">
        <v>542</v>
      </c>
      <c r="AI197" s="161">
        <v>624.38</v>
      </c>
      <c r="AJ197" s="161">
        <v>9.39</v>
      </c>
      <c r="AK197" s="161">
        <v>12.03</v>
      </c>
      <c r="AL197" s="161">
        <v>7511.29</v>
      </c>
    </row>
    <row r="198" spans="1:38" ht="23.45" customHeight="1">
      <c r="A198" s="350" t="s">
        <v>2658</v>
      </c>
      <c r="B198" s="344"/>
      <c r="C198" s="324"/>
      <c r="D198" s="345" t="s">
        <v>2659</v>
      </c>
      <c r="E198" s="346"/>
      <c r="F198" s="347"/>
      <c r="G198" s="347"/>
      <c r="H198" s="348"/>
      <c r="I198" s="348"/>
      <c r="K198" s="105" t="e">
        <f t="shared" si="21"/>
        <v>#DIV/0!</v>
      </c>
      <c r="M198" s="303">
        <f t="shared" si="20"/>
        <v>0</v>
      </c>
      <c r="N198" s="105" t="s">
        <v>2351</v>
      </c>
      <c r="O198" s="6" t="s">
        <v>2343</v>
      </c>
      <c r="P198" s="303"/>
      <c r="AD198" s="6" t="s">
        <v>2658</v>
      </c>
      <c r="AG198" s="6" t="s">
        <v>2659</v>
      </c>
    </row>
    <row r="199" spans="1:38" ht="37.9" customHeight="1">
      <c r="A199" s="350" t="s">
        <v>2660</v>
      </c>
      <c r="B199" s="343">
        <v>100720</v>
      </c>
      <c r="C199" s="351" t="s">
        <v>8</v>
      </c>
      <c r="D199" s="345" t="s">
        <v>2661</v>
      </c>
      <c r="E199" s="352" t="s">
        <v>542</v>
      </c>
      <c r="F199" s="353">
        <v>138.75</v>
      </c>
      <c r="G199" s="353">
        <f>CPU!G2172</f>
        <v>6.86</v>
      </c>
      <c r="H199" s="349">
        <f t="shared" ref="H199:H200" si="30">ROUND(G199*1.281,2)</f>
        <v>8.7899999999999991</v>
      </c>
      <c r="I199" s="349">
        <f t="shared" ref="I199:I200" si="31">ROUND(H199*F199,2)</f>
        <v>1219.6099999999999</v>
      </c>
      <c r="K199" s="105">
        <f t="shared" si="21"/>
        <v>0.25000153737355113</v>
      </c>
      <c r="M199" s="303">
        <f t="shared" si="20"/>
        <v>-406.54000000000019</v>
      </c>
      <c r="N199" s="105">
        <v>0.28087431693989062</v>
      </c>
      <c r="O199" s="6" t="s">
        <v>2343</v>
      </c>
      <c r="P199" s="303"/>
      <c r="AD199" s="6" t="s">
        <v>2660</v>
      </c>
      <c r="AE199" s="6">
        <v>100720</v>
      </c>
      <c r="AF199" s="6" t="s">
        <v>8</v>
      </c>
      <c r="AG199" s="6" t="s">
        <v>2661</v>
      </c>
      <c r="AH199" s="6" t="s">
        <v>542</v>
      </c>
      <c r="AI199" s="161">
        <v>138.75</v>
      </c>
      <c r="AJ199" s="161">
        <v>9.15</v>
      </c>
      <c r="AK199" s="161">
        <v>11.72</v>
      </c>
      <c r="AL199" s="161">
        <v>1626.15</v>
      </c>
    </row>
    <row r="200" spans="1:38" ht="50.45" customHeight="1">
      <c r="A200" s="350" t="s">
        <v>2662</v>
      </c>
      <c r="B200" s="343">
        <v>100761</v>
      </c>
      <c r="C200" s="351" t="s">
        <v>8</v>
      </c>
      <c r="D200" s="345" t="s">
        <v>2663</v>
      </c>
      <c r="E200" s="352" t="s">
        <v>542</v>
      </c>
      <c r="F200" s="353">
        <v>138.75</v>
      </c>
      <c r="G200" s="353">
        <f>CPU!G2182</f>
        <v>31.2</v>
      </c>
      <c r="H200" s="349">
        <f t="shared" si="30"/>
        <v>39.97</v>
      </c>
      <c r="I200" s="349">
        <f t="shared" si="31"/>
        <v>5545.84</v>
      </c>
      <c r="K200" s="105">
        <f t="shared" si="21"/>
        <v>0.24995300237084439</v>
      </c>
      <c r="M200" s="303">
        <f t="shared" si="20"/>
        <v>-1848.1499999999996</v>
      </c>
      <c r="N200" s="105">
        <v>0.28100961538461533</v>
      </c>
      <c r="O200" s="6" t="s">
        <v>2343</v>
      </c>
      <c r="P200" s="303"/>
      <c r="AD200" s="6" t="s">
        <v>2662</v>
      </c>
      <c r="AE200" s="6">
        <v>100761</v>
      </c>
      <c r="AF200" s="6" t="s">
        <v>8</v>
      </c>
      <c r="AG200" s="6" t="s">
        <v>2663</v>
      </c>
      <c r="AH200" s="6" t="s">
        <v>542</v>
      </c>
      <c r="AI200" s="161">
        <v>138.75</v>
      </c>
      <c r="AJ200" s="161">
        <v>41.6</v>
      </c>
      <c r="AK200" s="161">
        <v>53.29</v>
      </c>
      <c r="AL200" s="161">
        <v>7393.99</v>
      </c>
    </row>
    <row r="201" spans="1:38" ht="13.9" customHeight="1">
      <c r="A201" s="344"/>
      <c r="B201" s="344"/>
      <c r="C201" s="324"/>
      <c r="D201" s="355"/>
      <c r="E201" s="346"/>
      <c r="F201" s="347"/>
      <c r="G201" s="347"/>
      <c r="H201" s="348"/>
      <c r="I201" s="348"/>
      <c r="K201" s="105" t="e">
        <f t="shared" si="21"/>
        <v>#DIV/0!</v>
      </c>
      <c r="M201" s="303">
        <f t="shared" si="20"/>
        <v>0</v>
      </c>
      <c r="N201" s="105" t="s">
        <v>2351</v>
      </c>
      <c r="O201" s="6" t="s">
        <v>2343</v>
      </c>
      <c r="P201" s="303"/>
    </row>
    <row r="202" spans="1:38" ht="23.45" customHeight="1">
      <c r="A202" s="343">
        <v>10</v>
      </c>
      <c r="B202" s="344"/>
      <c r="C202" s="324"/>
      <c r="D202" s="345" t="s">
        <v>2664</v>
      </c>
      <c r="E202" s="346"/>
      <c r="F202" s="347"/>
      <c r="G202" s="347"/>
      <c r="H202" s="348"/>
      <c r="I202" s="349">
        <f>SUM(I204:I312)</f>
        <v>429419.95999999985</v>
      </c>
      <c r="K202" s="105">
        <f t="shared" si="21"/>
        <v>0.26972611240423283</v>
      </c>
      <c r="M202" s="303">
        <f t="shared" si="20"/>
        <v>-158605.94000000018</v>
      </c>
      <c r="N202" s="105" t="s">
        <v>2351</v>
      </c>
      <c r="O202" s="6" t="s">
        <v>2343</v>
      </c>
      <c r="P202" s="303"/>
      <c r="AD202" s="6">
        <v>10</v>
      </c>
      <c r="AG202" s="6" t="s">
        <v>2664</v>
      </c>
      <c r="AL202" s="161">
        <v>588025.9</v>
      </c>
    </row>
    <row r="203" spans="1:38" ht="23.45" customHeight="1">
      <c r="A203" s="350" t="s">
        <v>2665</v>
      </c>
      <c r="B203" s="344"/>
      <c r="C203" s="324"/>
      <c r="D203" s="345" t="s">
        <v>2666</v>
      </c>
      <c r="E203" s="346"/>
      <c r="F203" s="347"/>
      <c r="G203" s="347"/>
      <c r="H203" s="348"/>
      <c r="I203" s="348"/>
      <c r="K203" s="105" t="e">
        <f t="shared" si="21"/>
        <v>#DIV/0!</v>
      </c>
      <c r="M203" s="303">
        <f t="shared" si="20"/>
        <v>0</v>
      </c>
      <c r="N203" s="105" t="s">
        <v>2351</v>
      </c>
      <c r="O203" s="6" t="s">
        <v>2343</v>
      </c>
      <c r="P203" s="303"/>
      <c r="AD203" s="6" t="s">
        <v>2665</v>
      </c>
      <c r="AG203" s="6" t="s">
        <v>2666</v>
      </c>
    </row>
    <row r="204" spans="1:38" ht="23.45" customHeight="1">
      <c r="A204" s="350" t="s">
        <v>2667</v>
      </c>
      <c r="B204" s="344"/>
      <c r="C204" s="324"/>
      <c r="D204" s="345" t="s">
        <v>2668</v>
      </c>
      <c r="E204" s="346"/>
      <c r="F204" s="347"/>
      <c r="G204" s="347"/>
      <c r="H204" s="348"/>
      <c r="I204" s="348"/>
      <c r="K204" s="105" t="e">
        <f t="shared" si="21"/>
        <v>#DIV/0!</v>
      </c>
      <c r="M204" s="303">
        <f t="shared" si="20"/>
        <v>0</v>
      </c>
      <c r="N204" s="105" t="s">
        <v>2351</v>
      </c>
      <c r="O204" s="6" t="s">
        <v>2343</v>
      </c>
      <c r="P204" s="303"/>
      <c r="AD204" s="6" t="s">
        <v>2667</v>
      </c>
      <c r="AG204" s="6" t="s">
        <v>2668</v>
      </c>
    </row>
    <row r="205" spans="1:38" ht="37.9" customHeight="1">
      <c r="A205" s="350" t="s">
        <v>2669</v>
      </c>
      <c r="B205" s="343">
        <v>89711</v>
      </c>
      <c r="C205" s="351" t="s">
        <v>8</v>
      </c>
      <c r="D205" s="345" t="s">
        <v>2670</v>
      </c>
      <c r="E205" s="352" t="s">
        <v>87</v>
      </c>
      <c r="F205" s="353">
        <v>40</v>
      </c>
      <c r="G205" s="353">
        <f>CPU!G2193</f>
        <v>13.07</v>
      </c>
      <c r="H205" s="349">
        <f t="shared" ref="H205:H207" si="32">ROUND(G205*1.281,2)</f>
        <v>16.739999999999998</v>
      </c>
      <c r="I205" s="349">
        <f t="shared" ref="I205:I207" si="33">ROUND(H205*F205,2)</f>
        <v>669.6</v>
      </c>
      <c r="K205" s="105">
        <f t="shared" si="21"/>
        <v>0.25033587102552624</v>
      </c>
      <c r="M205" s="303">
        <f t="shared" si="20"/>
        <v>-223.60000000000002</v>
      </c>
      <c r="N205" s="105">
        <v>0.28112449799196781</v>
      </c>
      <c r="O205" s="6" t="s">
        <v>2343</v>
      </c>
      <c r="P205" s="303"/>
      <c r="AD205" s="6" t="s">
        <v>2669</v>
      </c>
      <c r="AE205" s="6">
        <v>89711</v>
      </c>
      <c r="AF205" s="6" t="s">
        <v>8</v>
      </c>
      <c r="AG205" s="6" t="s">
        <v>2670</v>
      </c>
      <c r="AH205" s="6" t="s">
        <v>87</v>
      </c>
      <c r="AI205" s="161">
        <v>40</v>
      </c>
      <c r="AJ205" s="161">
        <v>17.43</v>
      </c>
      <c r="AK205" s="161">
        <v>22.33</v>
      </c>
      <c r="AL205" s="161">
        <v>893.2</v>
      </c>
    </row>
    <row r="206" spans="1:38" ht="37.9" customHeight="1">
      <c r="A206" s="350" t="s">
        <v>2671</v>
      </c>
      <c r="B206" s="343">
        <v>89798</v>
      </c>
      <c r="C206" s="351" t="s">
        <v>8</v>
      </c>
      <c r="D206" s="345" t="s">
        <v>2672</v>
      </c>
      <c r="E206" s="352" t="s">
        <v>87</v>
      </c>
      <c r="F206" s="353">
        <v>80</v>
      </c>
      <c r="G206" s="353">
        <f>CPU!G2204</f>
        <v>8.9</v>
      </c>
      <c r="H206" s="349">
        <f t="shared" si="32"/>
        <v>11.4</v>
      </c>
      <c r="I206" s="349">
        <f t="shared" si="33"/>
        <v>912</v>
      </c>
      <c r="K206" s="105">
        <f t="shared" si="21"/>
        <v>0.25098554533508532</v>
      </c>
      <c r="M206" s="303">
        <f t="shared" si="20"/>
        <v>-305.59999999999991</v>
      </c>
      <c r="N206" s="105">
        <v>0.28114478114478114</v>
      </c>
      <c r="O206" s="6" t="s">
        <v>2343</v>
      </c>
      <c r="P206" s="303"/>
      <c r="AD206" s="6" t="s">
        <v>2671</v>
      </c>
      <c r="AE206" s="6">
        <v>89798</v>
      </c>
      <c r="AF206" s="6" t="s">
        <v>8</v>
      </c>
      <c r="AG206" s="6" t="s">
        <v>2672</v>
      </c>
      <c r="AH206" s="6" t="s">
        <v>87</v>
      </c>
      <c r="AI206" s="161">
        <v>80</v>
      </c>
      <c r="AJ206" s="161">
        <v>11.88</v>
      </c>
      <c r="AK206" s="161">
        <v>15.22</v>
      </c>
      <c r="AL206" s="161">
        <v>1217.5999999999999</v>
      </c>
    </row>
    <row r="207" spans="1:38" ht="37.9" customHeight="1">
      <c r="A207" s="350" t="s">
        <v>2673</v>
      </c>
      <c r="B207" s="343">
        <v>89714</v>
      </c>
      <c r="C207" s="351" t="s">
        <v>8</v>
      </c>
      <c r="D207" s="345" t="s">
        <v>2674</v>
      </c>
      <c r="E207" s="352" t="s">
        <v>87</v>
      </c>
      <c r="F207" s="353">
        <v>220</v>
      </c>
      <c r="G207" s="353">
        <f>CPU!G2215</f>
        <v>23.42</v>
      </c>
      <c r="H207" s="349">
        <f t="shared" si="32"/>
        <v>30</v>
      </c>
      <c r="I207" s="349">
        <f t="shared" si="33"/>
        <v>6600</v>
      </c>
      <c r="K207" s="105">
        <f t="shared" si="21"/>
        <v>0.25056207844116918</v>
      </c>
      <c r="M207" s="303">
        <f t="shared" si="20"/>
        <v>-2206.6000000000004</v>
      </c>
      <c r="N207" s="105">
        <v>0.2809600000000001</v>
      </c>
      <c r="O207" s="6" t="s">
        <v>2343</v>
      </c>
      <c r="P207" s="303"/>
      <c r="AD207" s="6" t="s">
        <v>2673</v>
      </c>
      <c r="AE207" s="6">
        <v>89714</v>
      </c>
      <c r="AF207" s="6" t="s">
        <v>8</v>
      </c>
      <c r="AG207" s="6" t="s">
        <v>2674</v>
      </c>
      <c r="AH207" s="6" t="s">
        <v>87</v>
      </c>
      <c r="AI207" s="161">
        <v>220</v>
      </c>
      <c r="AJ207" s="161">
        <v>31.25</v>
      </c>
      <c r="AK207" s="161">
        <v>40.03</v>
      </c>
      <c r="AL207" s="161">
        <v>8806.6</v>
      </c>
    </row>
    <row r="208" spans="1:38" ht="23.45" customHeight="1">
      <c r="A208" s="350" t="s">
        <v>2675</v>
      </c>
      <c r="B208" s="344"/>
      <c r="C208" s="324"/>
      <c r="D208" s="345" t="s">
        <v>2676</v>
      </c>
      <c r="E208" s="346"/>
      <c r="F208" s="347"/>
      <c r="G208" s="347"/>
      <c r="H208" s="348"/>
      <c r="I208" s="348"/>
      <c r="K208" s="105" t="e">
        <f t="shared" si="21"/>
        <v>#DIV/0!</v>
      </c>
      <c r="M208" s="303">
        <f t="shared" si="20"/>
        <v>0</v>
      </c>
      <c r="N208" s="105" t="s">
        <v>2351</v>
      </c>
      <c r="O208" s="6" t="s">
        <v>2343</v>
      </c>
      <c r="P208" s="303"/>
      <c r="AD208" s="6" t="s">
        <v>2675</v>
      </c>
      <c r="AG208" s="6" t="s">
        <v>2676</v>
      </c>
    </row>
    <row r="209" spans="1:38" ht="50.45" customHeight="1">
      <c r="A209" s="350" t="s">
        <v>2677</v>
      </c>
      <c r="B209" s="343">
        <v>89726</v>
      </c>
      <c r="C209" s="351" t="s">
        <v>8</v>
      </c>
      <c r="D209" s="345" t="s">
        <v>2678</v>
      </c>
      <c r="E209" s="352" t="s">
        <v>55</v>
      </c>
      <c r="F209" s="353">
        <v>13</v>
      </c>
      <c r="G209" s="353">
        <f>CPU!G2228</f>
        <v>6.4399999999999995</v>
      </c>
      <c r="H209" s="349">
        <f t="shared" ref="H209:H223" si="34">ROUND(G209*1.281,2)</f>
        <v>8.25</v>
      </c>
      <c r="I209" s="349">
        <f t="shared" ref="I209:I223" si="35">ROUND(H209*F209,2)</f>
        <v>107.25</v>
      </c>
      <c r="K209" s="105">
        <f t="shared" si="21"/>
        <v>0.24931756141947226</v>
      </c>
      <c r="M209" s="303">
        <f t="shared" si="20"/>
        <v>-35.620000000000005</v>
      </c>
      <c r="N209" s="105">
        <v>0.28088578088578098</v>
      </c>
      <c r="O209" s="6" t="s">
        <v>2343</v>
      </c>
      <c r="P209" s="303"/>
      <c r="AD209" s="6" t="s">
        <v>2677</v>
      </c>
      <c r="AE209" s="6">
        <v>89726</v>
      </c>
      <c r="AF209" s="6" t="s">
        <v>8</v>
      </c>
      <c r="AG209" s="6" t="s">
        <v>2678</v>
      </c>
      <c r="AH209" s="6" t="s">
        <v>55</v>
      </c>
      <c r="AI209" s="161">
        <v>13</v>
      </c>
      <c r="AJ209" s="161">
        <v>8.58</v>
      </c>
      <c r="AK209" s="161">
        <v>10.99</v>
      </c>
      <c r="AL209" s="161">
        <v>142.87</v>
      </c>
    </row>
    <row r="210" spans="1:38" ht="50.45" customHeight="1">
      <c r="A210" s="350" t="s">
        <v>2679</v>
      </c>
      <c r="B210" s="343">
        <v>89732</v>
      </c>
      <c r="C210" s="351" t="s">
        <v>8</v>
      </c>
      <c r="D210" s="345" t="s">
        <v>2680</v>
      </c>
      <c r="E210" s="352" t="s">
        <v>55</v>
      </c>
      <c r="F210" s="353">
        <v>3</v>
      </c>
      <c r="G210" s="353">
        <f>CPU!G2240</f>
        <v>10.66</v>
      </c>
      <c r="H210" s="349">
        <f t="shared" si="34"/>
        <v>13.66</v>
      </c>
      <c r="I210" s="349">
        <f t="shared" si="35"/>
        <v>40.98</v>
      </c>
      <c r="K210" s="105">
        <f t="shared" si="21"/>
        <v>0.24945054945054956</v>
      </c>
      <c r="M210" s="303">
        <f t="shared" si="20"/>
        <v>-13.620000000000005</v>
      </c>
      <c r="N210" s="105">
        <v>0.28078817733990125</v>
      </c>
      <c r="O210" s="6" t="s">
        <v>2343</v>
      </c>
      <c r="P210" s="303"/>
      <c r="AD210" s="6" t="s">
        <v>2679</v>
      </c>
      <c r="AE210" s="6">
        <v>89732</v>
      </c>
      <c r="AF210" s="6" t="s">
        <v>8</v>
      </c>
      <c r="AG210" s="6" t="s">
        <v>2680</v>
      </c>
      <c r="AH210" s="6" t="s">
        <v>55</v>
      </c>
      <c r="AI210" s="161">
        <v>3</v>
      </c>
      <c r="AJ210" s="161">
        <v>14.21</v>
      </c>
      <c r="AK210" s="161">
        <v>18.2</v>
      </c>
      <c r="AL210" s="161">
        <v>54.6</v>
      </c>
    </row>
    <row r="211" spans="1:38" ht="50.45" customHeight="1">
      <c r="A211" s="350" t="s">
        <v>2681</v>
      </c>
      <c r="B211" s="343">
        <v>89724</v>
      </c>
      <c r="C211" s="351" t="s">
        <v>8</v>
      </c>
      <c r="D211" s="345" t="s">
        <v>2682</v>
      </c>
      <c r="E211" s="352" t="s">
        <v>55</v>
      </c>
      <c r="F211" s="353">
        <v>26</v>
      </c>
      <c r="G211" s="353">
        <f>CPU!G2253</f>
        <v>6.2799999999999994</v>
      </c>
      <c r="H211" s="349">
        <f t="shared" si="34"/>
        <v>8.0399999999999991</v>
      </c>
      <c r="I211" s="349">
        <f t="shared" si="35"/>
        <v>209.04</v>
      </c>
      <c r="K211" s="105">
        <f t="shared" si="21"/>
        <v>0.25000000000000011</v>
      </c>
      <c r="M211" s="303">
        <f t="shared" ref="M211:M274" si="36">I211-AL211</f>
        <v>-69.680000000000035</v>
      </c>
      <c r="N211" s="105">
        <v>0.28076463560334552</v>
      </c>
      <c r="O211" s="6" t="s">
        <v>2343</v>
      </c>
      <c r="P211" s="303"/>
      <c r="AD211" s="6" t="s">
        <v>2681</v>
      </c>
      <c r="AE211" s="6">
        <v>89724</v>
      </c>
      <c r="AF211" s="6" t="s">
        <v>8</v>
      </c>
      <c r="AG211" s="6" t="s">
        <v>2682</v>
      </c>
      <c r="AH211" s="6" t="s">
        <v>55</v>
      </c>
      <c r="AI211" s="161">
        <v>26</v>
      </c>
      <c r="AJ211" s="161">
        <v>8.3699999999999992</v>
      </c>
      <c r="AK211" s="161">
        <v>10.72</v>
      </c>
      <c r="AL211" s="161">
        <v>278.72000000000003</v>
      </c>
    </row>
    <row r="212" spans="1:38" ht="50.45" customHeight="1">
      <c r="A212" s="350" t="s">
        <v>2683</v>
      </c>
      <c r="B212" s="343">
        <v>89731</v>
      </c>
      <c r="C212" s="351" t="s">
        <v>8</v>
      </c>
      <c r="D212" s="345" t="s">
        <v>2684</v>
      </c>
      <c r="E212" s="352" t="s">
        <v>55</v>
      </c>
      <c r="F212" s="353">
        <v>17</v>
      </c>
      <c r="G212" s="353">
        <f>CPU!G2265</f>
        <v>10.16</v>
      </c>
      <c r="H212" s="349">
        <f t="shared" si="34"/>
        <v>13.01</v>
      </c>
      <c r="I212" s="349">
        <f t="shared" si="35"/>
        <v>221.17</v>
      </c>
      <c r="K212" s="105">
        <f t="shared" si="21"/>
        <v>0.25057603686635954</v>
      </c>
      <c r="M212" s="303">
        <f t="shared" si="36"/>
        <v>-73.950000000000017</v>
      </c>
      <c r="N212" s="105">
        <v>0.28118081180811805</v>
      </c>
      <c r="O212" s="6" t="s">
        <v>2343</v>
      </c>
      <c r="P212" s="303"/>
      <c r="AD212" s="6" t="s">
        <v>2683</v>
      </c>
      <c r="AE212" s="6">
        <v>89731</v>
      </c>
      <c r="AF212" s="6" t="s">
        <v>8</v>
      </c>
      <c r="AG212" s="6" t="s">
        <v>2684</v>
      </c>
      <c r="AH212" s="6" t="s">
        <v>55</v>
      </c>
      <c r="AI212" s="161">
        <v>17</v>
      </c>
      <c r="AJ212" s="161">
        <v>13.55</v>
      </c>
      <c r="AK212" s="161">
        <v>17.36</v>
      </c>
      <c r="AL212" s="161">
        <v>295.12</v>
      </c>
    </row>
    <row r="213" spans="1:38" ht="50.45" customHeight="1">
      <c r="A213" s="350" t="s">
        <v>2685</v>
      </c>
      <c r="B213" s="343">
        <v>89744</v>
      </c>
      <c r="C213" s="351" t="s">
        <v>8</v>
      </c>
      <c r="D213" s="345" t="s">
        <v>2686</v>
      </c>
      <c r="E213" s="352" t="s">
        <v>55</v>
      </c>
      <c r="F213" s="353">
        <v>13</v>
      </c>
      <c r="G213" s="353">
        <f>CPU!G2277</f>
        <v>18.96</v>
      </c>
      <c r="H213" s="349">
        <f t="shared" si="34"/>
        <v>24.29</v>
      </c>
      <c r="I213" s="349">
        <f t="shared" si="35"/>
        <v>315.77</v>
      </c>
      <c r="K213" s="105">
        <f t="shared" ref="K213:K276" si="37">1-I213/AL213</f>
        <v>0.25030864197530867</v>
      </c>
      <c r="M213" s="303">
        <f t="shared" si="36"/>
        <v>-105.43</v>
      </c>
      <c r="N213" s="105">
        <v>0.28113879003558728</v>
      </c>
      <c r="O213" s="6" t="s">
        <v>2343</v>
      </c>
      <c r="P213" s="303"/>
      <c r="AD213" s="6" t="s">
        <v>2685</v>
      </c>
      <c r="AE213" s="6">
        <v>89744</v>
      </c>
      <c r="AF213" s="6" t="s">
        <v>8</v>
      </c>
      <c r="AG213" s="6" t="s">
        <v>2686</v>
      </c>
      <c r="AH213" s="6" t="s">
        <v>55</v>
      </c>
      <c r="AI213" s="161">
        <v>13</v>
      </c>
      <c r="AJ213" s="161">
        <v>25.29</v>
      </c>
      <c r="AK213" s="161">
        <v>32.4</v>
      </c>
      <c r="AL213" s="161">
        <v>421.2</v>
      </c>
    </row>
    <row r="214" spans="1:38" ht="25.15" customHeight="1">
      <c r="A214" s="350" t="s">
        <v>2687</v>
      </c>
      <c r="B214" s="343">
        <v>1636</v>
      </c>
      <c r="C214" s="351" t="s">
        <v>48</v>
      </c>
      <c r="D214" s="345" t="s">
        <v>2688</v>
      </c>
      <c r="E214" s="352" t="s">
        <v>644</v>
      </c>
      <c r="F214" s="353">
        <v>1</v>
      </c>
      <c r="G214" s="353">
        <f>CPU!G2290</f>
        <v>35.81</v>
      </c>
      <c r="H214" s="349">
        <f t="shared" si="34"/>
        <v>45.87</v>
      </c>
      <c r="I214" s="349">
        <f t="shared" si="35"/>
        <v>45.87</v>
      </c>
      <c r="K214" s="105">
        <f t="shared" si="37"/>
        <v>0.24987735077677842</v>
      </c>
      <c r="M214" s="303">
        <f t="shared" si="36"/>
        <v>-15.280000000000001</v>
      </c>
      <c r="N214" s="105">
        <v>0.28089652283200661</v>
      </c>
      <c r="O214" s="6" t="s">
        <v>2343</v>
      </c>
      <c r="P214" s="303"/>
      <c r="AD214" s="6" t="s">
        <v>2687</v>
      </c>
      <c r="AE214" s="6">
        <v>1636</v>
      </c>
      <c r="AF214" s="6" t="s">
        <v>48</v>
      </c>
      <c r="AG214" s="6" t="s">
        <v>2688</v>
      </c>
      <c r="AH214" s="6" t="s">
        <v>644</v>
      </c>
      <c r="AI214" s="161">
        <v>1</v>
      </c>
      <c r="AJ214" s="161">
        <v>47.74</v>
      </c>
      <c r="AK214" s="161">
        <v>61.15</v>
      </c>
      <c r="AL214" s="161">
        <v>61.15</v>
      </c>
    </row>
    <row r="215" spans="1:38" ht="37.9" customHeight="1">
      <c r="A215" s="350" t="s">
        <v>2689</v>
      </c>
      <c r="B215" s="343">
        <v>89825</v>
      </c>
      <c r="C215" s="351" t="s">
        <v>8</v>
      </c>
      <c r="D215" s="345" t="s">
        <v>2690</v>
      </c>
      <c r="E215" s="352" t="s">
        <v>55</v>
      </c>
      <c r="F215" s="353">
        <v>5</v>
      </c>
      <c r="G215" s="353">
        <f>CPU!G2302</f>
        <v>12.620000000000001</v>
      </c>
      <c r="H215" s="349">
        <f t="shared" si="34"/>
        <v>16.170000000000002</v>
      </c>
      <c r="I215" s="349">
        <f t="shared" si="35"/>
        <v>80.849999999999994</v>
      </c>
      <c r="K215" s="105">
        <f t="shared" si="37"/>
        <v>0.24860594795539037</v>
      </c>
      <c r="M215" s="303">
        <f t="shared" si="36"/>
        <v>-26.75</v>
      </c>
      <c r="N215" s="105">
        <v>0.28095238095238084</v>
      </c>
      <c r="O215" s="6" t="s">
        <v>2343</v>
      </c>
      <c r="P215" s="303"/>
      <c r="AD215" s="6" t="s">
        <v>2689</v>
      </c>
      <c r="AE215" s="6">
        <v>89825</v>
      </c>
      <c r="AF215" s="6" t="s">
        <v>8</v>
      </c>
      <c r="AG215" s="6" t="s">
        <v>2690</v>
      </c>
      <c r="AH215" s="6" t="s">
        <v>55</v>
      </c>
      <c r="AI215" s="161">
        <v>5</v>
      </c>
      <c r="AJ215" s="161">
        <v>16.8</v>
      </c>
      <c r="AK215" s="161">
        <v>21.52</v>
      </c>
      <c r="AL215" s="161">
        <v>107.6</v>
      </c>
    </row>
    <row r="216" spans="1:38" ht="25.15" customHeight="1">
      <c r="A216" s="350" t="s">
        <v>2691</v>
      </c>
      <c r="B216" s="354">
        <v>84</v>
      </c>
      <c r="C216" s="351" t="s">
        <v>2353</v>
      </c>
      <c r="D216" s="345" t="s">
        <v>2692</v>
      </c>
      <c r="E216" s="352" t="s">
        <v>644</v>
      </c>
      <c r="F216" s="353">
        <v>13</v>
      </c>
      <c r="G216" s="353">
        <f>CPU!G2314</f>
        <v>23.5</v>
      </c>
      <c r="H216" s="349">
        <f t="shared" si="34"/>
        <v>30.1</v>
      </c>
      <c r="I216" s="349">
        <f t="shared" si="35"/>
        <v>391.3</v>
      </c>
      <c r="K216" s="105">
        <f t="shared" si="37"/>
        <v>0.24975074775672967</v>
      </c>
      <c r="M216" s="303">
        <f t="shared" si="36"/>
        <v>-130.25999999999993</v>
      </c>
      <c r="N216" s="105">
        <v>0.28097062579821186</v>
      </c>
      <c r="O216" s="6" t="s">
        <v>2343</v>
      </c>
      <c r="P216" s="303"/>
      <c r="AD216" s="6" t="s">
        <v>2691</v>
      </c>
      <c r="AE216" s="6">
        <v>84</v>
      </c>
      <c r="AF216" s="6" t="s">
        <v>2353</v>
      </c>
      <c r="AG216" s="6" t="s">
        <v>2692</v>
      </c>
      <c r="AH216" s="6" t="s">
        <v>644</v>
      </c>
      <c r="AI216" s="161">
        <v>13</v>
      </c>
      <c r="AJ216" s="161">
        <v>31.32</v>
      </c>
      <c r="AK216" s="161">
        <v>40.119999999999997</v>
      </c>
      <c r="AL216" s="161">
        <v>521.55999999999995</v>
      </c>
    </row>
    <row r="217" spans="1:38" ht="50.45" customHeight="1">
      <c r="A217" s="350" t="s">
        <v>2693</v>
      </c>
      <c r="B217" s="343">
        <v>89752</v>
      </c>
      <c r="C217" s="351" t="s">
        <v>8</v>
      </c>
      <c r="D217" s="345" t="s">
        <v>2694</v>
      </c>
      <c r="E217" s="352" t="s">
        <v>55</v>
      </c>
      <c r="F217" s="353">
        <v>11</v>
      </c>
      <c r="G217" s="353">
        <f>CPU!G2327</f>
        <v>4.74</v>
      </c>
      <c r="H217" s="349">
        <f t="shared" si="34"/>
        <v>6.07</v>
      </c>
      <c r="I217" s="349">
        <f t="shared" si="35"/>
        <v>66.77</v>
      </c>
      <c r="K217" s="105">
        <f t="shared" si="37"/>
        <v>0.24689826302729534</v>
      </c>
      <c r="M217" s="303">
        <f t="shared" si="36"/>
        <v>-21.89</v>
      </c>
      <c r="N217" s="105">
        <v>0.2813990461049285</v>
      </c>
      <c r="O217" s="6" t="s">
        <v>2343</v>
      </c>
      <c r="P217" s="303"/>
      <c r="AD217" s="6" t="s">
        <v>2693</v>
      </c>
      <c r="AE217" s="6">
        <v>89752</v>
      </c>
      <c r="AF217" s="6" t="s">
        <v>8</v>
      </c>
      <c r="AG217" s="6" t="s">
        <v>2694</v>
      </c>
      <c r="AH217" s="6" t="s">
        <v>55</v>
      </c>
      <c r="AI217" s="161">
        <v>11</v>
      </c>
      <c r="AJ217" s="161">
        <v>6.29</v>
      </c>
      <c r="AK217" s="161">
        <v>8.06</v>
      </c>
      <c r="AL217" s="161">
        <v>88.66</v>
      </c>
    </row>
    <row r="218" spans="1:38" ht="50.45" customHeight="1">
      <c r="A218" s="350" t="s">
        <v>2695</v>
      </c>
      <c r="B218" s="343">
        <v>89753</v>
      </c>
      <c r="C218" s="351" t="s">
        <v>8</v>
      </c>
      <c r="D218" s="345" t="s">
        <v>2696</v>
      </c>
      <c r="E218" s="352" t="s">
        <v>55</v>
      </c>
      <c r="F218" s="353">
        <v>17</v>
      </c>
      <c r="G218" s="353">
        <f>CPU!G2340</f>
        <v>5.84</v>
      </c>
      <c r="H218" s="349">
        <f t="shared" si="34"/>
        <v>7.48</v>
      </c>
      <c r="I218" s="349">
        <f t="shared" si="35"/>
        <v>127.16</v>
      </c>
      <c r="K218" s="105">
        <f t="shared" si="37"/>
        <v>0.24672708962739176</v>
      </c>
      <c r="M218" s="303">
        <f t="shared" si="36"/>
        <v>-41.650000000000006</v>
      </c>
      <c r="N218" s="105">
        <v>0.28129032258064512</v>
      </c>
      <c r="O218" s="6" t="s">
        <v>2343</v>
      </c>
      <c r="P218" s="303"/>
      <c r="AD218" s="6" t="s">
        <v>2695</v>
      </c>
      <c r="AE218" s="6">
        <v>89753</v>
      </c>
      <c r="AF218" s="6" t="s">
        <v>8</v>
      </c>
      <c r="AG218" s="6" t="s">
        <v>2696</v>
      </c>
      <c r="AH218" s="6" t="s">
        <v>55</v>
      </c>
      <c r="AI218" s="161">
        <v>17</v>
      </c>
      <c r="AJ218" s="161">
        <v>7.75</v>
      </c>
      <c r="AK218" s="161">
        <v>9.93</v>
      </c>
      <c r="AL218" s="161">
        <v>168.81</v>
      </c>
    </row>
    <row r="219" spans="1:38" ht="50.45" customHeight="1">
      <c r="A219" s="350" t="s">
        <v>2697</v>
      </c>
      <c r="B219" s="343">
        <v>89778</v>
      </c>
      <c r="C219" s="351" t="s">
        <v>8</v>
      </c>
      <c r="D219" s="345" t="s">
        <v>2698</v>
      </c>
      <c r="E219" s="352" t="s">
        <v>55</v>
      </c>
      <c r="F219" s="353">
        <v>22</v>
      </c>
      <c r="G219" s="353">
        <f>CPU!G2353</f>
        <v>11.3</v>
      </c>
      <c r="H219" s="349">
        <f t="shared" si="34"/>
        <v>14.48</v>
      </c>
      <c r="I219" s="349">
        <f t="shared" si="35"/>
        <v>318.56</v>
      </c>
      <c r="K219" s="105">
        <f t="shared" si="37"/>
        <v>0.24857291126102754</v>
      </c>
      <c r="M219" s="303">
        <f t="shared" si="36"/>
        <v>-105.38</v>
      </c>
      <c r="N219" s="105">
        <v>0.28125</v>
      </c>
      <c r="O219" s="6" t="s">
        <v>2343</v>
      </c>
      <c r="P219" s="303"/>
      <c r="AD219" s="6" t="s">
        <v>2697</v>
      </c>
      <c r="AE219" s="6">
        <v>89778</v>
      </c>
      <c r="AF219" s="6" t="s">
        <v>8</v>
      </c>
      <c r="AG219" s="6" t="s">
        <v>2698</v>
      </c>
      <c r="AH219" s="6" t="s">
        <v>55</v>
      </c>
      <c r="AI219" s="161">
        <v>22</v>
      </c>
      <c r="AJ219" s="161">
        <v>15.04</v>
      </c>
      <c r="AK219" s="161">
        <v>19.27</v>
      </c>
      <c r="AL219" s="161">
        <v>423.94</v>
      </c>
    </row>
    <row r="220" spans="1:38" ht="25.15" customHeight="1">
      <c r="A220" s="350" t="s">
        <v>2699</v>
      </c>
      <c r="B220" s="350" t="s">
        <v>2700</v>
      </c>
      <c r="C220" s="351" t="s">
        <v>349</v>
      </c>
      <c r="D220" s="345" t="s">
        <v>2701</v>
      </c>
      <c r="E220" s="352" t="s">
        <v>644</v>
      </c>
      <c r="F220" s="353">
        <v>13</v>
      </c>
      <c r="G220" s="353">
        <f>CPU!G2365</f>
        <v>11.950000000000001</v>
      </c>
      <c r="H220" s="349">
        <f t="shared" si="34"/>
        <v>15.31</v>
      </c>
      <c r="I220" s="349">
        <f t="shared" si="35"/>
        <v>199.03</v>
      </c>
      <c r="K220" s="105">
        <f t="shared" si="37"/>
        <v>0.24987751102400779</v>
      </c>
      <c r="M220" s="303">
        <f t="shared" si="36"/>
        <v>-66.299999999999983</v>
      </c>
      <c r="N220" s="105">
        <v>0.28123038292529823</v>
      </c>
      <c r="O220" s="6" t="s">
        <v>2343</v>
      </c>
      <c r="P220" s="303"/>
      <c r="AD220" s="6" t="s">
        <v>2699</v>
      </c>
      <c r="AE220" s="6" t="s">
        <v>2700</v>
      </c>
      <c r="AF220" s="6" t="s">
        <v>349</v>
      </c>
      <c r="AG220" s="6" t="s">
        <v>2701</v>
      </c>
      <c r="AH220" s="6" t="s">
        <v>644</v>
      </c>
      <c r="AI220" s="161">
        <v>13</v>
      </c>
      <c r="AJ220" s="161">
        <v>15.93</v>
      </c>
      <c r="AK220" s="161">
        <v>20.41</v>
      </c>
      <c r="AL220" s="161">
        <v>265.33</v>
      </c>
    </row>
    <row r="221" spans="1:38" ht="25.15" customHeight="1">
      <c r="A221" s="350" t="s">
        <v>2702</v>
      </c>
      <c r="B221" s="343">
        <v>90443</v>
      </c>
      <c r="C221" s="351" t="s">
        <v>8</v>
      </c>
      <c r="D221" s="345" t="s">
        <v>2703</v>
      </c>
      <c r="E221" s="352" t="s">
        <v>87</v>
      </c>
      <c r="F221" s="353">
        <v>120</v>
      </c>
      <c r="G221" s="353">
        <f>CPU!G2372</f>
        <v>7.9700000000000006</v>
      </c>
      <c r="H221" s="349">
        <f t="shared" si="34"/>
        <v>10.210000000000001</v>
      </c>
      <c r="I221" s="349">
        <f t="shared" si="35"/>
        <v>1225.2</v>
      </c>
      <c r="K221" s="105">
        <f t="shared" si="37"/>
        <v>0.24926470588235294</v>
      </c>
      <c r="M221" s="303">
        <f t="shared" si="36"/>
        <v>-406.79999999999995</v>
      </c>
      <c r="N221" s="105">
        <v>0.28060263653483997</v>
      </c>
      <c r="O221" s="6" t="s">
        <v>2343</v>
      </c>
      <c r="P221" s="303"/>
      <c r="AD221" s="6" t="s">
        <v>2702</v>
      </c>
      <c r="AE221" s="6">
        <v>90443</v>
      </c>
      <c r="AF221" s="6" t="s">
        <v>8</v>
      </c>
      <c r="AG221" s="6" t="s">
        <v>2703</v>
      </c>
      <c r="AH221" s="6" t="s">
        <v>87</v>
      </c>
      <c r="AI221" s="161">
        <v>120</v>
      </c>
      <c r="AJ221" s="161">
        <v>10.62</v>
      </c>
      <c r="AK221" s="161">
        <v>13.6</v>
      </c>
      <c r="AL221" s="161">
        <v>1632</v>
      </c>
    </row>
    <row r="222" spans="1:38" ht="25.15" customHeight="1">
      <c r="A222" s="350" t="s">
        <v>2704</v>
      </c>
      <c r="B222" s="343">
        <v>93358</v>
      </c>
      <c r="C222" s="351" t="s">
        <v>8</v>
      </c>
      <c r="D222" s="345" t="s">
        <v>2705</v>
      </c>
      <c r="E222" s="352" t="s">
        <v>350</v>
      </c>
      <c r="F222" s="353">
        <v>8</v>
      </c>
      <c r="G222" s="353">
        <f>CPU!G2378</f>
        <v>50.8</v>
      </c>
      <c r="H222" s="349">
        <f t="shared" si="34"/>
        <v>65.069999999999993</v>
      </c>
      <c r="I222" s="349">
        <f t="shared" si="35"/>
        <v>520.55999999999995</v>
      </c>
      <c r="K222" s="105">
        <f t="shared" si="37"/>
        <v>0.24991354466858795</v>
      </c>
      <c r="M222" s="303">
        <f t="shared" si="36"/>
        <v>-173.44000000000005</v>
      </c>
      <c r="N222" s="105">
        <v>0.28101004134672181</v>
      </c>
      <c r="O222" s="6" t="s">
        <v>2343</v>
      </c>
      <c r="P222" s="303"/>
      <c r="AD222" s="6" t="s">
        <v>2704</v>
      </c>
      <c r="AE222" s="6">
        <v>93358</v>
      </c>
      <c r="AF222" s="6" t="s">
        <v>8</v>
      </c>
      <c r="AG222" s="6" t="s">
        <v>2705</v>
      </c>
      <c r="AH222" s="6" t="s">
        <v>350</v>
      </c>
      <c r="AI222" s="161">
        <v>8</v>
      </c>
      <c r="AJ222" s="161">
        <v>67.72</v>
      </c>
      <c r="AK222" s="161">
        <v>86.75</v>
      </c>
      <c r="AL222" s="161">
        <v>694</v>
      </c>
    </row>
    <row r="223" spans="1:38" ht="50.45" customHeight="1">
      <c r="A223" s="350" t="s">
        <v>2706</v>
      </c>
      <c r="B223" s="343">
        <v>89710</v>
      </c>
      <c r="C223" s="351" t="s">
        <v>8</v>
      </c>
      <c r="D223" s="345" t="s">
        <v>2707</v>
      </c>
      <c r="E223" s="352" t="s">
        <v>55</v>
      </c>
      <c r="F223" s="353">
        <v>1</v>
      </c>
      <c r="G223" s="353">
        <f>CPU!G2391</f>
        <v>9.6900000000000013</v>
      </c>
      <c r="H223" s="349">
        <f t="shared" si="34"/>
        <v>12.41</v>
      </c>
      <c r="I223" s="349">
        <f t="shared" si="35"/>
        <v>12.41</v>
      </c>
      <c r="K223" s="105">
        <f t="shared" si="37"/>
        <v>0.24969770253929857</v>
      </c>
      <c r="M223" s="303">
        <f t="shared" si="36"/>
        <v>-4.129999999999999</v>
      </c>
      <c r="N223" s="105">
        <v>0.2811773818745158</v>
      </c>
      <c r="O223" s="6" t="s">
        <v>2343</v>
      </c>
      <c r="P223" s="303"/>
      <c r="AD223" s="6" t="s">
        <v>2706</v>
      </c>
      <c r="AE223" s="6">
        <v>89710</v>
      </c>
      <c r="AF223" s="6" t="s">
        <v>8</v>
      </c>
      <c r="AG223" s="6" t="s">
        <v>2707</v>
      </c>
      <c r="AH223" s="6" t="s">
        <v>55</v>
      </c>
      <c r="AI223" s="161">
        <v>1</v>
      </c>
      <c r="AJ223" s="161">
        <v>12.91</v>
      </c>
      <c r="AK223" s="161">
        <v>16.54</v>
      </c>
      <c r="AL223" s="161">
        <v>16.54</v>
      </c>
    </row>
    <row r="224" spans="1:38" ht="23.45" customHeight="1">
      <c r="A224" s="350" t="s">
        <v>2708</v>
      </c>
      <c r="B224" s="344"/>
      <c r="C224" s="324"/>
      <c r="D224" s="345" t="s">
        <v>2709</v>
      </c>
      <c r="E224" s="346"/>
      <c r="F224" s="347"/>
      <c r="G224" s="347"/>
      <c r="H224" s="348"/>
      <c r="I224" s="348"/>
      <c r="K224" s="105" t="e">
        <f t="shared" si="37"/>
        <v>#DIV/0!</v>
      </c>
      <c r="M224" s="303">
        <f t="shared" si="36"/>
        <v>0</v>
      </c>
      <c r="N224" s="105" t="s">
        <v>2351</v>
      </c>
      <c r="O224" s="6" t="s">
        <v>2343</v>
      </c>
      <c r="P224" s="303"/>
      <c r="AD224" s="6" t="s">
        <v>2708</v>
      </c>
      <c r="AG224" s="6" t="s">
        <v>2709</v>
      </c>
    </row>
    <row r="225" spans="1:38" ht="37.9" customHeight="1">
      <c r="A225" s="350" t="s">
        <v>2710</v>
      </c>
      <c r="B225" s="343">
        <v>97902</v>
      </c>
      <c r="C225" s="351" t="s">
        <v>8</v>
      </c>
      <c r="D225" s="345" t="s">
        <v>2711</v>
      </c>
      <c r="E225" s="352" t="s">
        <v>55</v>
      </c>
      <c r="F225" s="353">
        <v>25</v>
      </c>
      <c r="G225" s="353">
        <f>CPU!G2417</f>
        <v>399.00000000000006</v>
      </c>
      <c r="H225" s="349">
        <f t="shared" ref="H225:H226" si="38">ROUND(G225*1.281,2)</f>
        <v>511.12</v>
      </c>
      <c r="I225" s="349">
        <f t="shared" ref="I225:I226" si="39">ROUND(H225*F225,2)</f>
        <v>12778</v>
      </c>
      <c r="K225" s="105">
        <f t="shared" si="37"/>
        <v>0.24985323470705645</v>
      </c>
      <c r="M225" s="303">
        <f t="shared" si="36"/>
        <v>-4256</v>
      </c>
      <c r="N225" s="105">
        <v>0.28099266779469834</v>
      </c>
      <c r="O225" s="6" t="s">
        <v>2343</v>
      </c>
      <c r="P225" s="303"/>
      <c r="AD225" s="6" t="s">
        <v>2710</v>
      </c>
      <c r="AE225" s="6">
        <v>97902</v>
      </c>
      <c r="AF225" s="6" t="s">
        <v>8</v>
      </c>
      <c r="AG225" s="6" t="s">
        <v>2711</v>
      </c>
      <c r="AH225" s="6" t="s">
        <v>55</v>
      </c>
      <c r="AI225" s="161">
        <v>25</v>
      </c>
      <c r="AJ225" s="161">
        <v>531.9</v>
      </c>
      <c r="AK225" s="161">
        <v>681.36</v>
      </c>
      <c r="AL225" s="161">
        <v>17034</v>
      </c>
    </row>
    <row r="226" spans="1:38" ht="37.9" customHeight="1">
      <c r="A226" s="350" t="s">
        <v>2712</v>
      </c>
      <c r="B226" s="343">
        <v>89707</v>
      </c>
      <c r="C226" s="351" t="s">
        <v>8</v>
      </c>
      <c r="D226" s="345" t="s">
        <v>2713</v>
      </c>
      <c r="E226" s="352" t="s">
        <v>55</v>
      </c>
      <c r="F226" s="353">
        <v>14</v>
      </c>
      <c r="G226" s="353">
        <f>CPU!G2430</f>
        <v>25.939999999999998</v>
      </c>
      <c r="H226" s="349">
        <f t="shared" si="38"/>
        <v>33.229999999999997</v>
      </c>
      <c r="I226" s="349">
        <f t="shared" si="39"/>
        <v>465.22</v>
      </c>
      <c r="K226" s="105">
        <f t="shared" si="37"/>
        <v>0.24937881183645805</v>
      </c>
      <c r="M226" s="303">
        <f t="shared" si="36"/>
        <v>-154.55999999999995</v>
      </c>
      <c r="N226" s="105">
        <v>0.28096064814814814</v>
      </c>
      <c r="O226" s="6" t="s">
        <v>2343</v>
      </c>
      <c r="P226" s="303"/>
      <c r="AD226" s="6" t="s">
        <v>2712</v>
      </c>
      <c r="AE226" s="6">
        <v>89707</v>
      </c>
      <c r="AF226" s="6" t="s">
        <v>8</v>
      </c>
      <c r="AG226" s="6" t="s">
        <v>2713</v>
      </c>
      <c r="AH226" s="6" t="s">
        <v>55</v>
      </c>
      <c r="AI226" s="161">
        <v>14</v>
      </c>
      <c r="AJ226" s="161">
        <v>34.56</v>
      </c>
      <c r="AK226" s="161">
        <v>44.27</v>
      </c>
      <c r="AL226" s="161">
        <v>619.78</v>
      </c>
    </row>
    <row r="227" spans="1:38" ht="23.45" customHeight="1">
      <c r="A227" s="350" t="s">
        <v>2714</v>
      </c>
      <c r="B227" s="344"/>
      <c r="C227" s="324"/>
      <c r="D227" s="345" t="s">
        <v>2715</v>
      </c>
      <c r="E227" s="346"/>
      <c r="F227" s="347"/>
      <c r="G227" s="347"/>
      <c r="H227" s="348"/>
      <c r="I227" s="348"/>
      <c r="K227" s="105" t="e">
        <f t="shared" si="37"/>
        <v>#DIV/0!</v>
      </c>
      <c r="M227" s="303">
        <f t="shared" si="36"/>
        <v>0</v>
      </c>
      <c r="N227" s="105" t="s">
        <v>2351</v>
      </c>
      <c r="O227" s="6" t="s">
        <v>2343</v>
      </c>
      <c r="P227" s="303"/>
      <c r="AD227" s="6" t="s">
        <v>2714</v>
      </c>
      <c r="AG227" s="6" t="s">
        <v>2715</v>
      </c>
    </row>
    <row r="228" spans="1:38" ht="50.45" customHeight="1">
      <c r="A228" s="350" t="s">
        <v>2716</v>
      </c>
      <c r="B228" s="350" t="s">
        <v>2717</v>
      </c>
      <c r="C228" s="351" t="s">
        <v>349</v>
      </c>
      <c r="D228" s="345" t="s">
        <v>2718</v>
      </c>
      <c r="E228" s="352" t="s">
        <v>55</v>
      </c>
      <c r="F228" s="353">
        <v>1</v>
      </c>
      <c r="G228" s="353">
        <f>CPU!G2436</f>
        <v>128090.03</v>
      </c>
      <c r="H228" s="349">
        <f t="shared" ref="H228" si="40">ROUND(G228*1.281,2)</f>
        <v>164083.32999999999</v>
      </c>
      <c r="I228" s="349">
        <f t="shared" ref="I228" si="41">ROUND(H228*F228,2)</f>
        <v>164083.32999999999</v>
      </c>
      <c r="K228" s="105">
        <f t="shared" si="37"/>
        <v>0.29999997866937433</v>
      </c>
      <c r="M228" s="303">
        <f t="shared" si="36"/>
        <v>-70321.420000000013</v>
      </c>
      <c r="N228" s="105">
        <v>0.28100002322585227</v>
      </c>
      <c r="O228" s="6" t="s">
        <v>2343</v>
      </c>
      <c r="P228" s="303"/>
      <c r="AD228" s="6" t="s">
        <v>2716</v>
      </c>
      <c r="AE228" s="6" t="s">
        <v>2717</v>
      </c>
      <c r="AF228" s="6" t="s">
        <v>349</v>
      </c>
      <c r="AG228" s="6" t="s">
        <v>2718</v>
      </c>
      <c r="AH228" s="6" t="s">
        <v>55</v>
      </c>
      <c r="AI228" s="161">
        <v>1</v>
      </c>
      <c r="AJ228" s="161">
        <v>182985.75</v>
      </c>
      <c r="AK228" s="161">
        <v>234404.75</v>
      </c>
      <c r="AL228" s="161">
        <v>234404.75</v>
      </c>
    </row>
    <row r="229" spans="1:38" ht="23.45" customHeight="1">
      <c r="A229" s="350" t="s">
        <v>2719</v>
      </c>
      <c r="B229" s="344"/>
      <c r="C229" s="324"/>
      <c r="D229" s="345" t="s">
        <v>2720</v>
      </c>
      <c r="E229" s="346"/>
      <c r="F229" s="347"/>
      <c r="G229" s="347"/>
      <c r="H229" s="348"/>
      <c r="I229" s="348"/>
      <c r="K229" s="105" t="e">
        <f t="shared" si="37"/>
        <v>#DIV/0!</v>
      </c>
      <c r="M229" s="303">
        <f t="shared" si="36"/>
        <v>0</v>
      </c>
      <c r="N229" s="105" t="s">
        <v>2351</v>
      </c>
      <c r="O229" s="6" t="s">
        <v>2343</v>
      </c>
      <c r="P229" s="303"/>
      <c r="AD229" s="6" t="s">
        <v>2719</v>
      </c>
      <c r="AG229" s="6" t="s">
        <v>2720</v>
      </c>
    </row>
    <row r="230" spans="1:38" ht="23.45" customHeight="1">
      <c r="A230" s="350" t="s">
        <v>2721</v>
      </c>
      <c r="B230" s="344"/>
      <c r="C230" s="324"/>
      <c r="D230" s="345" t="s">
        <v>2668</v>
      </c>
      <c r="E230" s="346"/>
      <c r="F230" s="347"/>
      <c r="G230" s="347"/>
      <c r="H230" s="348"/>
      <c r="I230" s="348"/>
      <c r="K230" s="105" t="e">
        <f t="shared" si="37"/>
        <v>#DIV/0!</v>
      </c>
      <c r="M230" s="303">
        <f t="shared" si="36"/>
        <v>0</v>
      </c>
      <c r="N230" s="105" t="s">
        <v>2351</v>
      </c>
      <c r="O230" s="6" t="s">
        <v>2343</v>
      </c>
      <c r="P230" s="303"/>
      <c r="AD230" s="6" t="s">
        <v>2721</v>
      </c>
      <c r="AG230" s="6" t="s">
        <v>2668</v>
      </c>
    </row>
    <row r="231" spans="1:38" ht="37.9" customHeight="1">
      <c r="A231" s="350" t="s">
        <v>2722</v>
      </c>
      <c r="B231" s="343">
        <v>89356</v>
      </c>
      <c r="C231" s="351" t="s">
        <v>8</v>
      </c>
      <c r="D231" s="345" t="s">
        <v>2723</v>
      </c>
      <c r="E231" s="352" t="s">
        <v>87</v>
      </c>
      <c r="F231" s="353">
        <v>376.2</v>
      </c>
      <c r="G231" s="353">
        <f>CPU!G2447</f>
        <v>14.11</v>
      </c>
      <c r="H231" s="349">
        <f t="shared" ref="H231:H233" si="42">ROUND(G231*1.281,2)</f>
        <v>18.07</v>
      </c>
      <c r="I231" s="349">
        <f t="shared" ref="I231:I233" si="43">ROUND(H231*F231,2)</f>
        <v>6797.93</v>
      </c>
      <c r="K231" s="105">
        <f t="shared" si="37"/>
        <v>0.249585490512093</v>
      </c>
      <c r="M231" s="303">
        <f t="shared" si="36"/>
        <v>-2260.9699999999993</v>
      </c>
      <c r="N231" s="105">
        <v>0.2808510638297872</v>
      </c>
      <c r="O231" s="6" t="s">
        <v>2343</v>
      </c>
      <c r="P231" s="303"/>
      <c r="AD231" s="6" t="s">
        <v>2722</v>
      </c>
      <c r="AE231" s="6">
        <v>89356</v>
      </c>
      <c r="AF231" s="6" t="s">
        <v>8</v>
      </c>
      <c r="AG231" s="6" t="s">
        <v>2723</v>
      </c>
      <c r="AH231" s="6" t="s">
        <v>87</v>
      </c>
      <c r="AI231" s="161">
        <v>376.2</v>
      </c>
      <c r="AJ231" s="161">
        <v>18.8</v>
      </c>
      <c r="AK231" s="161">
        <v>24.08</v>
      </c>
      <c r="AL231" s="161">
        <v>9058.9</v>
      </c>
    </row>
    <row r="232" spans="1:38" ht="25.15" customHeight="1">
      <c r="A232" s="350" t="s">
        <v>2724</v>
      </c>
      <c r="B232" s="343">
        <v>89449</v>
      </c>
      <c r="C232" s="351" t="s">
        <v>8</v>
      </c>
      <c r="D232" s="345" t="s">
        <v>2725</v>
      </c>
      <c r="E232" s="352" t="s">
        <v>87</v>
      </c>
      <c r="F232" s="353">
        <v>624.98</v>
      </c>
      <c r="G232" s="353">
        <f>CPU!G2458</f>
        <v>12.370000000000001</v>
      </c>
      <c r="H232" s="349">
        <f t="shared" si="42"/>
        <v>15.85</v>
      </c>
      <c r="I232" s="349">
        <f t="shared" si="43"/>
        <v>9905.93</v>
      </c>
      <c r="K232" s="105">
        <f t="shared" si="37"/>
        <v>0.24881550729956892</v>
      </c>
      <c r="M232" s="303">
        <f t="shared" si="36"/>
        <v>-3281.1499999999996</v>
      </c>
      <c r="N232" s="105">
        <v>0.28111718275652708</v>
      </c>
      <c r="O232" s="6" t="s">
        <v>2343</v>
      </c>
      <c r="P232" s="303"/>
      <c r="AD232" s="6" t="s">
        <v>2724</v>
      </c>
      <c r="AE232" s="6">
        <v>89449</v>
      </c>
      <c r="AF232" s="6" t="s">
        <v>8</v>
      </c>
      <c r="AG232" s="6" t="s">
        <v>2725</v>
      </c>
      <c r="AH232" s="6" t="s">
        <v>87</v>
      </c>
      <c r="AI232" s="161">
        <v>624.98</v>
      </c>
      <c r="AJ232" s="161">
        <v>16.47</v>
      </c>
      <c r="AK232" s="161">
        <v>21.1</v>
      </c>
      <c r="AL232" s="161">
        <v>13187.08</v>
      </c>
    </row>
    <row r="233" spans="1:38" ht="25.15" customHeight="1">
      <c r="A233" s="350" t="s">
        <v>2726</v>
      </c>
      <c r="B233" s="343">
        <v>89451</v>
      </c>
      <c r="C233" s="351" t="s">
        <v>8</v>
      </c>
      <c r="D233" s="345" t="s">
        <v>2727</v>
      </c>
      <c r="E233" s="352" t="s">
        <v>87</v>
      </c>
      <c r="F233" s="353">
        <v>12.8</v>
      </c>
      <c r="G233" s="353">
        <f>CPU!G2469</f>
        <v>32.46</v>
      </c>
      <c r="H233" s="349">
        <f t="shared" si="42"/>
        <v>41.58</v>
      </c>
      <c r="I233" s="349">
        <f t="shared" si="43"/>
        <v>532.22</v>
      </c>
      <c r="K233" s="105">
        <f t="shared" si="37"/>
        <v>0.24973920888663337</v>
      </c>
      <c r="M233" s="303">
        <f t="shared" si="36"/>
        <v>-177.15999999999997</v>
      </c>
      <c r="N233" s="105">
        <v>0.28109107720758209</v>
      </c>
      <c r="O233" s="6" t="s">
        <v>2343</v>
      </c>
      <c r="P233" s="303"/>
      <c r="AD233" s="6" t="s">
        <v>2726</v>
      </c>
      <c r="AE233" s="6">
        <v>89451</v>
      </c>
      <c r="AF233" s="6" t="s">
        <v>8</v>
      </c>
      <c r="AG233" s="6" t="s">
        <v>2727</v>
      </c>
      <c r="AH233" s="6" t="s">
        <v>87</v>
      </c>
      <c r="AI233" s="161">
        <v>12.8</v>
      </c>
      <c r="AJ233" s="161">
        <v>43.26</v>
      </c>
      <c r="AK233" s="161">
        <v>55.42</v>
      </c>
      <c r="AL233" s="161">
        <v>709.38</v>
      </c>
    </row>
    <row r="234" spans="1:38" ht="23.45" customHeight="1">
      <c r="A234" s="350" t="s">
        <v>2728</v>
      </c>
      <c r="B234" s="344"/>
      <c r="C234" s="324"/>
      <c r="D234" s="345" t="s">
        <v>2676</v>
      </c>
      <c r="E234" s="346"/>
      <c r="F234" s="347"/>
      <c r="G234" s="347"/>
      <c r="H234" s="348"/>
      <c r="I234" s="348"/>
      <c r="K234" s="105" t="e">
        <f t="shared" si="37"/>
        <v>#DIV/0!</v>
      </c>
      <c r="M234" s="303">
        <f t="shared" si="36"/>
        <v>0</v>
      </c>
      <c r="N234" s="105" t="s">
        <v>2351</v>
      </c>
      <c r="O234" s="6" t="s">
        <v>2343</v>
      </c>
      <c r="P234" s="303"/>
      <c r="AD234" s="6" t="s">
        <v>2728</v>
      </c>
      <c r="AG234" s="6" t="s">
        <v>2676</v>
      </c>
    </row>
    <row r="235" spans="1:38" ht="37.9" customHeight="1">
      <c r="A235" s="350" t="s">
        <v>2729</v>
      </c>
      <c r="B235" s="343">
        <v>89362</v>
      </c>
      <c r="C235" s="351" t="s">
        <v>8</v>
      </c>
      <c r="D235" s="345" t="s">
        <v>2730</v>
      </c>
      <c r="E235" s="352" t="s">
        <v>55</v>
      </c>
      <c r="F235" s="353">
        <v>116</v>
      </c>
      <c r="G235" s="353">
        <f>CPU!G2482</f>
        <v>5.6499999999999995</v>
      </c>
      <c r="H235" s="349">
        <f t="shared" ref="H235:H250" si="44">ROUND(G235*1.281,2)</f>
        <v>7.24</v>
      </c>
      <c r="I235" s="349">
        <f t="shared" ref="I235:I250" si="45">ROUND(H235*F235,2)</f>
        <v>839.84</v>
      </c>
      <c r="K235" s="105">
        <f t="shared" si="37"/>
        <v>0.24740124740124747</v>
      </c>
      <c r="M235" s="303">
        <f t="shared" si="36"/>
        <v>-276.08000000000004</v>
      </c>
      <c r="N235" s="105">
        <v>0.28095872170439407</v>
      </c>
      <c r="O235" s="6" t="s">
        <v>2343</v>
      </c>
      <c r="P235" s="303"/>
      <c r="AD235" s="6" t="s">
        <v>2729</v>
      </c>
      <c r="AE235" s="6">
        <v>89362</v>
      </c>
      <c r="AF235" s="6" t="s">
        <v>8</v>
      </c>
      <c r="AG235" s="6" t="s">
        <v>2730</v>
      </c>
      <c r="AH235" s="6" t="s">
        <v>55</v>
      </c>
      <c r="AI235" s="161">
        <v>116</v>
      </c>
      <c r="AJ235" s="161">
        <v>7.51</v>
      </c>
      <c r="AK235" s="161">
        <v>9.6199999999999992</v>
      </c>
      <c r="AL235" s="161">
        <v>1115.92</v>
      </c>
    </row>
    <row r="236" spans="1:38" ht="37.9" customHeight="1">
      <c r="A236" s="350" t="s">
        <v>2731</v>
      </c>
      <c r="B236" s="343">
        <v>89501</v>
      </c>
      <c r="C236" s="351" t="s">
        <v>8</v>
      </c>
      <c r="D236" s="345" t="s">
        <v>2732</v>
      </c>
      <c r="E236" s="352" t="s">
        <v>55</v>
      </c>
      <c r="F236" s="353">
        <v>51</v>
      </c>
      <c r="G236" s="353">
        <f>CPU!G2495</f>
        <v>9.0599999999999987</v>
      </c>
      <c r="H236" s="349">
        <f t="shared" si="44"/>
        <v>11.61</v>
      </c>
      <c r="I236" s="349">
        <f t="shared" si="45"/>
        <v>592.11</v>
      </c>
      <c r="K236" s="105">
        <f t="shared" si="37"/>
        <v>0.24805699481865284</v>
      </c>
      <c r="M236" s="303">
        <f t="shared" si="36"/>
        <v>-195.33000000000004</v>
      </c>
      <c r="N236" s="105">
        <v>0.28132780082987541</v>
      </c>
      <c r="O236" s="6" t="s">
        <v>2343</v>
      </c>
      <c r="P236" s="303"/>
      <c r="AD236" s="6" t="s">
        <v>2731</v>
      </c>
      <c r="AE236" s="6">
        <v>89501</v>
      </c>
      <c r="AF236" s="6" t="s">
        <v>8</v>
      </c>
      <c r="AG236" s="6" t="s">
        <v>2732</v>
      </c>
      <c r="AH236" s="6" t="s">
        <v>55</v>
      </c>
      <c r="AI236" s="161">
        <v>51</v>
      </c>
      <c r="AJ236" s="161">
        <v>12.05</v>
      </c>
      <c r="AK236" s="161">
        <v>15.44</v>
      </c>
      <c r="AL236" s="161">
        <v>787.44</v>
      </c>
    </row>
    <row r="237" spans="1:38" ht="37.9" customHeight="1">
      <c r="A237" s="350" t="s">
        <v>2733</v>
      </c>
      <c r="B237" s="343">
        <v>89513</v>
      </c>
      <c r="C237" s="351" t="s">
        <v>8</v>
      </c>
      <c r="D237" s="345" t="s">
        <v>2734</v>
      </c>
      <c r="E237" s="352" t="s">
        <v>55</v>
      </c>
      <c r="F237" s="353">
        <v>1</v>
      </c>
      <c r="G237" s="353">
        <f>CPU!G2508</f>
        <v>69.05</v>
      </c>
      <c r="H237" s="349">
        <f t="shared" si="44"/>
        <v>88.45</v>
      </c>
      <c r="I237" s="349">
        <f t="shared" si="45"/>
        <v>88.45</v>
      </c>
      <c r="K237" s="105">
        <f t="shared" si="37"/>
        <v>0.24978795589482616</v>
      </c>
      <c r="M237" s="303">
        <f t="shared" si="36"/>
        <v>-29.450000000000003</v>
      </c>
      <c r="N237" s="105">
        <v>0.28096479791395046</v>
      </c>
      <c r="O237" s="6" t="s">
        <v>2343</v>
      </c>
      <c r="P237" s="303"/>
      <c r="AD237" s="6" t="s">
        <v>2733</v>
      </c>
      <c r="AE237" s="6">
        <v>89513</v>
      </c>
      <c r="AF237" s="6" t="s">
        <v>8</v>
      </c>
      <c r="AG237" s="6" t="s">
        <v>2734</v>
      </c>
      <c r="AH237" s="6" t="s">
        <v>55</v>
      </c>
      <c r="AI237" s="161">
        <v>1</v>
      </c>
      <c r="AJ237" s="161">
        <v>92.04</v>
      </c>
      <c r="AK237" s="161">
        <v>117.9</v>
      </c>
      <c r="AL237" s="161">
        <v>117.9</v>
      </c>
    </row>
    <row r="238" spans="1:38" ht="37.9" customHeight="1">
      <c r="A238" s="350" t="s">
        <v>2735</v>
      </c>
      <c r="B238" s="343">
        <v>89395</v>
      </c>
      <c r="C238" s="351" t="s">
        <v>8</v>
      </c>
      <c r="D238" s="345" t="s">
        <v>2736</v>
      </c>
      <c r="E238" s="352" t="s">
        <v>55</v>
      </c>
      <c r="F238" s="353">
        <v>37</v>
      </c>
      <c r="G238" s="353">
        <f>CPU!G2521</f>
        <v>7.84</v>
      </c>
      <c r="H238" s="349">
        <f t="shared" si="44"/>
        <v>10.039999999999999</v>
      </c>
      <c r="I238" s="349">
        <f t="shared" si="45"/>
        <v>371.48</v>
      </c>
      <c r="K238" s="105">
        <f t="shared" si="37"/>
        <v>0.24737631184407793</v>
      </c>
      <c r="M238" s="303">
        <f t="shared" si="36"/>
        <v>-122.09999999999997</v>
      </c>
      <c r="N238" s="105">
        <v>0.28146013448607099</v>
      </c>
      <c r="O238" s="6" t="s">
        <v>2343</v>
      </c>
      <c r="P238" s="303"/>
      <c r="AD238" s="6" t="s">
        <v>2735</v>
      </c>
      <c r="AE238" s="6">
        <v>89395</v>
      </c>
      <c r="AF238" s="6" t="s">
        <v>8</v>
      </c>
      <c r="AG238" s="6" t="s">
        <v>2736</v>
      </c>
      <c r="AH238" s="6" t="s">
        <v>55</v>
      </c>
      <c r="AI238" s="161">
        <v>37</v>
      </c>
      <c r="AJ238" s="161">
        <v>10.41</v>
      </c>
      <c r="AK238" s="161">
        <v>13.34</v>
      </c>
      <c r="AL238" s="161">
        <v>493.58</v>
      </c>
    </row>
    <row r="239" spans="1:38" ht="25.15" customHeight="1">
      <c r="A239" s="350" t="s">
        <v>2737</v>
      </c>
      <c r="B239" s="343">
        <v>89625</v>
      </c>
      <c r="C239" s="351" t="s">
        <v>8</v>
      </c>
      <c r="D239" s="345" t="s">
        <v>2738</v>
      </c>
      <c r="E239" s="352" t="s">
        <v>55</v>
      </c>
      <c r="F239" s="353">
        <v>3</v>
      </c>
      <c r="G239" s="353">
        <f>CPU!G2534</f>
        <v>14.489999999999998</v>
      </c>
      <c r="H239" s="349">
        <f t="shared" si="44"/>
        <v>18.559999999999999</v>
      </c>
      <c r="I239" s="349">
        <f t="shared" si="45"/>
        <v>55.68</v>
      </c>
      <c r="K239" s="105">
        <f t="shared" si="37"/>
        <v>0.24858299595141697</v>
      </c>
      <c r="M239" s="303">
        <f t="shared" si="36"/>
        <v>-18.419999999999995</v>
      </c>
      <c r="N239" s="105">
        <v>0.28112033195020736</v>
      </c>
      <c r="O239" s="6" t="s">
        <v>2343</v>
      </c>
      <c r="P239" s="303"/>
      <c r="AD239" s="6" t="s">
        <v>2737</v>
      </c>
      <c r="AE239" s="6">
        <v>89625</v>
      </c>
      <c r="AF239" s="6" t="s">
        <v>8</v>
      </c>
      <c r="AG239" s="6" t="s">
        <v>2738</v>
      </c>
      <c r="AH239" s="6" t="s">
        <v>55</v>
      </c>
      <c r="AI239" s="161">
        <v>3</v>
      </c>
      <c r="AJ239" s="161">
        <v>19.28</v>
      </c>
      <c r="AK239" s="161">
        <v>24.7</v>
      </c>
      <c r="AL239" s="161">
        <v>74.099999999999994</v>
      </c>
    </row>
    <row r="240" spans="1:38" ht="37.9" customHeight="1">
      <c r="A240" s="350" t="s">
        <v>2739</v>
      </c>
      <c r="B240" s="343">
        <v>89630</v>
      </c>
      <c r="C240" s="351" t="s">
        <v>8</v>
      </c>
      <c r="D240" s="345" t="s">
        <v>2740</v>
      </c>
      <c r="E240" s="352" t="s">
        <v>55</v>
      </c>
      <c r="F240" s="353">
        <v>7</v>
      </c>
      <c r="G240" s="353">
        <f>CPU!G2547</f>
        <v>40.130000000000003</v>
      </c>
      <c r="H240" s="349">
        <f t="shared" si="44"/>
        <v>51.41</v>
      </c>
      <c r="I240" s="349">
        <f t="shared" si="45"/>
        <v>359.87</v>
      </c>
      <c r="K240" s="105">
        <f t="shared" si="37"/>
        <v>0.24970811441914764</v>
      </c>
      <c r="M240" s="303">
        <f t="shared" si="36"/>
        <v>-119.76999999999998</v>
      </c>
      <c r="N240" s="105">
        <v>0.28098710039259656</v>
      </c>
      <c r="O240" s="6" t="s">
        <v>2343</v>
      </c>
      <c r="P240" s="303"/>
      <c r="AD240" s="6" t="s">
        <v>2739</v>
      </c>
      <c r="AE240" s="6">
        <v>89630</v>
      </c>
      <c r="AF240" s="6" t="s">
        <v>8</v>
      </c>
      <c r="AG240" s="6" t="s">
        <v>2740</v>
      </c>
      <c r="AH240" s="6" t="s">
        <v>55</v>
      </c>
      <c r="AI240" s="161">
        <v>7</v>
      </c>
      <c r="AJ240" s="161">
        <v>53.49</v>
      </c>
      <c r="AK240" s="161">
        <v>68.52</v>
      </c>
      <c r="AL240" s="161">
        <v>479.64</v>
      </c>
    </row>
    <row r="241" spans="1:38" ht="37.9" customHeight="1">
      <c r="A241" s="350" t="s">
        <v>2739</v>
      </c>
      <c r="B241" s="343">
        <v>89627</v>
      </c>
      <c r="C241" s="351" t="s">
        <v>8</v>
      </c>
      <c r="D241" s="345" t="s">
        <v>2741</v>
      </c>
      <c r="E241" s="352" t="s">
        <v>55</v>
      </c>
      <c r="F241" s="353">
        <v>10</v>
      </c>
      <c r="G241" s="353">
        <f>CPU!G2560</f>
        <v>12.920000000000002</v>
      </c>
      <c r="H241" s="349">
        <f t="shared" si="44"/>
        <v>16.55</v>
      </c>
      <c r="I241" s="349">
        <f t="shared" si="45"/>
        <v>165.5</v>
      </c>
      <c r="K241" s="105">
        <f t="shared" si="37"/>
        <v>0.24841053587647588</v>
      </c>
      <c r="M241" s="303">
        <f t="shared" si="36"/>
        <v>-54.699999999999989</v>
      </c>
      <c r="N241" s="105">
        <v>0.28097731239092494</v>
      </c>
      <c r="O241" s="6" t="s">
        <v>2343</v>
      </c>
      <c r="P241" s="303"/>
      <c r="AD241" s="6" t="s">
        <v>2739</v>
      </c>
      <c r="AE241" s="6">
        <v>89627</v>
      </c>
      <c r="AF241" s="6" t="s">
        <v>8</v>
      </c>
      <c r="AG241" s="6" t="s">
        <v>2741</v>
      </c>
      <c r="AH241" s="6" t="s">
        <v>55</v>
      </c>
      <c r="AI241" s="161">
        <v>10</v>
      </c>
      <c r="AJ241" s="161">
        <v>17.190000000000001</v>
      </c>
      <c r="AK241" s="161">
        <v>22.02</v>
      </c>
      <c r="AL241" s="161">
        <v>220.2</v>
      </c>
    </row>
    <row r="242" spans="1:38" ht="37.9" customHeight="1">
      <c r="A242" s="350" t="s">
        <v>2742</v>
      </c>
      <c r="B242" s="343">
        <v>90375</v>
      </c>
      <c r="C242" s="351" t="s">
        <v>2353</v>
      </c>
      <c r="D242" s="345" t="s">
        <v>2743</v>
      </c>
      <c r="E242" s="352" t="s">
        <v>55</v>
      </c>
      <c r="F242" s="353">
        <v>47</v>
      </c>
      <c r="G242" s="353">
        <f>CPU!G2573</f>
        <v>7.46</v>
      </c>
      <c r="H242" s="349">
        <f t="shared" si="44"/>
        <v>9.56</v>
      </c>
      <c r="I242" s="349">
        <f t="shared" si="45"/>
        <v>449.32</v>
      </c>
      <c r="K242" s="105">
        <f t="shared" si="37"/>
        <v>0.25019607843137259</v>
      </c>
      <c r="M242" s="303">
        <f t="shared" si="36"/>
        <v>-149.93</v>
      </c>
      <c r="N242" s="105">
        <v>0.28140703517587951</v>
      </c>
      <c r="O242" s="6" t="s">
        <v>2343</v>
      </c>
      <c r="P242" s="303"/>
      <c r="AD242" s="6" t="s">
        <v>2742</v>
      </c>
      <c r="AE242" s="6">
        <v>90375</v>
      </c>
      <c r="AF242" s="6" t="s">
        <v>2353</v>
      </c>
      <c r="AG242" s="6" t="s">
        <v>2743</v>
      </c>
      <c r="AH242" s="6" t="s">
        <v>55</v>
      </c>
      <c r="AI242" s="161">
        <v>47</v>
      </c>
      <c r="AJ242" s="161">
        <v>9.9499999999999993</v>
      </c>
      <c r="AK242" s="161">
        <v>12.75</v>
      </c>
      <c r="AL242" s="161">
        <v>599.25</v>
      </c>
    </row>
    <row r="243" spans="1:38" ht="25.15" customHeight="1">
      <c r="A243" s="350" t="s">
        <v>2744</v>
      </c>
      <c r="B243" s="354">
        <v>249</v>
      </c>
      <c r="C243" s="351" t="s">
        <v>2353</v>
      </c>
      <c r="D243" s="345" t="s">
        <v>2745</v>
      </c>
      <c r="E243" s="352" t="s">
        <v>644</v>
      </c>
      <c r="F243" s="353">
        <v>1</v>
      </c>
      <c r="G243" s="353">
        <f>CPU!G2586</f>
        <v>18.63</v>
      </c>
      <c r="H243" s="349">
        <f t="shared" si="44"/>
        <v>23.87</v>
      </c>
      <c r="I243" s="349">
        <f t="shared" si="45"/>
        <v>23.87</v>
      </c>
      <c r="K243" s="105">
        <f t="shared" si="37"/>
        <v>0.24984286612193585</v>
      </c>
      <c r="M243" s="303">
        <f t="shared" si="36"/>
        <v>-7.9499999999999993</v>
      </c>
      <c r="N243" s="105">
        <v>0.28099838969404178</v>
      </c>
      <c r="O243" s="6" t="s">
        <v>2343</v>
      </c>
      <c r="P243" s="303"/>
      <c r="AD243" s="6" t="s">
        <v>2744</v>
      </c>
      <c r="AE243" s="6">
        <v>249</v>
      </c>
      <c r="AF243" s="6" t="s">
        <v>2353</v>
      </c>
      <c r="AG243" s="6" t="s">
        <v>2745</v>
      </c>
      <c r="AH243" s="6" t="s">
        <v>644</v>
      </c>
      <c r="AI243" s="161">
        <v>1</v>
      </c>
      <c r="AJ243" s="161">
        <v>24.84</v>
      </c>
      <c r="AK243" s="161">
        <v>31.82</v>
      </c>
      <c r="AL243" s="161">
        <v>31.82</v>
      </c>
    </row>
    <row r="244" spans="1:38" ht="50.45" customHeight="1">
      <c r="A244" s="350" t="s">
        <v>2746</v>
      </c>
      <c r="B244" s="343">
        <v>89383</v>
      </c>
      <c r="C244" s="351" t="s">
        <v>8</v>
      </c>
      <c r="D244" s="345" t="s">
        <v>2747</v>
      </c>
      <c r="E244" s="352" t="s">
        <v>55</v>
      </c>
      <c r="F244" s="353">
        <v>62</v>
      </c>
      <c r="G244" s="353">
        <f>CPU!G2599</f>
        <v>4.01</v>
      </c>
      <c r="H244" s="349">
        <f t="shared" si="44"/>
        <v>5.14</v>
      </c>
      <c r="I244" s="349">
        <f t="shared" si="45"/>
        <v>318.68</v>
      </c>
      <c r="K244" s="105">
        <f t="shared" si="37"/>
        <v>0.24522760646108666</v>
      </c>
      <c r="M244" s="303">
        <f t="shared" si="36"/>
        <v>-103.54000000000002</v>
      </c>
      <c r="N244" s="105">
        <v>0.28007518796992459</v>
      </c>
      <c r="O244" s="6" t="s">
        <v>2343</v>
      </c>
      <c r="P244" s="303"/>
      <c r="AD244" s="6" t="s">
        <v>2746</v>
      </c>
      <c r="AE244" s="6">
        <v>89383</v>
      </c>
      <c r="AF244" s="6" t="s">
        <v>8</v>
      </c>
      <c r="AG244" s="6" t="s">
        <v>2747</v>
      </c>
      <c r="AH244" s="6" t="s">
        <v>55</v>
      </c>
      <c r="AI244" s="161">
        <v>62</v>
      </c>
      <c r="AJ244" s="161">
        <v>5.32</v>
      </c>
      <c r="AK244" s="161">
        <v>6.81</v>
      </c>
      <c r="AL244" s="161">
        <v>422.22</v>
      </c>
    </row>
    <row r="245" spans="1:38" ht="63.2" customHeight="1">
      <c r="A245" s="350" t="s">
        <v>2748</v>
      </c>
      <c r="B245" s="343">
        <v>94789</v>
      </c>
      <c r="C245" s="351" t="s">
        <v>8</v>
      </c>
      <c r="D245" s="345" t="s">
        <v>2749</v>
      </c>
      <c r="E245" s="352" t="s">
        <v>55</v>
      </c>
      <c r="F245" s="353">
        <v>2</v>
      </c>
      <c r="G245" s="353">
        <f>CPU!G2612</f>
        <v>157.13000000000002</v>
      </c>
      <c r="H245" s="349">
        <f t="shared" si="44"/>
        <v>201.28</v>
      </c>
      <c r="I245" s="349">
        <f t="shared" si="45"/>
        <v>402.56</v>
      </c>
      <c r="K245" s="105">
        <f t="shared" si="37"/>
        <v>0.2499627366224475</v>
      </c>
      <c r="M245" s="303">
        <f t="shared" si="36"/>
        <v>-134.16000000000003</v>
      </c>
      <c r="N245" s="105">
        <v>0.28101580027686279</v>
      </c>
      <c r="O245" s="6" t="s">
        <v>2343</v>
      </c>
      <c r="P245" s="303"/>
      <c r="AD245" s="6" t="s">
        <v>2748</v>
      </c>
      <c r="AE245" s="6">
        <v>94789</v>
      </c>
      <c r="AF245" s="6" t="s">
        <v>8</v>
      </c>
      <c r="AG245" s="6" t="s">
        <v>2749</v>
      </c>
      <c r="AH245" s="6" t="s">
        <v>55</v>
      </c>
      <c r="AI245" s="161">
        <v>2</v>
      </c>
      <c r="AJ245" s="161">
        <v>209.49</v>
      </c>
      <c r="AK245" s="161">
        <v>268.36</v>
      </c>
      <c r="AL245" s="161">
        <v>536.72</v>
      </c>
    </row>
    <row r="246" spans="1:38" ht="37.9" customHeight="1">
      <c r="A246" s="350" t="s">
        <v>2750</v>
      </c>
      <c r="B246" s="343">
        <v>89987</v>
      </c>
      <c r="C246" s="351" t="s">
        <v>8</v>
      </c>
      <c r="D246" s="345" t="s">
        <v>2751</v>
      </c>
      <c r="E246" s="352" t="s">
        <v>55</v>
      </c>
      <c r="F246" s="353">
        <v>13</v>
      </c>
      <c r="G246" s="353">
        <f>CPU!G2623</f>
        <v>76.87</v>
      </c>
      <c r="H246" s="349">
        <f t="shared" si="44"/>
        <v>98.47</v>
      </c>
      <c r="I246" s="349">
        <f t="shared" si="45"/>
        <v>1280.1099999999999</v>
      </c>
      <c r="K246" s="105">
        <f t="shared" si="37"/>
        <v>0.24992382693479598</v>
      </c>
      <c r="M246" s="303">
        <f t="shared" si="36"/>
        <v>-426.5300000000002</v>
      </c>
      <c r="N246" s="105">
        <v>0.28103044496487106</v>
      </c>
      <c r="O246" s="6" t="s">
        <v>2343</v>
      </c>
      <c r="P246" s="303"/>
      <c r="AD246" s="6" t="s">
        <v>2750</v>
      </c>
      <c r="AE246" s="6">
        <v>89987</v>
      </c>
      <c r="AF246" s="6" t="s">
        <v>8</v>
      </c>
      <c r="AG246" s="6" t="s">
        <v>2751</v>
      </c>
      <c r="AH246" s="6" t="s">
        <v>55</v>
      </c>
      <c r="AI246" s="161">
        <v>13</v>
      </c>
      <c r="AJ246" s="161">
        <v>102.48</v>
      </c>
      <c r="AK246" s="161">
        <v>131.28</v>
      </c>
      <c r="AL246" s="161">
        <v>1706.64</v>
      </c>
    </row>
    <row r="247" spans="1:38" ht="25.15" customHeight="1">
      <c r="A247" s="350" t="s">
        <v>2752</v>
      </c>
      <c r="B247" s="343">
        <v>99619</v>
      </c>
      <c r="C247" s="351" t="s">
        <v>8</v>
      </c>
      <c r="D247" s="345" t="s">
        <v>2753</v>
      </c>
      <c r="E247" s="352" t="s">
        <v>55</v>
      </c>
      <c r="F247" s="353">
        <v>27</v>
      </c>
      <c r="G247" s="353">
        <f>CPU!G2634</f>
        <v>87.97</v>
      </c>
      <c r="H247" s="349">
        <f t="shared" si="44"/>
        <v>112.69</v>
      </c>
      <c r="I247" s="349">
        <f t="shared" si="45"/>
        <v>3042.63</v>
      </c>
      <c r="K247" s="105">
        <f t="shared" si="37"/>
        <v>0.24993343982960592</v>
      </c>
      <c r="M247" s="303">
        <f t="shared" si="36"/>
        <v>-1013.8499999999999</v>
      </c>
      <c r="N247" s="105">
        <v>0.28103683492496589</v>
      </c>
      <c r="O247" s="6" t="s">
        <v>2343</v>
      </c>
      <c r="P247" s="303"/>
      <c r="AD247" s="6" t="s">
        <v>2752</v>
      </c>
      <c r="AE247" s="6">
        <v>99619</v>
      </c>
      <c r="AF247" s="6" t="s">
        <v>8</v>
      </c>
      <c r="AG247" s="6" t="s">
        <v>2753</v>
      </c>
      <c r="AH247" s="6" t="s">
        <v>55</v>
      </c>
      <c r="AI247" s="161">
        <v>27</v>
      </c>
      <c r="AJ247" s="161">
        <v>117.28</v>
      </c>
      <c r="AK247" s="161">
        <v>150.24</v>
      </c>
      <c r="AL247" s="161">
        <v>4056.48</v>
      </c>
    </row>
    <row r="248" spans="1:38" ht="37.9" customHeight="1">
      <c r="A248" s="350" t="s">
        <v>2754</v>
      </c>
      <c r="B248" s="343">
        <v>90373</v>
      </c>
      <c r="C248" s="351" t="s">
        <v>8</v>
      </c>
      <c r="D248" s="345" t="s">
        <v>2755</v>
      </c>
      <c r="E248" s="352" t="s">
        <v>55</v>
      </c>
      <c r="F248" s="353">
        <v>40</v>
      </c>
      <c r="G248" s="353">
        <f>CPU!G2647</f>
        <v>8.2100000000000009</v>
      </c>
      <c r="H248" s="349">
        <f t="shared" si="44"/>
        <v>10.52</v>
      </c>
      <c r="I248" s="349">
        <f t="shared" si="45"/>
        <v>420.8</v>
      </c>
      <c r="K248" s="105">
        <f t="shared" si="37"/>
        <v>0.24749642346208878</v>
      </c>
      <c r="M248" s="303">
        <f t="shared" si="36"/>
        <v>-138.40000000000003</v>
      </c>
      <c r="N248" s="105">
        <v>0.28139321723189736</v>
      </c>
      <c r="O248" s="6" t="s">
        <v>2343</v>
      </c>
      <c r="P248" s="303"/>
      <c r="AD248" s="6" t="s">
        <v>2754</v>
      </c>
      <c r="AE248" s="6">
        <v>90373</v>
      </c>
      <c r="AF248" s="6" t="s">
        <v>8</v>
      </c>
      <c r="AG248" s="6" t="s">
        <v>2755</v>
      </c>
      <c r="AH248" s="6" t="s">
        <v>55</v>
      </c>
      <c r="AI248" s="161">
        <v>40</v>
      </c>
      <c r="AJ248" s="161">
        <v>10.91</v>
      </c>
      <c r="AK248" s="161">
        <v>13.98</v>
      </c>
      <c r="AL248" s="161">
        <v>559.20000000000005</v>
      </c>
    </row>
    <row r="249" spans="1:38" ht="37.9" customHeight="1">
      <c r="A249" s="350" t="s">
        <v>2756</v>
      </c>
      <c r="B249" s="343">
        <v>89366</v>
      </c>
      <c r="C249" s="351" t="s">
        <v>8</v>
      </c>
      <c r="D249" s="345" t="s">
        <v>2757</v>
      </c>
      <c r="E249" s="352" t="s">
        <v>55</v>
      </c>
      <c r="F249" s="353">
        <v>3</v>
      </c>
      <c r="G249" s="353">
        <f>CPU!G2660</f>
        <v>10.41</v>
      </c>
      <c r="H249" s="349">
        <f t="shared" si="44"/>
        <v>13.34</v>
      </c>
      <c r="I249" s="349">
        <f t="shared" si="45"/>
        <v>40.020000000000003</v>
      </c>
      <c r="K249" s="105">
        <f t="shared" si="37"/>
        <v>0.24760293288212065</v>
      </c>
      <c r="M249" s="303">
        <f t="shared" si="36"/>
        <v>-13.169999999999995</v>
      </c>
      <c r="N249" s="105">
        <v>0.2810693641618498</v>
      </c>
      <c r="O249" s="6" t="s">
        <v>2343</v>
      </c>
      <c r="P249" s="303"/>
      <c r="AD249" s="6" t="s">
        <v>2756</v>
      </c>
      <c r="AE249" s="6">
        <v>89366</v>
      </c>
      <c r="AF249" s="6" t="s">
        <v>8</v>
      </c>
      <c r="AG249" s="6" t="s">
        <v>2757</v>
      </c>
      <c r="AH249" s="6" t="s">
        <v>55</v>
      </c>
      <c r="AI249" s="161">
        <v>3</v>
      </c>
      <c r="AJ249" s="161">
        <v>13.84</v>
      </c>
      <c r="AK249" s="161">
        <v>17.73</v>
      </c>
      <c r="AL249" s="161">
        <v>53.19</v>
      </c>
    </row>
    <row r="250" spans="1:38" ht="37.9" customHeight="1">
      <c r="A250" s="350" t="s">
        <v>2758</v>
      </c>
      <c r="B250" s="343">
        <v>89502</v>
      </c>
      <c r="C250" s="351" t="s">
        <v>8</v>
      </c>
      <c r="D250" s="345" t="s">
        <v>2759</v>
      </c>
      <c r="E250" s="352" t="s">
        <v>55</v>
      </c>
      <c r="F250" s="353">
        <v>4</v>
      </c>
      <c r="G250" s="353">
        <f>CPU!G2673</f>
        <v>10.809999999999999</v>
      </c>
      <c r="H250" s="349">
        <f t="shared" si="44"/>
        <v>13.85</v>
      </c>
      <c r="I250" s="349">
        <f t="shared" si="45"/>
        <v>55.4</v>
      </c>
      <c r="K250" s="105">
        <f t="shared" si="37"/>
        <v>0.2480998914223671</v>
      </c>
      <c r="M250" s="303">
        <f t="shared" si="36"/>
        <v>-18.280000000000008</v>
      </c>
      <c r="N250" s="105">
        <v>0.28094575799721833</v>
      </c>
      <c r="O250" s="6" t="s">
        <v>2343</v>
      </c>
      <c r="P250" s="303"/>
      <c r="AD250" s="6" t="s">
        <v>2758</v>
      </c>
      <c r="AE250" s="6">
        <v>89502</v>
      </c>
      <c r="AF250" s="6" t="s">
        <v>8</v>
      </c>
      <c r="AG250" s="6" t="s">
        <v>2759</v>
      </c>
      <c r="AH250" s="6" t="s">
        <v>55</v>
      </c>
      <c r="AI250" s="161">
        <v>4</v>
      </c>
      <c r="AJ250" s="161">
        <v>14.38</v>
      </c>
      <c r="AK250" s="161">
        <v>18.420000000000002</v>
      </c>
      <c r="AL250" s="161">
        <v>73.680000000000007</v>
      </c>
    </row>
    <row r="251" spans="1:38" ht="23.45" customHeight="1">
      <c r="A251" s="350" t="s">
        <v>2760</v>
      </c>
      <c r="B251" s="344"/>
      <c r="C251" s="324"/>
      <c r="D251" s="345" t="s">
        <v>2761</v>
      </c>
      <c r="E251" s="346"/>
      <c r="F251" s="347"/>
      <c r="G251" s="347"/>
      <c r="H251" s="348"/>
      <c r="I251" s="348"/>
      <c r="K251" s="105" t="e">
        <f t="shared" si="37"/>
        <v>#DIV/0!</v>
      </c>
      <c r="M251" s="303">
        <f t="shared" si="36"/>
        <v>0</v>
      </c>
      <c r="N251" s="105" t="s">
        <v>2351</v>
      </c>
      <c r="O251" s="6" t="s">
        <v>2343</v>
      </c>
      <c r="P251" s="303"/>
      <c r="AD251" s="6" t="s">
        <v>2760</v>
      </c>
      <c r="AG251" s="6" t="s">
        <v>2761</v>
      </c>
    </row>
    <row r="252" spans="1:38" ht="25.15" customHeight="1">
      <c r="A252" s="350" t="s">
        <v>2762</v>
      </c>
      <c r="B252" s="343">
        <v>9502</v>
      </c>
      <c r="C252" s="351" t="s">
        <v>48</v>
      </c>
      <c r="D252" s="345" t="s">
        <v>2763</v>
      </c>
      <c r="E252" s="352" t="s">
        <v>644</v>
      </c>
      <c r="F252" s="353">
        <v>10</v>
      </c>
      <c r="G252" s="353">
        <f>CPU!G2683</f>
        <v>137.43</v>
      </c>
      <c r="H252" s="349">
        <f t="shared" ref="H252:H268" si="46">ROUND(G252*1.281,2)</f>
        <v>176.05</v>
      </c>
      <c r="I252" s="349">
        <f t="shared" ref="I252:I268" si="47">ROUND(H252*F252,2)</f>
        <v>1760.5</v>
      </c>
      <c r="K252" s="105">
        <f t="shared" si="37"/>
        <v>0.24998934946534324</v>
      </c>
      <c r="M252" s="303">
        <f t="shared" si="36"/>
        <v>-586.80000000000018</v>
      </c>
      <c r="N252" s="105">
        <v>0.28099759877755948</v>
      </c>
      <c r="O252" s="6" t="s">
        <v>2343</v>
      </c>
      <c r="P252" s="303"/>
      <c r="AD252" s="6" t="s">
        <v>2762</v>
      </c>
      <c r="AE252" s="6">
        <v>9502</v>
      </c>
      <c r="AF252" s="6" t="s">
        <v>48</v>
      </c>
      <c r="AG252" s="6" t="s">
        <v>2763</v>
      </c>
      <c r="AH252" s="6" t="s">
        <v>644</v>
      </c>
      <c r="AI252" s="161">
        <v>10</v>
      </c>
      <c r="AJ252" s="161">
        <v>183.24</v>
      </c>
      <c r="AK252" s="161">
        <v>234.73</v>
      </c>
      <c r="AL252" s="161">
        <v>2347.3000000000002</v>
      </c>
    </row>
    <row r="253" spans="1:38" ht="37.9" customHeight="1">
      <c r="A253" s="350" t="s">
        <v>2764</v>
      </c>
      <c r="B253" s="343">
        <v>100869</v>
      </c>
      <c r="C253" s="351" t="s">
        <v>8</v>
      </c>
      <c r="D253" s="345" t="s">
        <v>2765</v>
      </c>
      <c r="E253" s="352" t="s">
        <v>55</v>
      </c>
      <c r="F253" s="353">
        <v>27</v>
      </c>
      <c r="G253" s="353">
        <f>CPU!G2694</f>
        <v>268.68</v>
      </c>
      <c r="H253" s="349">
        <f t="shared" si="46"/>
        <v>344.18</v>
      </c>
      <c r="I253" s="349">
        <f t="shared" si="47"/>
        <v>9292.86</v>
      </c>
      <c r="K253" s="105">
        <f t="shared" si="37"/>
        <v>0.24994007017237996</v>
      </c>
      <c r="M253" s="303">
        <f t="shared" si="36"/>
        <v>-3096.6299999999992</v>
      </c>
      <c r="N253" s="105">
        <v>0.28100834705898792</v>
      </c>
      <c r="O253" s="6" t="s">
        <v>2343</v>
      </c>
      <c r="P253" s="303"/>
      <c r="AD253" s="6" t="s">
        <v>2764</v>
      </c>
      <c r="AE253" s="6">
        <v>100869</v>
      </c>
      <c r="AF253" s="6" t="s">
        <v>8</v>
      </c>
      <c r="AG253" s="6" t="s">
        <v>2765</v>
      </c>
      <c r="AH253" s="6" t="s">
        <v>55</v>
      </c>
      <c r="AI253" s="161">
        <v>27</v>
      </c>
      <c r="AJ253" s="161">
        <v>358.21</v>
      </c>
      <c r="AK253" s="161">
        <v>458.87</v>
      </c>
      <c r="AL253" s="161">
        <v>12389.49</v>
      </c>
    </row>
    <row r="254" spans="1:38" ht="37.9" customHeight="1">
      <c r="A254" s="350" t="s">
        <v>2766</v>
      </c>
      <c r="B254" s="343">
        <v>100866</v>
      </c>
      <c r="C254" s="351" t="s">
        <v>8</v>
      </c>
      <c r="D254" s="345" t="s">
        <v>2767</v>
      </c>
      <c r="E254" s="352" t="s">
        <v>55</v>
      </c>
      <c r="F254" s="353">
        <v>18</v>
      </c>
      <c r="G254" s="353">
        <f>CPU!G2705</f>
        <v>235.74</v>
      </c>
      <c r="H254" s="349">
        <f t="shared" si="46"/>
        <v>301.98</v>
      </c>
      <c r="I254" s="349">
        <f t="shared" si="47"/>
        <v>5435.64</v>
      </c>
      <c r="K254" s="105">
        <f t="shared" si="37"/>
        <v>0.24994411465189625</v>
      </c>
      <c r="M254" s="303">
        <f t="shared" si="36"/>
        <v>-1811.3399999999992</v>
      </c>
      <c r="N254" s="105">
        <v>0.28101434980432072</v>
      </c>
      <c r="O254" s="6" t="s">
        <v>2343</v>
      </c>
      <c r="P254" s="303"/>
      <c r="AD254" s="6" t="s">
        <v>2766</v>
      </c>
      <c r="AE254" s="6">
        <v>100866</v>
      </c>
      <c r="AF254" s="6" t="s">
        <v>8</v>
      </c>
      <c r="AG254" s="6" t="s">
        <v>2767</v>
      </c>
      <c r="AH254" s="6" t="s">
        <v>55</v>
      </c>
      <c r="AI254" s="161">
        <v>18</v>
      </c>
      <c r="AJ254" s="161">
        <v>314.29000000000002</v>
      </c>
      <c r="AK254" s="161">
        <v>402.61</v>
      </c>
      <c r="AL254" s="161">
        <v>7246.98</v>
      </c>
    </row>
    <row r="255" spans="1:38" ht="25.15" customHeight="1">
      <c r="A255" s="350" t="s">
        <v>2768</v>
      </c>
      <c r="B255" s="343">
        <v>85005</v>
      </c>
      <c r="C255" s="351" t="s">
        <v>2353</v>
      </c>
      <c r="D255" s="345" t="s">
        <v>2769</v>
      </c>
      <c r="E255" s="352" t="s">
        <v>542</v>
      </c>
      <c r="F255" s="353">
        <v>3.5</v>
      </c>
      <c r="G255" s="353">
        <f>CPU!G2716</f>
        <v>378.01</v>
      </c>
      <c r="H255" s="349">
        <f t="shared" si="46"/>
        <v>484.23</v>
      </c>
      <c r="I255" s="349">
        <f t="shared" si="47"/>
        <v>1694.81</v>
      </c>
      <c r="K255" s="105">
        <f t="shared" si="37"/>
        <v>0.24999778735606748</v>
      </c>
      <c r="M255" s="303">
        <f t="shared" si="36"/>
        <v>-564.92999999999984</v>
      </c>
      <c r="N255" s="105">
        <v>0.28100632923949931</v>
      </c>
      <c r="O255" s="6" t="s">
        <v>2343</v>
      </c>
      <c r="P255" s="303"/>
      <c r="AD255" s="6" t="s">
        <v>2768</v>
      </c>
      <c r="AE255" s="6">
        <v>85005</v>
      </c>
      <c r="AF255" s="6" t="s">
        <v>2353</v>
      </c>
      <c r="AG255" s="6" t="s">
        <v>2769</v>
      </c>
      <c r="AH255" s="6" t="s">
        <v>542</v>
      </c>
      <c r="AI255" s="161">
        <v>3.5</v>
      </c>
      <c r="AJ255" s="161">
        <v>504.01</v>
      </c>
      <c r="AK255" s="161">
        <v>645.64</v>
      </c>
      <c r="AL255" s="161">
        <v>2259.7399999999998</v>
      </c>
    </row>
    <row r="256" spans="1:38" ht="63.2" customHeight="1">
      <c r="A256" s="350" t="s">
        <v>2770</v>
      </c>
      <c r="B256" s="343">
        <v>86942</v>
      </c>
      <c r="C256" s="351" t="s">
        <v>8</v>
      </c>
      <c r="D256" s="345" t="s">
        <v>2771</v>
      </c>
      <c r="E256" s="352" t="s">
        <v>55</v>
      </c>
      <c r="F256" s="353">
        <v>1</v>
      </c>
      <c r="G256" s="353">
        <f>CPU!G2726</f>
        <v>190.07</v>
      </c>
      <c r="H256" s="349">
        <f t="shared" si="46"/>
        <v>243.48</v>
      </c>
      <c r="I256" s="349">
        <f t="shared" si="47"/>
        <v>243.48</v>
      </c>
      <c r="K256" s="105">
        <f t="shared" si="37"/>
        <v>0.24997689677478974</v>
      </c>
      <c r="M256" s="303">
        <f t="shared" si="36"/>
        <v>-81.150000000000006</v>
      </c>
      <c r="N256" s="105">
        <v>0.28099597506116325</v>
      </c>
      <c r="O256" s="6" t="s">
        <v>2343</v>
      </c>
      <c r="P256" s="303"/>
      <c r="AD256" s="6" t="s">
        <v>2770</v>
      </c>
      <c r="AE256" s="6">
        <v>86942</v>
      </c>
      <c r="AF256" s="6" t="s">
        <v>8</v>
      </c>
      <c r="AG256" s="6" t="s">
        <v>2771</v>
      </c>
      <c r="AH256" s="6" t="s">
        <v>55</v>
      </c>
      <c r="AI256" s="161">
        <v>1</v>
      </c>
      <c r="AJ256" s="161">
        <v>253.42</v>
      </c>
      <c r="AK256" s="161">
        <v>324.63</v>
      </c>
      <c r="AL256" s="161">
        <v>324.63</v>
      </c>
    </row>
    <row r="257" spans="1:38" ht="25.15" customHeight="1">
      <c r="A257" s="350" t="s">
        <v>2772</v>
      </c>
      <c r="B257" s="343">
        <v>2003</v>
      </c>
      <c r="C257" s="351" t="s">
        <v>48</v>
      </c>
      <c r="D257" s="345" t="s">
        <v>2773</v>
      </c>
      <c r="E257" s="352" t="s">
        <v>644</v>
      </c>
      <c r="F257" s="353">
        <v>1</v>
      </c>
      <c r="G257" s="353">
        <f>CPU!G2740</f>
        <v>1352.87</v>
      </c>
      <c r="H257" s="349">
        <f t="shared" si="46"/>
        <v>1733.03</v>
      </c>
      <c r="I257" s="349">
        <f t="shared" si="47"/>
        <v>1733.03</v>
      </c>
      <c r="K257" s="105">
        <f t="shared" si="37"/>
        <v>0.24999134453926974</v>
      </c>
      <c r="M257" s="303">
        <f t="shared" si="36"/>
        <v>-577.64999999999986</v>
      </c>
      <c r="N257" s="105">
        <v>0.28099966182691083</v>
      </c>
      <c r="O257" s="6" t="s">
        <v>2343</v>
      </c>
      <c r="P257" s="303"/>
      <c r="AD257" s="6" t="s">
        <v>2772</v>
      </c>
      <c r="AE257" s="6">
        <v>2003</v>
      </c>
      <c r="AF257" s="6" t="s">
        <v>48</v>
      </c>
      <c r="AG257" s="6" t="s">
        <v>2773</v>
      </c>
      <c r="AH257" s="6" t="s">
        <v>644</v>
      </c>
      <c r="AI257" s="161">
        <v>1</v>
      </c>
      <c r="AJ257" s="161">
        <v>1803.81</v>
      </c>
      <c r="AK257" s="161">
        <v>2310.6799999999998</v>
      </c>
      <c r="AL257" s="161">
        <v>2310.6799999999998</v>
      </c>
    </row>
    <row r="258" spans="1:38" ht="50.45" customHeight="1">
      <c r="A258" s="350" t="s">
        <v>2774</v>
      </c>
      <c r="B258" s="343">
        <v>86932</v>
      </c>
      <c r="C258" s="351" t="s">
        <v>8</v>
      </c>
      <c r="D258" s="345" t="s">
        <v>2775</v>
      </c>
      <c r="E258" s="352" t="s">
        <v>55</v>
      </c>
      <c r="F258" s="353">
        <v>6</v>
      </c>
      <c r="G258" s="353">
        <f>CPU!G2747</f>
        <v>379.34000000000003</v>
      </c>
      <c r="H258" s="349">
        <f t="shared" si="46"/>
        <v>485.93</v>
      </c>
      <c r="I258" s="349">
        <f t="shared" si="47"/>
        <v>2915.58</v>
      </c>
      <c r="K258" s="105">
        <f t="shared" si="37"/>
        <v>0.24999228275968521</v>
      </c>
      <c r="M258" s="303">
        <f t="shared" si="36"/>
        <v>-971.82000000000016</v>
      </c>
      <c r="N258" s="105">
        <v>0.28099173553719003</v>
      </c>
      <c r="O258" s="6" t="s">
        <v>2343</v>
      </c>
      <c r="P258" s="303"/>
      <c r="AD258" s="6" t="s">
        <v>2774</v>
      </c>
      <c r="AE258" s="6">
        <v>86932</v>
      </c>
      <c r="AF258" s="6" t="s">
        <v>8</v>
      </c>
      <c r="AG258" s="6" t="s">
        <v>2775</v>
      </c>
      <c r="AH258" s="6" t="s">
        <v>55</v>
      </c>
      <c r="AI258" s="161">
        <v>6</v>
      </c>
      <c r="AJ258" s="161">
        <v>505.78</v>
      </c>
      <c r="AK258" s="161">
        <v>647.9</v>
      </c>
      <c r="AL258" s="161">
        <v>3887.4</v>
      </c>
    </row>
    <row r="259" spans="1:38" ht="50.45" customHeight="1">
      <c r="A259" s="350" t="s">
        <v>2776</v>
      </c>
      <c r="B259" s="343">
        <v>95472</v>
      </c>
      <c r="C259" s="351" t="s">
        <v>8</v>
      </c>
      <c r="D259" s="345" t="s">
        <v>2777</v>
      </c>
      <c r="E259" s="352" t="s">
        <v>55</v>
      </c>
      <c r="F259" s="353">
        <v>4</v>
      </c>
      <c r="G259" s="353">
        <f>CPU!G2756</f>
        <v>549.13</v>
      </c>
      <c r="H259" s="349">
        <f t="shared" si="46"/>
        <v>703.44</v>
      </c>
      <c r="I259" s="349">
        <f t="shared" si="47"/>
        <v>2813.76</v>
      </c>
      <c r="K259" s="105">
        <f t="shared" si="37"/>
        <v>0.24999200349713713</v>
      </c>
      <c r="M259" s="303">
        <f t="shared" si="36"/>
        <v>-937.87999999999965</v>
      </c>
      <c r="N259" s="105">
        <v>0.28100031413469551</v>
      </c>
      <c r="O259" s="6" t="s">
        <v>2343</v>
      </c>
      <c r="P259" s="303"/>
      <c r="AD259" s="6" t="s">
        <v>2776</v>
      </c>
      <c r="AE259" s="6">
        <v>95472</v>
      </c>
      <c r="AF259" s="6" t="s">
        <v>8</v>
      </c>
      <c r="AG259" s="6" t="s">
        <v>2777</v>
      </c>
      <c r="AH259" s="6" t="s">
        <v>55</v>
      </c>
      <c r="AI259" s="161">
        <v>4</v>
      </c>
      <c r="AJ259" s="161">
        <v>732.17</v>
      </c>
      <c r="AK259" s="161">
        <v>937.91</v>
      </c>
      <c r="AL259" s="161">
        <v>3751.64</v>
      </c>
    </row>
    <row r="260" spans="1:38" ht="37.9" customHeight="1">
      <c r="A260" s="350" t="s">
        <v>2778</v>
      </c>
      <c r="B260" s="343">
        <v>86936</v>
      </c>
      <c r="C260" s="351" t="s">
        <v>8</v>
      </c>
      <c r="D260" s="345" t="s">
        <v>2779</v>
      </c>
      <c r="E260" s="352" t="s">
        <v>55</v>
      </c>
      <c r="F260" s="353">
        <v>1</v>
      </c>
      <c r="G260" s="353">
        <f>CPU!G2764</f>
        <v>329.61</v>
      </c>
      <c r="H260" s="349">
        <f t="shared" si="46"/>
        <v>422.23</v>
      </c>
      <c r="I260" s="349">
        <f t="shared" si="47"/>
        <v>422.23</v>
      </c>
      <c r="K260" s="105">
        <f t="shared" si="37"/>
        <v>0.24998223674861453</v>
      </c>
      <c r="M260" s="303">
        <f t="shared" si="36"/>
        <v>-140.73000000000002</v>
      </c>
      <c r="N260" s="105">
        <v>0.28099756524904995</v>
      </c>
      <c r="O260" s="6" t="s">
        <v>2343</v>
      </c>
      <c r="P260" s="303"/>
      <c r="AD260" s="6" t="s">
        <v>2778</v>
      </c>
      <c r="AE260" s="6">
        <v>86936</v>
      </c>
      <c r="AF260" s="6" t="s">
        <v>8</v>
      </c>
      <c r="AG260" s="6" t="s">
        <v>2779</v>
      </c>
      <c r="AH260" s="6" t="s">
        <v>55</v>
      </c>
      <c r="AI260" s="161">
        <v>1</v>
      </c>
      <c r="AJ260" s="161">
        <v>439.47</v>
      </c>
      <c r="AK260" s="161">
        <v>562.96</v>
      </c>
      <c r="AL260" s="161">
        <v>562.96</v>
      </c>
    </row>
    <row r="261" spans="1:38" ht="50.45" customHeight="1">
      <c r="A261" s="350" t="s">
        <v>2780</v>
      </c>
      <c r="B261" s="343">
        <v>86923</v>
      </c>
      <c r="C261" s="351" t="s">
        <v>8</v>
      </c>
      <c r="D261" s="345" t="s">
        <v>2781</v>
      </c>
      <c r="E261" s="352" t="s">
        <v>55</v>
      </c>
      <c r="F261" s="353">
        <v>1</v>
      </c>
      <c r="G261" s="353">
        <f>CPU!G2773</f>
        <v>422.45</v>
      </c>
      <c r="H261" s="349">
        <f t="shared" si="46"/>
        <v>541.16</v>
      </c>
      <c r="I261" s="349">
        <f t="shared" si="47"/>
        <v>541.16</v>
      </c>
      <c r="K261" s="105">
        <f t="shared" si="37"/>
        <v>0.24999307037724872</v>
      </c>
      <c r="M261" s="303">
        <f t="shared" si="36"/>
        <v>-180.38</v>
      </c>
      <c r="N261" s="105">
        <v>0.28100699499343107</v>
      </c>
      <c r="O261" s="6" t="s">
        <v>2343</v>
      </c>
      <c r="P261" s="303"/>
      <c r="AD261" s="6" t="s">
        <v>2780</v>
      </c>
      <c r="AE261" s="6">
        <v>86923</v>
      </c>
      <c r="AF261" s="6" t="s">
        <v>8</v>
      </c>
      <c r="AG261" s="6" t="s">
        <v>2781</v>
      </c>
      <c r="AH261" s="6" t="s">
        <v>55</v>
      </c>
      <c r="AI261" s="161">
        <v>1</v>
      </c>
      <c r="AJ261" s="161">
        <v>563.26</v>
      </c>
      <c r="AK261" s="161">
        <v>721.54</v>
      </c>
      <c r="AL261" s="161">
        <v>721.54</v>
      </c>
    </row>
    <row r="262" spans="1:38" ht="37.9" customHeight="1">
      <c r="A262" s="350" t="s">
        <v>2782</v>
      </c>
      <c r="B262" s="343">
        <v>86910</v>
      </c>
      <c r="C262" s="351" t="s">
        <v>8</v>
      </c>
      <c r="D262" s="345" t="s">
        <v>2783</v>
      </c>
      <c r="E262" s="352" t="s">
        <v>55</v>
      </c>
      <c r="F262" s="353">
        <v>1</v>
      </c>
      <c r="G262" s="353">
        <f>CPU!G2784</f>
        <v>93.14</v>
      </c>
      <c r="H262" s="349">
        <f t="shared" si="46"/>
        <v>119.31</v>
      </c>
      <c r="I262" s="349">
        <f t="shared" si="47"/>
        <v>119.31</v>
      </c>
      <c r="K262" s="105">
        <f t="shared" si="37"/>
        <v>0.2500471431265322</v>
      </c>
      <c r="M262" s="303">
        <f t="shared" si="36"/>
        <v>-39.78</v>
      </c>
      <c r="N262" s="105">
        <v>0.28102101618487807</v>
      </c>
      <c r="O262" s="6" t="s">
        <v>2343</v>
      </c>
      <c r="P262" s="303"/>
      <c r="AD262" s="6" t="s">
        <v>2782</v>
      </c>
      <c r="AE262" s="6">
        <v>86910</v>
      </c>
      <c r="AF262" s="6" t="s">
        <v>8</v>
      </c>
      <c r="AG262" s="6" t="s">
        <v>2783</v>
      </c>
      <c r="AH262" s="6" t="s">
        <v>55</v>
      </c>
      <c r="AI262" s="161">
        <v>1</v>
      </c>
      <c r="AJ262" s="161">
        <v>124.19</v>
      </c>
      <c r="AK262" s="161">
        <v>159.09</v>
      </c>
      <c r="AL262" s="161">
        <v>159.09</v>
      </c>
    </row>
    <row r="263" spans="1:38" ht="25.15" customHeight="1">
      <c r="A263" s="350" t="s">
        <v>2784</v>
      </c>
      <c r="B263" s="343">
        <v>95544</v>
      </c>
      <c r="C263" s="351" t="s">
        <v>8</v>
      </c>
      <c r="D263" s="345" t="s">
        <v>2785</v>
      </c>
      <c r="E263" s="352" t="s">
        <v>55</v>
      </c>
      <c r="F263" s="353">
        <v>12</v>
      </c>
      <c r="G263" s="353">
        <f>CPU!G2794</f>
        <v>58.75</v>
      </c>
      <c r="H263" s="349">
        <f t="shared" si="46"/>
        <v>75.260000000000005</v>
      </c>
      <c r="I263" s="349">
        <f t="shared" si="47"/>
        <v>903.12</v>
      </c>
      <c r="K263" s="105">
        <f t="shared" si="37"/>
        <v>0.25017435488691842</v>
      </c>
      <c r="M263" s="303">
        <f t="shared" si="36"/>
        <v>-301.32000000000005</v>
      </c>
      <c r="N263" s="105">
        <v>0.28104658583280173</v>
      </c>
      <c r="O263" s="6" t="s">
        <v>2343</v>
      </c>
      <c r="P263" s="303"/>
      <c r="AD263" s="6" t="s">
        <v>2784</v>
      </c>
      <c r="AE263" s="6">
        <v>95544</v>
      </c>
      <c r="AF263" s="6" t="s">
        <v>8</v>
      </c>
      <c r="AG263" s="6" t="s">
        <v>2785</v>
      </c>
      <c r="AH263" s="6" t="s">
        <v>55</v>
      </c>
      <c r="AI263" s="161">
        <v>12</v>
      </c>
      <c r="AJ263" s="161">
        <v>78.349999999999994</v>
      </c>
      <c r="AK263" s="161">
        <v>100.37</v>
      </c>
      <c r="AL263" s="161">
        <v>1204.44</v>
      </c>
    </row>
    <row r="264" spans="1:38" ht="23.45" customHeight="1">
      <c r="A264" s="350" t="s">
        <v>2786</v>
      </c>
      <c r="B264" s="343">
        <v>2024</v>
      </c>
      <c r="C264" s="351" t="s">
        <v>48</v>
      </c>
      <c r="D264" s="345" t="s">
        <v>2787</v>
      </c>
      <c r="E264" s="352" t="s">
        <v>1261</v>
      </c>
      <c r="F264" s="353">
        <v>1</v>
      </c>
      <c r="G264" s="353">
        <f>CPU!G2806</f>
        <v>362.15</v>
      </c>
      <c r="H264" s="349">
        <f t="shared" si="46"/>
        <v>463.91</v>
      </c>
      <c r="I264" s="349">
        <f t="shared" si="47"/>
        <v>463.91</v>
      </c>
      <c r="K264" s="105">
        <f t="shared" si="37"/>
        <v>0.24999191644841068</v>
      </c>
      <c r="M264" s="303">
        <f t="shared" si="36"/>
        <v>-154.62999999999994</v>
      </c>
      <c r="N264" s="105">
        <v>0.28099242016319415</v>
      </c>
      <c r="O264" s="6" t="s">
        <v>2343</v>
      </c>
      <c r="P264" s="303"/>
      <c r="AD264" s="6" t="s">
        <v>2786</v>
      </c>
      <c r="AE264" s="6">
        <v>2024</v>
      </c>
      <c r="AF264" s="6" t="s">
        <v>48</v>
      </c>
      <c r="AG264" s="6" t="s">
        <v>2787</v>
      </c>
      <c r="AH264" s="6" t="s">
        <v>1261</v>
      </c>
      <c r="AI264" s="161">
        <v>1</v>
      </c>
      <c r="AJ264" s="161">
        <v>482.86</v>
      </c>
      <c r="AK264" s="161">
        <v>618.54</v>
      </c>
      <c r="AL264" s="161">
        <v>618.54</v>
      </c>
    </row>
    <row r="265" spans="1:38" ht="25.15" customHeight="1">
      <c r="A265" s="350" t="s">
        <v>2788</v>
      </c>
      <c r="B265" s="343">
        <v>95545</v>
      </c>
      <c r="C265" s="351" t="s">
        <v>8</v>
      </c>
      <c r="D265" s="345" t="s">
        <v>2789</v>
      </c>
      <c r="E265" s="352" t="s">
        <v>55</v>
      </c>
      <c r="F265" s="353">
        <v>12</v>
      </c>
      <c r="G265" s="353">
        <f>CPU!G2816</f>
        <v>57.449999999999996</v>
      </c>
      <c r="H265" s="349">
        <f t="shared" si="46"/>
        <v>73.59</v>
      </c>
      <c r="I265" s="349">
        <f t="shared" si="47"/>
        <v>883.08</v>
      </c>
      <c r="K265" s="105">
        <f t="shared" si="37"/>
        <v>0.24992355519315046</v>
      </c>
      <c r="M265" s="303">
        <f t="shared" si="36"/>
        <v>-294.2399999999999</v>
      </c>
      <c r="N265" s="105">
        <v>0.28097662880271579</v>
      </c>
      <c r="O265" s="6" t="s">
        <v>2343</v>
      </c>
      <c r="P265" s="303"/>
      <c r="AD265" s="6" t="s">
        <v>2788</v>
      </c>
      <c r="AE265" s="6">
        <v>95545</v>
      </c>
      <c r="AF265" s="6" t="s">
        <v>8</v>
      </c>
      <c r="AG265" s="6" t="s">
        <v>2789</v>
      </c>
      <c r="AH265" s="6" t="s">
        <v>55</v>
      </c>
      <c r="AI265" s="161">
        <v>12</v>
      </c>
      <c r="AJ265" s="161">
        <v>76.59</v>
      </c>
      <c r="AK265" s="161">
        <v>98.11</v>
      </c>
      <c r="AL265" s="161">
        <v>1177.32</v>
      </c>
    </row>
    <row r="266" spans="1:38" ht="25.15" customHeight="1">
      <c r="A266" s="350" t="s">
        <v>2790</v>
      </c>
      <c r="B266" s="350" t="s">
        <v>2791</v>
      </c>
      <c r="C266" s="351" t="s">
        <v>349</v>
      </c>
      <c r="D266" s="345" t="s">
        <v>2792</v>
      </c>
      <c r="E266" s="352" t="s">
        <v>644</v>
      </c>
      <c r="F266" s="353">
        <v>12</v>
      </c>
      <c r="G266" s="353">
        <f>CPU!G2827</f>
        <v>53.69</v>
      </c>
      <c r="H266" s="349">
        <f t="shared" si="46"/>
        <v>68.78</v>
      </c>
      <c r="I266" s="349">
        <f t="shared" si="47"/>
        <v>825.36</v>
      </c>
      <c r="K266" s="105">
        <f t="shared" si="37"/>
        <v>0.24978184991273999</v>
      </c>
      <c r="M266" s="303">
        <f t="shared" si="36"/>
        <v>-274.80000000000007</v>
      </c>
      <c r="N266" s="105">
        <v>0.28098365236831091</v>
      </c>
      <c r="O266" s="6" t="s">
        <v>2343</v>
      </c>
      <c r="P266" s="303"/>
      <c r="AD266" s="6" t="s">
        <v>2790</v>
      </c>
      <c r="AE266" s="6" t="s">
        <v>2791</v>
      </c>
      <c r="AF266" s="6" t="s">
        <v>349</v>
      </c>
      <c r="AG266" s="6" t="s">
        <v>2792</v>
      </c>
      <c r="AH266" s="6" t="s">
        <v>644</v>
      </c>
      <c r="AI266" s="161">
        <v>12</v>
      </c>
      <c r="AJ266" s="161">
        <v>71.569999999999993</v>
      </c>
      <c r="AK266" s="161">
        <v>91.68</v>
      </c>
      <c r="AL266" s="161">
        <v>1100.1600000000001</v>
      </c>
    </row>
    <row r="267" spans="1:38" ht="63.2" customHeight="1">
      <c r="A267" s="350" t="s">
        <v>2793</v>
      </c>
      <c r="B267" s="354">
        <v>486</v>
      </c>
      <c r="C267" s="351" t="s">
        <v>2353</v>
      </c>
      <c r="D267" s="345" t="s">
        <v>2794</v>
      </c>
      <c r="E267" s="352" t="s">
        <v>55</v>
      </c>
      <c r="F267" s="353">
        <v>11</v>
      </c>
      <c r="G267" s="353">
        <f>CPU!G2840</f>
        <v>1081.67</v>
      </c>
      <c r="H267" s="349">
        <f t="shared" si="46"/>
        <v>1385.62</v>
      </c>
      <c r="I267" s="349">
        <f t="shared" si="47"/>
        <v>15241.82</v>
      </c>
      <c r="K267" s="105">
        <f t="shared" si="37"/>
        <v>0.24999052758637486</v>
      </c>
      <c r="M267" s="303">
        <f t="shared" si="36"/>
        <v>-5080.3499999999985</v>
      </c>
      <c r="N267" s="105">
        <v>0.28099929968589876</v>
      </c>
      <c r="O267" s="6" t="s">
        <v>2343</v>
      </c>
      <c r="P267" s="303"/>
      <c r="AD267" s="6" t="s">
        <v>2793</v>
      </c>
      <c r="AE267" s="6">
        <v>486</v>
      </c>
      <c r="AF267" s="6" t="s">
        <v>2353</v>
      </c>
      <c r="AG267" s="6" t="s">
        <v>2794</v>
      </c>
      <c r="AH267" s="6" t="s">
        <v>55</v>
      </c>
      <c r="AI267" s="161">
        <v>11</v>
      </c>
      <c r="AJ267" s="161">
        <v>1442.21</v>
      </c>
      <c r="AK267" s="161">
        <v>1847.47</v>
      </c>
      <c r="AL267" s="161">
        <v>20322.169999999998</v>
      </c>
    </row>
    <row r="268" spans="1:38" ht="25.15" customHeight="1">
      <c r="A268" s="350" t="s">
        <v>2795</v>
      </c>
      <c r="B268" s="343">
        <v>100849</v>
      </c>
      <c r="C268" s="351" t="s">
        <v>8</v>
      </c>
      <c r="D268" s="345" t="s">
        <v>2796</v>
      </c>
      <c r="E268" s="352" t="s">
        <v>55</v>
      </c>
      <c r="F268" s="353">
        <v>11</v>
      </c>
      <c r="G268" s="353">
        <f>CPU!G2850</f>
        <v>32.67</v>
      </c>
      <c r="H268" s="349">
        <f t="shared" si="46"/>
        <v>41.85</v>
      </c>
      <c r="I268" s="349">
        <f t="shared" si="47"/>
        <v>460.35</v>
      </c>
      <c r="K268" s="105">
        <f t="shared" si="37"/>
        <v>0.24959655728886498</v>
      </c>
      <c r="M268" s="303">
        <f t="shared" si="36"/>
        <v>-153.12</v>
      </c>
      <c r="N268" s="105">
        <v>0.28089113458888382</v>
      </c>
      <c r="O268" s="6" t="s">
        <v>2343</v>
      </c>
      <c r="P268" s="303"/>
      <c r="AD268" s="6" t="s">
        <v>2795</v>
      </c>
      <c r="AE268" s="6">
        <v>100849</v>
      </c>
      <c r="AF268" s="6" t="s">
        <v>8</v>
      </c>
      <c r="AG268" s="6" t="s">
        <v>2796</v>
      </c>
      <c r="AH268" s="6" t="s">
        <v>55</v>
      </c>
      <c r="AI268" s="161">
        <v>11</v>
      </c>
      <c r="AJ268" s="161">
        <v>43.54</v>
      </c>
      <c r="AK268" s="161">
        <v>55.77</v>
      </c>
      <c r="AL268" s="161">
        <v>613.47</v>
      </c>
    </row>
    <row r="269" spans="1:38" ht="23.45" customHeight="1">
      <c r="A269" s="350" t="s">
        <v>2797</v>
      </c>
      <c r="B269" s="344"/>
      <c r="C269" s="324"/>
      <c r="D269" s="345" t="s">
        <v>2798</v>
      </c>
      <c r="E269" s="346"/>
      <c r="F269" s="347"/>
      <c r="G269" s="347"/>
      <c r="H269" s="348"/>
      <c r="I269" s="348"/>
      <c r="K269" s="105" t="e">
        <f t="shared" si="37"/>
        <v>#DIV/0!</v>
      </c>
      <c r="M269" s="303">
        <f t="shared" si="36"/>
        <v>0</v>
      </c>
      <c r="N269" s="105" t="s">
        <v>2351</v>
      </c>
      <c r="O269" s="6" t="s">
        <v>2343</v>
      </c>
      <c r="P269" s="303"/>
      <c r="AD269" s="6" t="s">
        <v>2797</v>
      </c>
      <c r="AG269" s="6" t="s">
        <v>2798</v>
      </c>
    </row>
    <row r="270" spans="1:38" ht="23.45" customHeight="1">
      <c r="A270" s="350" t="s">
        <v>2799</v>
      </c>
      <c r="B270" s="344"/>
      <c r="C270" s="324"/>
      <c r="D270" s="345" t="s">
        <v>2800</v>
      </c>
      <c r="E270" s="346"/>
      <c r="F270" s="347"/>
      <c r="G270" s="347"/>
      <c r="H270" s="348"/>
      <c r="I270" s="348"/>
      <c r="K270" s="105" t="e">
        <f t="shared" si="37"/>
        <v>#DIV/0!</v>
      </c>
      <c r="M270" s="303">
        <f t="shared" si="36"/>
        <v>0</v>
      </c>
      <c r="N270" s="105" t="s">
        <v>2351</v>
      </c>
      <c r="O270" s="6" t="s">
        <v>2343</v>
      </c>
      <c r="P270" s="303"/>
      <c r="AD270" s="6" t="s">
        <v>2799</v>
      </c>
      <c r="AG270" s="6" t="s">
        <v>2800</v>
      </c>
    </row>
    <row r="271" spans="1:38" ht="37.9" customHeight="1">
      <c r="A271" s="350" t="s">
        <v>2801</v>
      </c>
      <c r="B271" s="343">
        <v>96523</v>
      </c>
      <c r="C271" s="351" t="s">
        <v>8</v>
      </c>
      <c r="D271" s="345" t="s">
        <v>2802</v>
      </c>
      <c r="E271" s="352" t="s">
        <v>350</v>
      </c>
      <c r="F271" s="353">
        <v>104.47</v>
      </c>
      <c r="G271" s="353">
        <f>CPU!G2857</f>
        <v>58.58</v>
      </c>
      <c r="H271" s="349">
        <f t="shared" ref="H271:H280" si="48">ROUND(G271*1.281,2)</f>
        <v>75.040000000000006</v>
      </c>
      <c r="I271" s="349">
        <f t="shared" ref="I271:I280" si="49">ROUND(H271*F271,2)</f>
        <v>7839.43</v>
      </c>
      <c r="K271" s="105">
        <f t="shared" si="37"/>
        <v>0.24982464332979581</v>
      </c>
      <c r="M271" s="303">
        <f t="shared" si="36"/>
        <v>-2610.6999999999989</v>
      </c>
      <c r="N271" s="105">
        <v>0.28095786912536802</v>
      </c>
      <c r="O271" s="6" t="s">
        <v>2343</v>
      </c>
      <c r="P271" s="303"/>
      <c r="AD271" s="6" t="s">
        <v>2801</v>
      </c>
      <c r="AE271" s="6">
        <v>96523</v>
      </c>
      <c r="AF271" s="6" t="s">
        <v>8</v>
      </c>
      <c r="AG271" s="6" t="s">
        <v>2802</v>
      </c>
      <c r="AH271" s="6" t="s">
        <v>350</v>
      </c>
      <c r="AI271" s="161">
        <v>104.47</v>
      </c>
      <c r="AJ271" s="161">
        <v>78.09</v>
      </c>
      <c r="AK271" s="161">
        <v>100.03</v>
      </c>
      <c r="AL271" s="161">
        <v>10450.129999999999</v>
      </c>
    </row>
    <row r="272" spans="1:38" ht="23.45" customHeight="1">
      <c r="A272" s="350" t="s">
        <v>2803</v>
      </c>
      <c r="B272" s="350" t="s">
        <v>2388</v>
      </c>
      <c r="C272" s="351" t="s">
        <v>349</v>
      </c>
      <c r="D272" s="345" t="s">
        <v>2390</v>
      </c>
      <c r="E272" s="352" t="s">
        <v>542</v>
      </c>
      <c r="F272" s="353">
        <v>46.64</v>
      </c>
      <c r="G272" s="353">
        <f>CPU!G2863</f>
        <v>21.83</v>
      </c>
      <c r="H272" s="349">
        <f t="shared" si="48"/>
        <v>27.96</v>
      </c>
      <c r="I272" s="349">
        <f t="shared" si="49"/>
        <v>1304.05</v>
      </c>
      <c r="K272" s="105">
        <f t="shared" si="37"/>
        <v>0.25000287564558243</v>
      </c>
      <c r="M272" s="303">
        <f t="shared" si="36"/>
        <v>-434.69000000000005</v>
      </c>
      <c r="N272" s="105">
        <v>0.28109965635738821</v>
      </c>
      <c r="O272" s="6" t="s">
        <v>2343</v>
      </c>
      <c r="P272" s="303"/>
      <c r="AD272" s="6" t="s">
        <v>2803</v>
      </c>
      <c r="AE272" s="6" t="s">
        <v>2388</v>
      </c>
      <c r="AF272" s="6" t="s">
        <v>349</v>
      </c>
      <c r="AG272" s="6" t="s">
        <v>2390</v>
      </c>
      <c r="AH272" s="6" t="s">
        <v>542</v>
      </c>
      <c r="AI272" s="161">
        <v>46.64</v>
      </c>
      <c r="AJ272" s="161">
        <v>29.1</v>
      </c>
      <c r="AK272" s="161">
        <v>37.28</v>
      </c>
      <c r="AL272" s="161">
        <v>1738.74</v>
      </c>
    </row>
    <row r="273" spans="1:38" ht="37.9" customHeight="1">
      <c r="A273" s="350" t="s">
        <v>2804</v>
      </c>
      <c r="B273" s="343">
        <v>96619</v>
      </c>
      <c r="C273" s="351" t="s">
        <v>8</v>
      </c>
      <c r="D273" s="345" t="s">
        <v>2411</v>
      </c>
      <c r="E273" s="352" t="s">
        <v>542</v>
      </c>
      <c r="F273" s="353">
        <v>46.64</v>
      </c>
      <c r="G273" s="353">
        <f>CPU!G2873</f>
        <v>26.599999999999998</v>
      </c>
      <c r="H273" s="349">
        <f t="shared" si="48"/>
        <v>34.07</v>
      </c>
      <c r="I273" s="349">
        <f t="shared" si="49"/>
        <v>1589.02</v>
      </c>
      <c r="K273" s="105">
        <f t="shared" si="37"/>
        <v>0.24972614640779633</v>
      </c>
      <c r="M273" s="303">
        <f t="shared" si="36"/>
        <v>-528.90000000000009</v>
      </c>
      <c r="N273" s="105">
        <v>0.28095909732016899</v>
      </c>
      <c r="O273" s="6" t="s">
        <v>2343</v>
      </c>
      <c r="P273" s="303"/>
      <c r="AD273" s="6" t="s">
        <v>2804</v>
      </c>
      <c r="AE273" s="6">
        <v>96619</v>
      </c>
      <c r="AF273" s="6" t="s">
        <v>8</v>
      </c>
      <c r="AG273" s="6" t="s">
        <v>2411</v>
      </c>
      <c r="AH273" s="6" t="s">
        <v>542</v>
      </c>
      <c r="AI273" s="161">
        <v>46.64</v>
      </c>
      <c r="AJ273" s="161">
        <v>35.450000000000003</v>
      </c>
      <c r="AK273" s="161">
        <v>45.41</v>
      </c>
      <c r="AL273" s="161">
        <v>2117.92</v>
      </c>
    </row>
    <row r="274" spans="1:38" ht="37.9" customHeight="1">
      <c r="A274" s="350" t="s">
        <v>2805</v>
      </c>
      <c r="B274" s="343">
        <v>94965</v>
      </c>
      <c r="C274" s="351" t="s">
        <v>8</v>
      </c>
      <c r="D274" s="345" t="s">
        <v>2415</v>
      </c>
      <c r="E274" s="352" t="s">
        <v>350</v>
      </c>
      <c r="F274" s="353">
        <v>14.7</v>
      </c>
      <c r="G274" s="353">
        <f>CPU!G2889</f>
        <v>469.30999999999995</v>
      </c>
      <c r="H274" s="349">
        <f t="shared" si="48"/>
        <v>601.19000000000005</v>
      </c>
      <c r="I274" s="349">
        <f t="shared" si="49"/>
        <v>8837.49</v>
      </c>
      <c r="K274" s="105">
        <f t="shared" si="37"/>
        <v>0.24994716736445355</v>
      </c>
      <c r="M274" s="303">
        <f t="shared" si="36"/>
        <v>-2945</v>
      </c>
      <c r="N274" s="105">
        <v>0.28099279218807416</v>
      </c>
      <c r="O274" s="6" t="s">
        <v>2343</v>
      </c>
      <c r="P274" s="303"/>
      <c r="AD274" s="6" t="s">
        <v>2805</v>
      </c>
      <c r="AE274" s="6">
        <v>94965</v>
      </c>
      <c r="AF274" s="6" t="s">
        <v>8</v>
      </c>
      <c r="AG274" s="6" t="s">
        <v>2415</v>
      </c>
      <c r="AH274" s="6" t="s">
        <v>350</v>
      </c>
      <c r="AI274" s="161">
        <v>14.7</v>
      </c>
      <c r="AJ274" s="161">
        <v>625.71</v>
      </c>
      <c r="AK274" s="161">
        <v>801.53</v>
      </c>
      <c r="AL274" s="161">
        <v>11782.49</v>
      </c>
    </row>
    <row r="275" spans="1:38" ht="25.15" customHeight="1">
      <c r="A275" s="350" t="s">
        <v>2806</v>
      </c>
      <c r="B275" s="343">
        <v>103670</v>
      </c>
      <c r="C275" s="351" t="s">
        <v>8</v>
      </c>
      <c r="D275" s="345" t="s">
        <v>2437</v>
      </c>
      <c r="E275" s="352" t="s">
        <v>350</v>
      </c>
      <c r="F275" s="353">
        <v>14.7</v>
      </c>
      <c r="G275" s="353">
        <f>CPU!G2901</f>
        <v>175.82999999999998</v>
      </c>
      <c r="H275" s="349">
        <f t="shared" si="48"/>
        <v>225.24</v>
      </c>
      <c r="I275" s="349">
        <f t="shared" si="49"/>
        <v>3311.03</v>
      </c>
      <c r="K275" s="105">
        <f t="shared" si="37"/>
        <v>0.24990031988255867</v>
      </c>
      <c r="M275" s="303">
        <f t="shared" ref="M275:M338" si="50">I275-AL275</f>
        <v>-1103.0899999999997</v>
      </c>
      <c r="N275" s="105">
        <v>0.28100337016338894</v>
      </c>
      <c r="O275" s="6" t="s">
        <v>2343</v>
      </c>
      <c r="P275" s="303"/>
      <c r="AD275" s="6" t="s">
        <v>2806</v>
      </c>
      <c r="AE275" s="6">
        <v>103670</v>
      </c>
      <c r="AF275" s="6" t="s">
        <v>8</v>
      </c>
      <c r="AG275" s="6" t="s">
        <v>2437</v>
      </c>
      <c r="AH275" s="6" t="s">
        <v>350</v>
      </c>
      <c r="AI275" s="161">
        <v>14.7</v>
      </c>
      <c r="AJ275" s="161">
        <v>234.41</v>
      </c>
      <c r="AK275" s="161">
        <v>300.27999999999997</v>
      </c>
      <c r="AL275" s="161">
        <v>4414.12</v>
      </c>
    </row>
    <row r="276" spans="1:38" ht="25.15" customHeight="1">
      <c r="A276" s="350" t="s">
        <v>2807</v>
      </c>
      <c r="B276" s="343">
        <v>98557</v>
      </c>
      <c r="C276" s="351" t="s">
        <v>8</v>
      </c>
      <c r="D276" s="345" t="s">
        <v>2435</v>
      </c>
      <c r="E276" s="352" t="s">
        <v>542</v>
      </c>
      <c r="F276" s="353">
        <v>91.72</v>
      </c>
      <c r="G276" s="353">
        <f>CPU!G2911</f>
        <v>37.19</v>
      </c>
      <c r="H276" s="349">
        <f t="shared" si="48"/>
        <v>47.64</v>
      </c>
      <c r="I276" s="349">
        <f t="shared" si="49"/>
        <v>4369.54</v>
      </c>
      <c r="K276" s="105">
        <f t="shared" si="37"/>
        <v>0.24988240625976377</v>
      </c>
      <c r="M276" s="303">
        <f t="shared" si="50"/>
        <v>-1455.6000000000004</v>
      </c>
      <c r="N276" s="105">
        <v>0.28096006454215416</v>
      </c>
      <c r="O276" s="6" t="s">
        <v>2343</v>
      </c>
      <c r="P276" s="303"/>
      <c r="AD276" s="6" t="s">
        <v>2807</v>
      </c>
      <c r="AE276" s="6">
        <v>98557</v>
      </c>
      <c r="AF276" s="6" t="s">
        <v>8</v>
      </c>
      <c r="AG276" s="6" t="s">
        <v>2435</v>
      </c>
      <c r="AH276" s="6" t="s">
        <v>542</v>
      </c>
      <c r="AI276" s="161">
        <v>91.72</v>
      </c>
      <c r="AJ276" s="161">
        <v>49.58</v>
      </c>
      <c r="AK276" s="161">
        <v>63.51</v>
      </c>
      <c r="AL276" s="161">
        <v>5825.14</v>
      </c>
    </row>
    <row r="277" spans="1:38" ht="23.45" customHeight="1">
      <c r="A277" s="350" t="s">
        <v>2808</v>
      </c>
      <c r="B277" s="343">
        <v>6171</v>
      </c>
      <c r="C277" s="351" t="s">
        <v>2353</v>
      </c>
      <c r="D277" s="345" t="s">
        <v>2809</v>
      </c>
      <c r="E277" s="352" t="s">
        <v>55</v>
      </c>
      <c r="F277" s="353">
        <v>2</v>
      </c>
      <c r="G277" s="353">
        <f>CPU!G2927</f>
        <v>29.959999999999997</v>
      </c>
      <c r="H277" s="349">
        <f t="shared" si="48"/>
        <v>38.380000000000003</v>
      </c>
      <c r="I277" s="349">
        <f t="shared" si="49"/>
        <v>76.760000000000005</v>
      </c>
      <c r="K277" s="105">
        <f t="shared" ref="K277:K340" si="51">1-I277/AL277</f>
        <v>0.24980453479280673</v>
      </c>
      <c r="M277" s="303">
        <f t="shared" si="50"/>
        <v>-25.559999999999988</v>
      </c>
      <c r="N277" s="105">
        <v>0.28092138207310957</v>
      </c>
      <c r="O277" s="6" t="s">
        <v>2343</v>
      </c>
      <c r="P277" s="303"/>
      <c r="AD277" s="6" t="s">
        <v>2808</v>
      </c>
      <c r="AE277" s="6">
        <v>6171</v>
      </c>
      <c r="AF277" s="6" t="s">
        <v>2353</v>
      </c>
      <c r="AG277" s="6" t="s">
        <v>2809</v>
      </c>
      <c r="AH277" s="6" t="s">
        <v>55</v>
      </c>
      <c r="AI277" s="161">
        <v>2</v>
      </c>
      <c r="AJ277" s="161">
        <v>39.94</v>
      </c>
      <c r="AK277" s="161">
        <v>51.16</v>
      </c>
      <c r="AL277" s="161">
        <v>102.32</v>
      </c>
    </row>
    <row r="278" spans="1:38" ht="37.9" customHeight="1">
      <c r="A278" s="350" t="s">
        <v>2810</v>
      </c>
      <c r="B278" s="343">
        <v>96531</v>
      </c>
      <c r="C278" s="351" t="s">
        <v>8</v>
      </c>
      <c r="D278" s="345" t="s">
        <v>2811</v>
      </c>
      <c r="E278" s="352" t="s">
        <v>542</v>
      </c>
      <c r="F278" s="353">
        <v>183.43</v>
      </c>
      <c r="G278" s="353">
        <f>CPU!G2946</f>
        <v>73.149999999999991</v>
      </c>
      <c r="H278" s="349">
        <f t="shared" si="48"/>
        <v>93.71</v>
      </c>
      <c r="I278" s="349">
        <f t="shared" si="49"/>
        <v>17189.23</v>
      </c>
      <c r="K278" s="105">
        <f t="shared" si="51"/>
        <v>0.2494792182882033</v>
      </c>
      <c r="M278" s="303">
        <f t="shared" si="50"/>
        <v>-5713.84</v>
      </c>
      <c r="N278" s="105">
        <v>0.28100954139735301</v>
      </c>
      <c r="O278" s="6" t="s">
        <v>2343</v>
      </c>
      <c r="P278" s="303"/>
      <c r="AD278" s="6" t="s">
        <v>2810</v>
      </c>
      <c r="AE278" s="6">
        <v>96531</v>
      </c>
      <c r="AF278" s="6" t="s">
        <v>8</v>
      </c>
      <c r="AG278" s="6" t="s">
        <v>2811</v>
      </c>
      <c r="AH278" s="6" t="s">
        <v>542</v>
      </c>
      <c r="AI278" s="161">
        <v>183.43</v>
      </c>
      <c r="AJ278" s="161">
        <v>97.47</v>
      </c>
      <c r="AK278" s="161">
        <v>124.86</v>
      </c>
      <c r="AL278" s="161">
        <v>22903.07</v>
      </c>
    </row>
    <row r="279" spans="1:38" ht="25.15" customHeight="1">
      <c r="A279" s="350" t="s">
        <v>2812</v>
      </c>
      <c r="B279" s="343">
        <v>96544</v>
      </c>
      <c r="C279" s="351" t="s">
        <v>8</v>
      </c>
      <c r="D279" s="345" t="s">
        <v>2417</v>
      </c>
      <c r="E279" s="352" t="s">
        <v>90</v>
      </c>
      <c r="F279" s="353">
        <v>368</v>
      </c>
      <c r="G279" s="353">
        <f>CPU!G2960</f>
        <v>12.049999999999999</v>
      </c>
      <c r="H279" s="349">
        <f t="shared" si="48"/>
        <v>15.44</v>
      </c>
      <c r="I279" s="349">
        <f t="shared" si="49"/>
        <v>5681.92</v>
      </c>
      <c r="K279" s="105">
        <f t="shared" si="51"/>
        <v>0.24866180048661801</v>
      </c>
      <c r="M279" s="303">
        <f t="shared" si="50"/>
        <v>-1880.4799999999996</v>
      </c>
      <c r="N279" s="105">
        <v>0.28117206982543652</v>
      </c>
      <c r="O279" s="6" t="s">
        <v>2343</v>
      </c>
      <c r="P279" s="303"/>
      <c r="AD279" s="6" t="s">
        <v>2812</v>
      </c>
      <c r="AE279" s="6">
        <v>96544</v>
      </c>
      <c r="AF279" s="6" t="s">
        <v>8</v>
      </c>
      <c r="AG279" s="6" t="s">
        <v>2417</v>
      </c>
      <c r="AH279" s="6" t="s">
        <v>90</v>
      </c>
      <c r="AI279" s="161">
        <v>368</v>
      </c>
      <c r="AJ279" s="161">
        <v>16.04</v>
      </c>
      <c r="AK279" s="161">
        <v>20.55</v>
      </c>
      <c r="AL279" s="161">
        <v>7562.4</v>
      </c>
    </row>
    <row r="280" spans="1:38" ht="25.15" customHeight="1">
      <c r="A280" s="350" t="s">
        <v>2813</v>
      </c>
      <c r="B280" s="343">
        <v>96543</v>
      </c>
      <c r="C280" s="351" t="s">
        <v>8</v>
      </c>
      <c r="D280" s="345" t="s">
        <v>2429</v>
      </c>
      <c r="E280" s="352" t="s">
        <v>90</v>
      </c>
      <c r="F280" s="353">
        <v>588</v>
      </c>
      <c r="G280" s="353">
        <f>CPU!G2974</f>
        <v>12.76</v>
      </c>
      <c r="H280" s="349">
        <f t="shared" si="48"/>
        <v>16.350000000000001</v>
      </c>
      <c r="I280" s="349">
        <f t="shared" si="49"/>
        <v>9613.7999999999993</v>
      </c>
      <c r="K280" s="105">
        <f t="shared" si="51"/>
        <v>0.24931129476584024</v>
      </c>
      <c r="M280" s="303">
        <f t="shared" si="50"/>
        <v>-3192.84</v>
      </c>
      <c r="N280" s="105">
        <v>0.28117647058823536</v>
      </c>
      <c r="O280" s="6" t="s">
        <v>2343</v>
      </c>
      <c r="P280" s="303"/>
      <c r="AD280" s="6" t="s">
        <v>2813</v>
      </c>
      <c r="AE280" s="6">
        <v>96543</v>
      </c>
      <c r="AF280" s="6" t="s">
        <v>8</v>
      </c>
      <c r="AG280" s="6" t="s">
        <v>2429</v>
      </c>
      <c r="AH280" s="6" t="s">
        <v>90</v>
      </c>
      <c r="AI280" s="161">
        <v>588</v>
      </c>
      <c r="AJ280" s="161">
        <v>17</v>
      </c>
      <c r="AK280" s="161">
        <v>21.78</v>
      </c>
      <c r="AL280" s="161">
        <v>12806.64</v>
      </c>
    </row>
    <row r="281" spans="1:38" ht="23.45" customHeight="1">
      <c r="A281" s="350" t="s">
        <v>2814</v>
      </c>
      <c r="B281" s="344"/>
      <c r="C281" s="324"/>
      <c r="D281" s="345" t="s">
        <v>2815</v>
      </c>
      <c r="E281" s="346"/>
      <c r="F281" s="347"/>
      <c r="G281" s="347"/>
      <c r="H281" s="348"/>
      <c r="I281" s="348"/>
      <c r="K281" s="105" t="e">
        <f t="shared" si="51"/>
        <v>#DIV/0!</v>
      </c>
      <c r="M281" s="303">
        <f t="shared" si="50"/>
        <v>0</v>
      </c>
      <c r="N281" s="105" t="s">
        <v>2351</v>
      </c>
      <c r="O281" s="6" t="s">
        <v>2343</v>
      </c>
      <c r="P281" s="303"/>
      <c r="AD281" s="6" t="s">
        <v>2814</v>
      </c>
      <c r="AG281" s="6" t="s">
        <v>2815</v>
      </c>
    </row>
    <row r="282" spans="1:38" ht="37.9" customHeight="1">
      <c r="A282" s="350" t="s">
        <v>2816</v>
      </c>
      <c r="B282" s="343">
        <v>96523</v>
      </c>
      <c r="C282" s="351" t="s">
        <v>8</v>
      </c>
      <c r="D282" s="345" t="s">
        <v>2802</v>
      </c>
      <c r="E282" s="352" t="s">
        <v>350</v>
      </c>
      <c r="F282" s="353">
        <v>113.08</v>
      </c>
      <c r="G282" s="353">
        <f>CPU!G2981</f>
        <v>58.58</v>
      </c>
      <c r="H282" s="349">
        <f t="shared" ref="H282:H291" si="52">ROUND(G282*1.281,2)</f>
        <v>75.040000000000006</v>
      </c>
      <c r="I282" s="349">
        <f t="shared" ref="I282:I291" si="53">ROUND(H282*F282,2)</f>
        <v>8485.52</v>
      </c>
      <c r="K282" s="105">
        <f t="shared" si="51"/>
        <v>0.24982517621618561</v>
      </c>
      <c r="M282" s="303">
        <f t="shared" si="50"/>
        <v>-2825.869999999999</v>
      </c>
      <c r="N282" s="105">
        <v>0.28095786912536802</v>
      </c>
      <c r="O282" s="6" t="s">
        <v>2343</v>
      </c>
      <c r="P282" s="303"/>
      <c r="AD282" s="6" t="s">
        <v>2816</v>
      </c>
      <c r="AE282" s="6">
        <v>96523</v>
      </c>
      <c r="AF282" s="6" t="s">
        <v>8</v>
      </c>
      <c r="AG282" s="6" t="s">
        <v>2802</v>
      </c>
      <c r="AH282" s="6" t="s">
        <v>350</v>
      </c>
      <c r="AI282" s="161">
        <v>113.08</v>
      </c>
      <c r="AJ282" s="161">
        <v>78.09</v>
      </c>
      <c r="AK282" s="161">
        <v>100.03</v>
      </c>
      <c r="AL282" s="161">
        <v>11311.39</v>
      </c>
    </row>
    <row r="283" spans="1:38" ht="23.45" customHeight="1">
      <c r="A283" s="350" t="s">
        <v>2817</v>
      </c>
      <c r="B283" s="350" t="s">
        <v>2388</v>
      </c>
      <c r="C283" s="351" t="s">
        <v>349</v>
      </c>
      <c r="D283" s="345" t="s">
        <v>2390</v>
      </c>
      <c r="E283" s="352" t="s">
        <v>542</v>
      </c>
      <c r="F283" s="353">
        <v>64.62</v>
      </c>
      <c r="G283" s="353">
        <f>CPU!G2987</f>
        <v>21.83</v>
      </c>
      <c r="H283" s="349">
        <f t="shared" si="52"/>
        <v>27.96</v>
      </c>
      <c r="I283" s="349">
        <f t="shared" si="53"/>
        <v>1806.78</v>
      </c>
      <c r="K283" s="105">
        <f t="shared" si="51"/>
        <v>0.24999688671373965</v>
      </c>
      <c r="M283" s="303">
        <f t="shared" si="50"/>
        <v>-602.25000000000023</v>
      </c>
      <c r="N283" s="105">
        <v>0.28109965635738821</v>
      </c>
      <c r="O283" s="6" t="s">
        <v>2343</v>
      </c>
      <c r="P283" s="303"/>
      <c r="AD283" s="6" t="s">
        <v>2817</v>
      </c>
      <c r="AE283" s="6" t="s">
        <v>2388</v>
      </c>
      <c r="AF283" s="6" t="s">
        <v>349</v>
      </c>
      <c r="AG283" s="6" t="s">
        <v>2390</v>
      </c>
      <c r="AH283" s="6" t="s">
        <v>542</v>
      </c>
      <c r="AI283" s="161">
        <v>64.62</v>
      </c>
      <c r="AJ283" s="161">
        <v>29.1</v>
      </c>
      <c r="AK283" s="161">
        <v>37.28</v>
      </c>
      <c r="AL283" s="161">
        <v>2409.0300000000002</v>
      </c>
    </row>
    <row r="284" spans="1:38" ht="37.9" customHeight="1">
      <c r="A284" s="350" t="s">
        <v>2818</v>
      </c>
      <c r="B284" s="343">
        <v>96619</v>
      </c>
      <c r="C284" s="351" t="s">
        <v>8</v>
      </c>
      <c r="D284" s="345" t="s">
        <v>2411</v>
      </c>
      <c r="E284" s="352" t="s">
        <v>542</v>
      </c>
      <c r="F284" s="353">
        <v>64.62</v>
      </c>
      <c r="G284" s="353">
        <f>CPU!G2997</f>
        <v>26.599999999999998</v>
      </c>
      <c r="H284" s="349">
        <f t="shared" si="52"/>
        <v>34.07</v>
      </c>
      <c r="I284" s="349">
        <f t="shared" si="53"/>
        <v>2201.6</v>
      </c>
      <c r="K284" s="105">
        <f t="shared" si="51"/>
        <v>0.24972481503821919</v>
      </c>
      <c r="M284" s="303">
        <f t="shared" si="50"/>
        <v>-732.79</v>
      </c>
      <c r="N284" s="105">
        <v>0.28095909732016899</v>
      </c>
      <c r="O284" s="6" t="s">
        <v>2343</v>
      </c>
      <c r="P284" s="303"/>
      <c r="AD284" s="6" t="s">
        <v>2818</v>
      </c>
      <c r="AE284" s="6">
        <v>96619</v>
      </c>
      <c r="AF284" s="6" t="s">
        <v>8</v>
      </c>
      <c r="AG284" s="6" t="s">
        <v>2411</v>
      </c>
      <c r="AH284" s="6" t="s">
        <v>542</v>
      </c>
      <c r="AI284" s="161">
        <v>64.62</v>
      </c>
      <c r="AJ284" s="161">
        <v>35.450000000000003</v>
      </c>
      <c r="AK284" s="161">
        <v>45.41</v>
      </c>
      <c r="AL284" s="161">
        <v>2934.39</v>
      </c>
    </row>
    <row r="285" spans="1:38" ht="25.15" customHeight="1">
      <c r="A285" s="350" t="s">
        <v>2819</v>
      </c>
      <c r="B285" s="343">
        <v>98557</v>
      </c>
      <c r="C285" s="351" t="s">
        <v>8</v>
      </c>
      <c r="D285" s="345" t="s">
        <v>2435</v>
      </c>
      <c r="E285" s="352" t="s">
        <v>542</v>
      </c>
      <c r="F285" s="353">
        <v>107.32</v>
      </c>
      <c r="G285" s="353">
        <f>CPU!G3007</f>
        <v>37.19</v>
      </c>
      <c r="H285" s="349">
        <f t="shared" si="52"/>
        <v>47.64</v>
      </c>
      <c r="I285" s="349">
        <f t="shared" si="53"/>
        <v>5112.72</v>
      </c>
      <c r="K285" s="105">
        <f t="shared" si="51"/>
        <v>0.24988226042380379</v>
      </c>
      <c r="M285" s="303">
        <f t="shared" si="50"/>
        <v>-1703.17</v>
      </c>
      <c r="N285" s="105">
        <v>0.28096006454215416</v>
      </c>
      <c r="O285" s="6" t="s">
        <v>2343</v>
      </c>
      <c r="P285" s="303"/>
      <c r="AD285" s="6" t="s">
        <v>2819</v>
      </c>
      <c r="AE285" s="6">
        <v>98557</v>
      </c>
      <c r="AF285" s="6" t="s">
        <v>8</v>
      </c>
      <c r="AG285" s="6" t="s">
        <v>2435</v>
      </c>
      <c r="AH285" s="6" t="s">
        <v>542</v>
      </c>
      <c r="AI285" s="161">
        <v>107.32</v>
      </c>
      <c r="AJ285" s="161">
        <v>49.58</v>
      </c>
      <c r="AK285" s="161">
        <v>63.51</v>
      </c>
      <c r="AL285" s="161">
        <v>6815.89</v>
      </c>
    </row>
    <row r="286" spans="1:38" ht="37.9" customHeight="1">
      <c r="A286" s="350" t="s">
        <v>2820</v>
      </c>
      <c r="B286" s="343">
        <v>94965</v>
      </c>
      <c r="C286" s="351" t="s">
        <v>8</v>
      </c>
      <c r="D286" s="345" t="s">
        <v>2415</v>
      </c>
      <c r="E286" s="352" t="s">
        <v>350</v>
      </c>
      <c r="F286" s="353">
        <v>17.739999999999998</v>
      </c>
      <c r="G286" s="353">
        <f>CPU!G3023</f>
        <v>469.30999999999995</v>
      </c>
      <c r="H286" s="349">
        <f t="shared" si="52"/>
        <v>601.19000000000005</v>
      </c>
      <c r="I286" s="349">
        <f t="shared" si="53"/>
        <v>10665.11</v>
      </c>
      <c r="K286" s="105">
        <f t="shared" si="51"/>
        <v>0.24994690255528806</v>
      </c>
      <c r="M286" s="303">
        <f t="shared" si="50"/>
        <v>-3554.0299999999988</v>
      </c>
      <c r="N286" s="105">
        <v>0.28099279218807416</v>
      </c>
      <c r="O286" s="6" t="s">
        <v>2343</v>
      </c>
      <c r="P286" s="303"/>
      <c r="AD286" s="6" t="s">
        <v>2820</v>
      </c>
      <c r="AE286" s="6">
        <v>94965</v>
      </c>
      <c r="AF286" s="6" t="s">
        <v>8</v>
      </c>
      <c r="AG286" s="6" t="s">
        <v>2415</v>
      </c>
      <c r="AH286" s="6" t="s">
        <v>350</v>
      </c>
      <c r="AI286" s="161">
        <v>17.739999999999998</v>
      </c>
      <c r="AJ286" s="161">
        <v>625.71</v>
      </c>
      <c r="AK286" s="161">
        <v>801.53</v>
      </c>
      <c r="AL286" s="161">
        <v>14219.14</v>
      </c>
    </row>
    <row r="287" spans="1:38" ht="25.15" customHeight="1">
      <c r="A287" s="350" t="s">
        <v>2821</v>
      </c>
      <c r="B287" s="343">
        <v>103670</v>
      </c>
      <c r="C287" s="351" t="s">
        <v>8</v>
      </c>
      <c r="D287" s="345" t="s">
        <v>2437</v>
      </c>
      <c r="E287" s="352" t="s">
        <v>350</v>
      </c>
      <c r="F287" s="353">
        <v>17.739999999999998</v>
      </c>
      <c r="G287" s="353">
        <f>CPU!G3035</f>
        <v>175.82999999999998</v>
      </c>
      <c r="H287" s="349">
        <f t="shared" si="52"/>
        <v>225.24</v>
      </c>
      <c r="I287" s="349">
        <f t="shared" si="53"/>
        <v>3995.76</v>
      </c>
      <c r="K287" s="105">
        <f t="shared" si="51"/>
        <v>0.24990003698162366</v>
      </c>
      <c r="M287" s="303">
        <f t="shared" si="50"/>
        <v>-1331.21</v>
      </c>
      <c r="N287" s="105">
        <v>0.28100337016338894</v>
      </c>
      <c r="O287" s="6" t="s">
        <v>2343</v>
      </c>
      <c r="P287" s="303"/>
      <c r="AD287" s="6" t="s">
        <v>2821</v>
      </c>
      <c r="AE287" s="6">
        <v>103670</v>
      </c>
      <c r="AF287" s="6" t="s">
        <v>8</v>
      </c>
      <c r="AG287" s="6" t="s">
        <v>2437</v>
      </c>
      <c r="AH287" s="6" t="s">
        <v>350</v>
      </c>
      <c r="AI287" s="161">
        <v>17.739999999999998</v>
      </c>
      <c r="AJ287" s="161">
        <v>234.41</v>
      </c>
      <c r="AK287" s="161">
        <v>300.27999999999997</v>
      </c>
      <c r="AL287" s="161">
        <v>5326.97</v>
      </c>
    </row>
    <row r="288" spans="1:38" ht="23.45" customHeight="1">
      <c r="A288" s="350" t="s">
        <v>2822</v>
      </c>
      <c r="B288" s="343">
        <v>6171</v>
      </c>
      <c r="C288" s="351" t="s">
        <v>2353</v>
      </c>
      <c r="D288" s="345" t="s">
        <v>2809</v>
      </c>
      <c r="E288" s="352" t="s">
        <v>55</v>
      </c>
      <c r="F288" s="353">
        <v>2</v>
      </c>
      <c r="G288" s="353">
        <f>CPU!G3051</f>
        <v>29.959999999999997</v>
      </c>
      <c r="H288" s="349">
        <f t="shared" si="52"/>
        <v>38.380000000000003</v>
      </c>
      <c r="I288" s="349">
        <f t="shared" si="53"/>
        <v>76.760000000000005</v>
      </c>
      <c r="K288" s="105">
        <f t="shared" si="51"/>
        <v>0.24980453479280673</v>
      </c>
      <c r="M288" s="303">
        <f t="shared" si="50"/>
        <v>-25.559999999999988</v>
      </c>
      <c r="N288" s="105">
        <v>0.28092138207310957</v>
      </c>
      <c r="O288" s="6" t="s">
        <v>2343</v>
      </c>
      <c r="P288" s="303"/>
      <c r="AD288" s="6" t="s">
        <v>2822</v>
      </c>
      <c r="AE288" s="6">
        <v>6171</v>
      </c>
      <c r="AF288" s="6" t="s">
        <v>2353</v>
      </c>
      <c r="AG288" s="6" t="s">
        <v>2809</v>
      </c>
      <c r="AH288" s="6" t="s">
        <v>55</v>
      </c>
      <c r="AI288" s="161">
        <v>2</v>
      </c>
      <c r="AJ288" s="161">
        <v>39.94</v>
      </c>
      <c r="AK288" s="161">
        <v>51.16</v>
      </c>
      <c r="AL288" s="161">
        <v>102.32</v>
      </c>
    </row>
    <row r="289" spans="1:38" ht="25.15" customHeight="1">
      <c r="A289" s="350" t="s">
        <v>2823</v>
      </c>
      <c r="B289" s="343">
        <v>96544</v>
      </c>
      <c r="C289" s="351" t="s">
        <v>8</v>
      </c>
      <c r="D289" s="345" t="s">
        <v>2417</v>
      </c>
      <c r="E289" s="352" t="s">
        <v>90</v>
      </c>
      <c r="F289" s="353">
        <v>445</v>
      </c>
      <c r="G289" s="353">
        <f>CPU!G3065</f>
        <v>12.049999999999999</v>
      </c>
      <c r="H289" s="349">
        <f t="shared" si="52"/>
        <v>15.44</v>
      </c>
      <c r="I289" s="349">
        <f t="shared" si="53"/>
        <v>6870.8</v>
      </c>
      <c r="K289" s="105">
        <f t="shared" si="51"/>
        <v>0.24866180048661801</v>
      </c>
      <c r="M289" s="303">
        <f t="shared" si="50"/>
        <v>-2273.9499999999998</v>
      </c>
      <c r="N289" s="105">
        <v>0.28117206982543652</v>
      </c>
      <c r="O289" s="6" t="s">
        <v>2343</v>
      </c>
      <c r="P289" s="303"/>
      <c r="AD289" s="6" t="s">
        <v>2823</v>
      </c>
      <c r="AE289" s="6">
        <v>96544</v>
      </c>
      <c r="AF289" s="6" t="s">
        <v>8</v>
      </c>
      <c r="AG289" s="6" t="s">
        <v>2417</v>
      </c>
      <c r="AH289" s="6" t="s">
        <v>90</v>
      </c>
      <c r="AI289" s="161">
        <v>445</v>
      </c>
      <c r="AJ289" s="161">
        <v>16.04</v>
      </c>
      <c r="AK289" s="161">
        <v>20.55</v>
      </c>
      <c r="AL289" s="161">
        <v>9144.75</v>
      </c>
    </row>
    <row r="290" spans="1:38" ht="25.15" customHeight="1">
      <c r="A290" s="350" t="s">
        <v>2824</v>
      </c>
      <c r="B290" s="343">
        <v>96543</v>
      </c>
      <c r="C290" s="351" t="s">
        <v>8</v>
      </c>
      <c r="D290" s="345" t="s">
        <v>2429</v>
      </c>
      <c r="E290" s="352" t="s">
        <v>90</v>
      </c>
      <c r="F290" s="353">
        <v>710</v>
      </c>
      <c r="G290" s="353">
        <f>CPU!G3079</f>
        <v>12.76</v>
      </c>
      <c r="H290" s="349">
        <f t="shared" si="52"/>
        <v>16.350000000000001</v>
      </c>
      <c r="I290" s="349">
        <f t="shared" si="53"/>
        <v>11608.5</v>
      </c>
      <c r="K290" s="105">
        <f t="shared" si="51"/>
        <v>0.24931129476584013</v>
      </c>
      <c r="M290" s="303">
        <f t="shared" si="50"/>
        <v>-3855.2999999999993</v>
      </c>
      <c r="N290" s="105">
        <v>0.28117647058823536</v>
      </c>
      <c r="O290" s="6" t="s">
        <v>2343</v>
      </c>
      <c r="P290" s="303"/>
      <c r="AD290" s="6" t="s">
        <v>2824</v>
      </c>
      <c r="AE290" s="6">
        <v>96543</v>
      </c>
      <c r="AF290" s="6" t="s">
        <v>8</v>
      </c>
      <c r="AG290" s="6" t="s">
        <v>2429</v>
      </c>
      <c r="AH290" s="6" t="s">
        <v>90</v>
      </c>
      <c r="AI290" s="161">
        <v>710</v>
      </c>
      <c r="AJ290" s="161">
        <v>17</v>
      </c>
      <c r="AK290" s="161">
        <v>21.78</v>
      </c>
      <c r="AL290" s="161">
        <v>15463.8</v>
      </c>
    </row>
    <row r="291" spans="1:38" ht="37.9" customHeight="1">
      <c r="A291" s="350" t="s">
        <v>2825</v>
      </c>
      <c r="B291" s="343">
        <v>96531</v>
      </c>
      <c r="C291" s="351" t="s">
        <v>8</v>
      </c>
      <c r="D291" s="345" t="s">
        <v>2811</v>
      </c>
      <c r="E291" s="352" t="s">
        <v>542</v>
      </c>
      <c r="F291" s="353">
        <v>214.64</v>
      </c>
      <c r="G291" s="353">
        <f>CPU!G3098</f>
        <v>73.149999999999991</v>
      </c>
      <c r="H291" s="349">
        <f t="shared" si="52"/>
        <v>93.71</v>
      </c>
      <c r="I291" s="349">
        <f t="shared" si="53"/>
        <v>20113.91</v>
      </c>
      <c r="K291" s="105">
        <f t="shared" si="51"/>
        <v>0.24947956992457077</v>
      </c>
      <c r="M291" s="303">
        <f t="shared" si="50"/>
        <v>-6686.0400000000009</v>
      </c>
      <c r="N291" s="105">
        <v>0.28100954139735301</v>
      </c>
      <c r="O291" s="6" t="s">
        <v>2343</v>
      </c>
      <c r="P291" s="303"/>
      <c r="AD291" s="6" t="s">
        <v>2825</v>
      </c>
      <c r="AE291" s="6">
        <v>96531</v>
      </c>
      <c r="AF291" s="6" t="s">
        <v>8</v>
      </c>
      <c r="AG291" s="6" t="s">
        <v>2811</v>
      </c>
      <c r="AH291" s="6" t="s">
        <v>542</v>
      </c>
      <c r="AI291" s="161">
        <v>214.64</v>
      </c>
      <c r="AJ291" s="161">
        <v>97.47</v>
      </c>
      <c r="AK291" s="161">
        <v>124.86</v>
      </c>
      <c r="AL291" s="161">
        <v>26799.95</v>
      </c>
    </row>
    <row r="292" spans="1:38" ht="23.45" customHeight="1">
      <c r="A292" s="350" t="s">
        <v>2826</v>
      </c>
      <c r="B292" s="344"/>
      <c r="C292" s="324"/>
      <c r="D292" s="345" t="s">
        <v>2827</v>
      </c>
      <c r="E292" s="346"/>
      <c r="F292" s="347"/>
      <c r="G292" s="347"/>
      <c r="H292" s="348"/>
      <c r="I292" s="348"/>
      <c r="K292" s="105" t="e">
        <f t="shared" si="51"/>
        <v>#DIV/0!</v>
      </c>
      <c r="M292" s="303">
        <f t="shared" si="50"/>
        <v>0</v>
      </c>
      <c r="N292" s="105" t="s">
        <v>2351</v>
      </c>
      <c r="O292" s="6" t="s">
        <v>2343</v>
      </c>
      <c r="P292" s="303"/>
      <c r="AD292" s="6" t="s">
        <v>2826</v>
      </c>
      <c r="AG292" s="6" t="s">
        <v>2827</v>
      </c>
    </row>
    <row r="293" spans="1:38" ht="37.9" customHeight="1">
      <c r="A293" s="350" t="s">
        <v>2828</v>
      </c>
      <c r="B293" s="343">
        <v>99059</v>
      </c>
      <c r="C293" s="351" t="s">
        <v>8</v>
      </c>
      <c r="D293" s="345" t="s">
        <v>2359</v>
      </c>
      <c r="E293" s="352" t="s">
        <v>87</v>
      </c>
      <c r="F293" s="353">
        <v>36.4</v>
      </c>
      <c r="G293" s="353">
        <f>CPU!G3120</f>
        <v>34.269999999999996</v>
      </c>
      <c r="H293" s="349">
        <f t="shared" ref="H293:H312" si="54">ROUND(G293*1.281,2)</f>
        <v>43.9</v>
      </c>
      <c r="I293" s="349">
        <f t="shared" ref="I293:I312" si="55">ROUND(H293*F293,2)</f>
        <v>1597.96</v>
      </c>
      <c r="K293" s="105">
        <f t="shared" si="51"/>
        <v>0.24893071000855427</v>
      </c>
      <c r="M293" s="303">
        <f t="shared" si="50"/>
        <v>-529.61999999999989</v>
      </c>
      <c r="N293" s="105">
        <v>0.28095551172474242</v>
      </c>
      <c r="O293" s="6" t="s">
        <v>2343</v>
      </c>
      <c r="P293" s="303"/>
      <c r="AD293" s="6" t="s">
        <v>2828</v>
      </c>
      <c r="AE293" s="6">
        <v>99059</v>
      </c>
      <c r="AF293" s="6" t="s">
        <v>8</v>
      </c>
      <c r="AG293" s="6" t="s">
        <v>2359</v>
      </c>
      <c r="AH293" s="6" t="s">
        <v>87</v>
      </c>
      <c r="AI293" s="161">
        <v>36.4</v>
      </c>
      <c r="AJ293" s="161">
        <v>45.63</v>
      </c>
      <c r="AK293" s="161">
        <v>58.45</v>
      </c>
      <c r="AL293" s="161">
        <v>2127.58</v>
      </c>
    </row>
    <row r="294" spans="1:38" ht="25.15" customHeight="1">
      <c r="A294" s="350" t="s">
        <v>2829</v>
      </c>
      <c r="B294" s="343">
        <v>96526</v>
      </c>
      <c r="C294" s="351" t="s">
        <v>8</v>
      </c>
      <c r="D294" s="345" t="s">
        <v>2830</v>
      </c>
      <c r="E294" s="352" t="s">
        <v>350</v>
      </c>
      <c r="F294" s="353">
        <v>2.44</v>
      </c>
      <c r="G294" s="353">
        <f>CPU!G3127</f>
        <v>185.17000000000002</v>
      </c>
      <c r="H294" s="349">
        <f t="shared" si="54"/>
        <v>237.2</v>
      </c>
      <c r="I294" s="349">
        <f t="shared" si="55"/>
        <v>578.77</v>
      </c>
      <c r="K294" s="105">
        <f t="shared" si="51"/>
        <v>0.25000647920176244</v>
      </c>
      <c r="M294" s="303">
        <f t="shared" si="50"/>
        <v>-192.93000000000006</v>
      </c>
      <c r="N294" s="105">
        <v>0.28101583701243471</v>
      </c>
      <c r="O294" s="6" t="s">
        <v>2343</v>
      </c>
      <c r="P294" s="303"/>
      <c r="AD294" s="6" t="s">
        <v>2829</v>
      </c>
      <c r="AE294" s="6">
        <v>96526</v>
      </c>
      <c r="AF294" s="6" t="s">
        <v>8</v>
      </c>
      <c r="AG294" s="6" t="s">
        <v>2830</v>
      </c>
      <c r="AH294" s="6" t="s">
        <v>350</v>
      </c>
      <c r="AI294" s="161">
        <v>2.44</v>
      </c>
      <c r="AJ294" s="161">
        <v>246.89</v>
      </c>
      <c r="AK294" s="161">
        <v>316.27</v>
      </c>
      <c r="AL294" s="161">
        <v>771.7</v>
      </c>
    </row>
    <row r="295" spans="1:38" ht="25.15" customHeight="1">
      <c r="A295" s="350" t="s">
        <v>2831</v>
      </c>
      <c r="B295" s="343">
        <v>102487</v>
      </c>
      <c r="C295" s="351" t="s">
        <v>8</v>
      </c>
      <c r="D295" s="345" t="s">
        <v>2832</v>
      </c>
      <c r="E295" s="352" t="s">
        <v>350</v>
      </c>
      <c r="F295" s="353">
        <v>2.16</v>
      </c>
      <c r="G295" s="353">
        <f>CPU!G3144</f>
        <v>510.19999999999993</v>
      </c>
      <c r="H295" s="349">
        <f t="shared" si="54"/>
        <v>653.57000000000005</v>
      </c>
      <c r="I295" s="349">
        <f t="shared" si="55"/>
        <v>1411.71</v>
      </c>
      <c r="K295" s="105">
        <f t="shared" si="51"/>
        <v>0.24995218259871643</v>
      </c>
      <c r="M295" s="303">
        <f t="shared" si="50"/>
        <v>-470.45000000000005</v>
      </c>
      <c r="N295" s="105">
        <v>0.28099319347867624</v>
      </c>
      <c r="O295" s="6" t="s">
        <v>2343</v>
      </c>
      <c r="P295" s="303"/>
      <c r="AD295" s="6" t="s">
        <v>2831</v>
      </c>
      <c r="AE295" s="6">
        <v>102487</v>
      </c>
      <c r="AF295" s="6" t="s">
        <v>8</v>
      </c>
      <c r="AG295" s="6" t="s">
        <v>2832</v>
      </c>
      <c r="AH295" s="6" t="s">
        <v>350</v>
      </c>
      <c r="AI295" s="161">
        <v>2.16</v>
      </c>
      <c r="AJ295" s="161">
        <v>680.23</v>
      </c>
      <c r="AK295" s="161">
        <v>871.37</v>
      </c>
      <c r="AL295" s="161">
        <v>1882.16</v>
      </c>
    </row>
    <row r="296" spans="1:38" ht="50.45" customHeight="1">
      <c r="A296" s="350" t="s">
        <v>2833</v>
      </c>
      <c r="B296" s="343">
        <v>104486</v>
      </c>
      <c r="C296" s="351" t="s">
        <v>8</v>
      </c>
      <c r="D296" s="345" t="s">
        <v>2834</v>
      </c>
      <c r="E296" s="352" t="s">
        <v>350</v>
      </c>
      <c r="F296" s="353">
        <v>2.5</v>
      </c>
      <c r="G296" s="353">
        <f>CPU!G3169</f>
        <v>2397.2599999999998</v>
      </c>
      <c r="H296" s="349">
        <f t="shared" si="54"/>
        <v>3070.89</v>
      </c>
      <c r="I296" s="349">
        <f t="shared" si="55"/>
        <v>7677.23</v>
      </c>
      <c r="K296" s="105">
        <f t="shared" si="51"/>
        <v>0.25001416499780205</v>
      </c>
      <c r="M296" s="303">
        <f t="shared" si="50"/>
        <v>-2559.2700000000004</v>
      </c>
      <c r="N296" s="105">
        <v>0.28099962145031454</v>
      </c>
      <c r="O296" s="6" t="s">
        <v>2343</v>
      </c>
      <c r="P296" s="303"/>
      <c r="AD296" s="6" t="s">
        <v>2833</v>
      </c>
      <c r="AE296" s="6">
        <v>104486</v>
      </c>
      <c r="AF296" s="6" t="s">
        <v>8</v>
      </c>
      <c r="AG296" s="6" t="s">
        <v>2834</v>
      </c>
      <c r="AH296" s="6" t="s">
        <v>350</v>
      </c>
      <c r="AI296" s="161">
        <v>2.5</v>
      </c>
      <c r="AJ296" s="161">
        <v>3196.41</v>
      </c>
      <c r="AK296" s="161">
        <v>4094.6</v>
      </c>
      <c r="AL296" s="161">
        <v>10236.5</v>
      </c>
    </row>
    <row r="297" spans="1:38" ht="37.9" customHeight="1">
      <c r="A297" s="350" t="s">
        <v>2835</v>
      </c>
      <c r="B297" s="343">
        <v>95241</v>
      </c>
      <c r="C297" s="351" t="s">
        <v>8</v>
      </c>
      <c r="D297" s="345" t="s">
        <v>2836</v>
      </c>
      <c r="E297" s="352" t="s">
        <v>542</v>
      </c>
      <c r="F297" s="353">
        <v>10</v>
      </c>
      <c r="G297" s="353">
        <f>CPU!G3179</f>
        <v>25.83</v>
      </c>
      <c r="H297" s="349">
        <f t="shared" si="54"/>
        <v>33.090000000000003</v>
      </c>
      <c r="I297" s="349">
        <f t="shared" si="55"/>
        <v>330.9</v>
      </c>
      <c r="K297" s="105">
        <f t="shared" si="51"/>
        <v>0.24948968019959172</v>
      </c>
      <c r="M297" s="303">
        <f t="shared" si="50"/>
        <v>-110</v>
      </c>
      <c r="N297" s="105">
        <v>0.28094131319000581</v>
      </c>
      <c r="O297" s="6" t="s">
        <v>2343</v>
      </c>
      <c r="P297" s="303"/>
      <c r="AD297" s="6" t="s">
        <v>2835</v>
      </c>
      <c r="AE297" s="6">
        <v>95241</v>
      </c>
      <c r="AF297" s="6" t="s">
        <v>8</v>
      </c>
      <c r="AG297" s="6" t="s">
        <v>2836</v>
      </c>
      <c r="AH297" s="6" t="s">
        <v>542</v>
      </c>
      <c r="AI297" s="161">
        <v>10</v>
      </c>
      <c r="AJ297" s="161">
        <v>34.42</v>
      </c>
      <c r="AK297" s="161">
        <v>44.09</v>
      </c>
      <c r="AL297" s="161">
        <v>440.9</v>
      </c>
    </row>
    <row r="298" spans="1:38" ht="50.45" customHeight="1">
      <c r="A298" s="350" t="s">
        <v>2837</v>
      </c>
      <c r="B298" s="343">
        <v>87620</v>
      </c>
      <c r="C298" s="351" t="s">
        <v>8</v>
      </c>
      <c r="D298" s="345" t="s">
        <v>2838</v>
      </c>
      <c r="E298" s="352" t="s">
        <v>542</v>
      </c>
      <c r="F298" s="353">
        <v>10</v>
      </c>
      <c r="G298" s="353">
        <f>CPU!G3193</f>
        <v>24.1</v>
      </c>
      <c r="H298" s="349">
        <f t="shared" si="54"/>
        <v>30.87</v>
      </c>
      <c r="I298" s="349">
        <f t="shared" si="55"/>
        <v>308.7</v>
      </c>
      <c r="K298" s="105">
        <f t="shared" si="51"/>
        <v>0.24981773997569867</v>
      </c>
      <c r="M298" s="303">
        <f t="shared" si="50"/>
        <v>-102.80000000000001</v>
      </c>
      <c r="N298" s="105">
        <v>0.28113325031133263</v>
      </c>
      <c r="O298" s="6" t="s">
        <v>2343</v>
      </c>
      <c r="P298" s="303"/>
      <c r="AD298" s="6" t="s">
        <v>2837</v>
      </c>
      <c r="AE298" s="6">
        <v>87620</v>
      </c>
      <c r="AF298" s="6" t="s">
        <v>8</v>
      </c>
      <c r="AG298" s="6" t="s">
        <v>2838</v>
      </c>
      <c r="AH298" s="6" t="s">
        <v>542</v>
      </c>
      <c r="AI298" s="161">
        <v>10</v>
      </c>
      <c r="AJ298" s="161">
        <v>32.119999999999997</v>
      </c>
      <c r="AK298" s="161">
        <v>41.15</v>
      </c>
      <c r="AL298" s="161">
        <v>411.5</v>
      </c>
    </row>
    <row r="299" spans="1:38" ht="37.15" customHeight="1">
      <c r="A299" s="350" t="s">
        <v>2839</v>
      </c>
      <c r="B299" s="343">
        <v>103332</v>
      </c>
      <c r="C299" s="351" t="s">
        <v>8</v>
      </c>
      <c r="D299" s="345" t="s">
        <v>2497</v>
      </c>
      <c r="E299" s="352" t="s">
        <v>542</v>
      </c>
      <c r="F299" s="353">
        <v>42.58</v>
      </c>
      <c r="G299" s="353">
        <f>CPU!G3208</f>
        <v>75.44</v>
      </c>
      <c r="H299" s="349">
        <f t="shared" si="54"/>
        <v>96.64</v>
      </c>
      <c r="I299" s="349">
        <f t="shared" si="55"/>
        <v>4114.93</v>
      </c>
      <c r="K299" s="105">
        <f t="shared" si="51"/>
        <v>0.24980675130716323</v>
      </c>
      <c r="M299" s="303">
        <f t="shared" si="50"/>
        <v>-1370.2299999999996</v>
      </c>
      <c r="N299" s="105">
        <v>0.28102625298329342</v>
      </c>
      <c r="O299" s="6" t="s">
        <v>2343</v>
      </c>
      <c r="P299" s="303"/>
      <c r="AD299" s="6" t="s">
        <v>2839</v>
      </c>
      <c r="AE299" s="6">
        <v>103332</v>
      </c>
      <c r="AF299" s="6" t="s">
        <v>8</v>
      </c>
      <c r="AG299" s="6" t="s">
        <v>2497</v>
      </c>
      <c r="AH299" s="6" t="s">
        <v>542</v>
      </c>
      <c r="AI299" s="161">
        <v>42.58</v>
      </c>
      <c r="AJ299" s="161">
        <v>100.56</v>
      </c>
      <c r="AK299" s="161">
        <v>128.82</v>
      </c>
      <c r="AL299" s="161">
        <v>5485.16</v>
      </c>
    </row>
    <row r="300" spans="1:38" ht="50.45" customHeight="1">
      <c r="A300" s="350" t="s">
        <v>2840</v>
      </c>
      <c r="B300" s="343">
        <v>87879</v>
      </c>
      <c r="C300" s="351" t="s">
        <v>8</v>
      </c>
      <c r="D300" s="345" t="s">
        <v>2580</v>
      </c>
      <c r="E300" s="352" t="s">
        <v>542</v>
      </c>
      <c r="F300" s="353">
        <v>85.16</v>
      </c>
      <c r="G300" s="353">
        <f>CPU!G3218</f>
        <v>3.08</v>
      </c>
      <c r="H300" s="349">
        <f t="shared" si="54"/>
        <v>3.95</v>
      </c>
      <c r="I300" s="349">
        <f t="shared" si="55"/>
        <v>336.38</v>
      </c>
      <c r="K300" s="105">
        <f t="shared" si="51"/>
        <v>0.24475179056557173</v>
      </c>
      <c r="M300" s="303">
        <f t="shared" si="50"/>
        <v>-109.00999999999999</v>
      </c>
      <c r="N300" s="105">
        <v>0.28186274509803932</v>
      </c>
      <c r="O300" s="6" t="s">
        <v>2343</v>
      </c>
      <c r="P300" s="303"/>
      <c r="AD300" s="6" t="s">
        <v>2840</v>
      </c>
      <c r="AE300" s="6">
        <v>87879</v>
      </c>
      <c r="AF300" s="6" t="s">
        <v>8</v>
      </c>
      <c r="AG300" s="6" t="s">
        <v>2580</v>
      </c>
      <c r="AH300" s="6" t="s">
        <v>542</v>
      </c>
      <c r="AI300" s="161">
        <v>85.16</v>
      </c>
      <c r="AJ300" s="161">
        <v>4.08</v>
      </c>
      <c r="AK300" s="161">
        <v>5.23</v>
      </c>
      <c r="AL300" s="161">
        <v>445.39</v>
      </c>
    </row>
    <row r="301" spans="1:38" ht="63.2" customHeight="1">
      <c r="A301" s="350" t="s">
        <v>2841</v>
      </c>
      <c r="B301" s="343">
        <v>87529</v>
      </c>
      <c r="C301" s="351" t="s">
        <v>8</v>
      </c>
      <c r="D301" s="345" t="s">
        <v>2584</v>
      </c>
      <c r="E301" s="352" t="s">
        <v>542</v>
      </c>
      <c r="F301" s="353">
        <v>85.16</v>
      </c>
      <c r="G301" s="353">
        <f>CPU!G3228</f>
        <v>25.78</v>
      </c>
      <c r="H301" s="349">
        <f t="shared" si="54"/>
        <v>33.020000000000003</v>
      </c>
      <c r="I301" s="349">
        <f t="shared" si="55"/>
        <v>2811.98</v>
      </c>
      <c r="K301" s="105">
        <f t="shared" si="51"/>
        <v>0.2495463085528844</v>
      </c>
      <c r="M301" s="303">
        <f t="shared" si="50"/>
        <v>-935.06</v>
      </c>
      <c r="N301" s="105">
        <v>0.28093158660844253</v>
      </c>
      <c r="O301" s="6" t="s">
        <v>2343</v>
      </c>
      <c r="P301" s="303"/>
      <c r="AD301" s="6" t="s">
        <v>2841</v>
      </c>
      <c r="AE301" s="6">
        <v>87529</v>
      </c>
      <c r="AF301" s="6" t="s">
        <v>8</v>
      </c>
      <c r="AG301" s="6" t="s">
        <v>2584</v>
      </c>
      <c r="AH301" s="6" t="s">
        <v>542</v>
      </c>
      <c r="AI301" s="161">
        <v>85.16</v>
      </c>
      <c r="AJ301" s="161">
        <v>34.35</v>
      </c>
      <c r="AK301" s="161">
        <v>44</v>
      </c>
      <c r="AL301" s="161">
        <v>3747.04</v>
      </c>
    </row>
    <row r="302" spans="1:38" ht="25.15" customHeight="1">
      <c r="A302" s="350" t="s">
        <v>2842</v>
      </c>
      <c r="B302" s="343">
        <v>88485</v>
      </c>
      <c r="C302" s="351" t="s">
        <v>8</v>
      </c>
      <c r="D302" s="345" t="s">
        <v>2641</v>
      </c>
      <c r="E302" s="352" t="s">
        <v>542</v>
      </c>
      <c r="F302" s="353">
        <v>139.19999999999999</v>
      </c>
      <c r="G302" s="353">
        <f>CPU!G3238</f>
        <v>2.41</v>
      </c>
      <c r="H302" s="349">
        <f t="shared" si="54"/>
        <v>3.09</v>
      </c>
      <c r="I302" s="349">
        <f t="shared" si="55"/>
        <v>430.13</v>
      </c>
      <c r="K302" s="105">
        <f t="shared" si="51"/>
        <v>0.24633795906924594</v>
      </c>
      <c r="M302" s="303">
        <f t="shared" si="50"/>
        <v>-140.59000000000003</v>
      </c>
      <c r="N302" s="105">
        <v>0.28124999999999978</v>
      </c>
      <c r="O302" s="6" t="s">
        <v>2343</v>
      </c>
      <c r="P302" s="303"/>
      <c r="AD302" s="6" t="s">
        <v>2842</v>
      </c>
      <c r="AE302" s="6">
        <v>88485</v>
      </c>
      <c r="AF302" s="6" t="s">
        <v>8</v>
      </c>
      <c r="AG302" s="6" t="s">
        <v>2641</v>
      </c>
      <c r="AH302" s="6" t="s">
        <v>542</v>
      </c>
      <c r="AI302" s="161">
        <v>139.19999999999999</v>
      </c>
      <c r="AJ302" s="161">
        <v>3.2</v>
      </c>
      <c r="AK302" s="161">
        <v>4.0999999999999996</v>
      </c>
      <c r="AL302" s="161">
        <v>570.72</v>
      </c>
    </row>
    <row r="303" spans="1:38" ht="37.9" customHeight="1">
      <c r="A303" s="350" t="s">
        <v>2843</v>
      </c>
      <c r="B303" s="343">
        <v>88416</v>
      </c>
      <c r="C303" s="351" t="s">
        <v>8</v>
      </c>
      <c r="D303" s="345" t="s">
        <v>2657</v>
      </c>
      <c r="E303" s="352" t="s">
        <v>542</v>
      </c>
      <c r="F303" s="353">
        <v>139.32</v>
      </c>
      <c r="G303" s="353">
        <f>CPU!G3248</f>
        <v>10.26</v>
      </c>
      <c r="H303" s="349">
        <f t="shared" si="54"/>
        <v>13.14</v>
      </c>
      <c r="I303" s="349">
        <f t="shared" si="55"/>
        <v>1830.66</v>
      </c>
      <c r="K303" s="105">
        <f t="shared" si="51"/>
        <v>0.24914482588901188</v>
      </c>
      <c r="M303" s="303">
        <f t="shared" si="50"/>
        <v>-607.43999999999983</v>
      </c>
      <c r="N303" s="105">
        <v>0.28111273792093705</v>
      </c>
      <c r="O303" s="6" t="s">
        <v>2343</v>
      </c>
      <c r="P303" s="303"/>
      <c r="AD303" s="6" t="s">
        <v>2843</v>
      </c>
      <c r="AE303" s="6">
        <v>88416</v>
      </c>
      <c r="AF303" s="6" t="s">
        <v>8</v>
      </c>
      <c r="AG303" s="6" t="s">
        <v>2657</v>
      </c>
      <c r="AH303" s="6" t="s">
        <v>542</v>
      </c>
      <c r="AI303" s="161">
        <v>139.32</v>
      </c>
      <c r="AJ303" s="161">
        <v>13.66</v>
      </c>
      <c r="AK303" s="161">
        <v>17.5</v>
      </c>
      <c r="AL303" s="161">
        <v>2438.1</v>
      </c>
    </row>
    <row r="304" spans="1:38" ht="37.9" customHeight="1">
      <c r="A304" s="350" t="s">
        <v>2844</v>
      </c>
      <c r="B304" s="343">
        <v>100720</v>
      </c>
      <c r="C304" s="351" t="s">
        <v>8</v>
      </c>
      <c r="D304" s="345" t="s">
        <v>2661</v>
      </c>
      <c r="E304" s="352" t="s">
        <v>542</v>
      </c>
      <c r="F304" s="353">
        <v>9.5</v>
      </c>
      <c r="G304" s="353">
        <f>CPU!G3258</f>
        <v>6.86</v>
      </c>
      <c r="H304" s="349">
        <f t="shared" si="54"/>
        <v>8.7899999999999991</v>
      </c>
      <c r="I304" s="349">
        <f t="shared" si="55"/>
        <v>83.51</v>
      </c>
      <c r="K304" s="105">
        <f t="shared" si="51"/>
        <v>0.2499550925094306</v>
      </c>
      <c r="M304" s="303">
        <f t="shared" si="50"/>
        <v>-27.83</v>
      </c>
      <c r="N304" s="105">
        <v>0.28087431693989062</v>
      </c>
      <c r="O304" s="6" t="s">
        <v>2343</v>
      </c>
      <c r="P304" s="303"/>
      <c r="AD304" s="6" t="s">
        <v>2844</v>
      </c>
      <c r="AE304" s="6">
        <v>100720</v>
      </c>
      <c r="AF304" s="6" t="s">
        <v>8</v>
      </c>
      <c r="AG304" s="6" t="s">
        <v>2661</v>
      </c>
      <c r="AH304" s="6" t="s">
        <v>542</v>
      </c>
      <c r="AI304" s="161">
        <v>9.5</v>
      </c>
      <c r="AJ304" s="161">
        <v>9.15</v>
      </c>
      <c r="AK304" s="161">
        <v>11.72</v>
      </c>
      <c r="AL304" s="161">
        <v>111.34</v>
      </c>
    </row>
    <row r="305" spans="1:38" ht="50.45" customHeight="1">
      <c r="A305" s="350" t="s">
        <v>2845</v>
      </c>
      <c r="B305" s="343">
        <v>100761</v>
      </c>
      <c r="C305" s="351" t="s">
        <v>8</v>
      </c>
      <c r="D305" s="345" t="s">
        <v>2663</v>
      </c>
      <c r="E305" s="352" t="s">
        <v>542</v>
      </c>
      <c r="F305" s="353">
        <v>9.5</v>
      </c>
      <c r="G305" s="353">
        <f>CPU!G3268</f>
        <v>31.2</v>
      </c>
      <c r="H305" s="349">
        <f t="shared" si="54"/>
        <v>39.97</v>
      </c>
      <c r="I305" s="349">
        <f t="shared" si="55"/>
        <v>379.72</v>
      </c>
      <c r="K305" s="105">
        <f t="shared" si="51"/>
        <v>0.24995061825939235</v>
      </c>
      <c r="M305" s="303">
        <f t="shared" si="50"/>
        <v>-126.53999999999996</v>
      </c>
      <c r="N305" s="105">
        <v>0.28100961538461533</v>
      </c>
      <c r="O305" s="6" t="s">
        <v>2343</v>
      </c>
      <c r="P305" s="303"/>
      <c r="AD305" s="6" t="s">
        <v>2845</v>
      </c>
      <c r="AE305" s="6">
        <v>100761</v>
      </c>
      <c r="AF305" s="6" t="s">
        <v>8</v>
      </c>
      <c r="AG305" s="6" t="s">
        <v>2663</v>
      </c>
      <c r="AH305" s="6" t="s">
        <v>542</v>
      </c>
      <c r="AI305" s="161">
        <v>9.5</v>
      </c>
      <c r="AJ305" s="161">
        <v>41.6</v>
      </c>
      <c r="AK305" s="161">
        <v>53.29</v>
      </c>
      <c r="AL305" s="161">
        <v>506.26</v>
      </c>
    </row>
    <row r="306" spans="1:38" ht="37.9" customHeight="1">
      <c r="A306" s="350" t="s">
        <v>2846</v>
      </c>
      <c r="B306" s="343">
        <v>94991</v>
      </c>
      <c r="C306" s="351" t="s">
        <v>8</v>
      </c>
      <c r="D306" s="345" t="s">
        <v>2847</v>
      </c>
      <c r="E306" s="352" t="s">
        <v>350</v>
      </c>
      <c r="F306" s="353">
        <v>1.66</v>
      </c>
      <c r="G306" s="353">
        <f>CPU!G3283</f>
        <v>506.32000000000005</v>
      </c>
      <c r="H306" s="349">
        <f t="shared" si="54"/>
        <v>648.6</v>
      </c>
      <c r="I306" s="349">
        <f t="shared" si="55"/>
        <v>1076.68</v>
      </c>
      <c r="K306" s="105">
        <f t="shared" si="51"/>
        <v>0.24994601071426081</v>
      </c>
      <c r="M306" s="303">
        <f t="shared" si="50"/>
        <v>-358.78999999999996</v>
      </c>
      <c r="N306" s="105">
        <v>0.28100140730316281</v>
      </c>
      <c r="O306" s="6" t="s">
        <v>2343</v>
      </c>
      <c r="P306" s="303"/>
      <c r="AD306" s="6" t="s">
        <v>2846</v>
      </c>
      <c r="AE306" s="6">
        <v>94991</v>
      </c>
      <c r="AF306" s="6" t="s">
        <v>8</v>
      </c>
      <c r="AG306" s="6" t="s">
        <v>2847</v>
      </c>
      <c r="AH306" s="6" t="s">
        <v>350</v>
      </c>
      <c r="AI306" s="161">
        <v>1.66</v>
      </c>
      <c r="AJ306" s="161">
        <v>675.05</v>
      </c>
      <c r="AK306" s="161">
        <v>864.74</v>
      </c>
      <c r="AL306" s="161">
        <v>1435.47</v>
      </c>
    </row>
    <row r="307" spans="1:38" ht="37.9" customHeight="1">
      <c r="A307" s="350" t="s">
        <v>2848</v>
      </c>
      <c r="B307" s="343">
        <v>101161</v>
      </c>
      <c r="C307" s="351" t="s">
        <v>8</v>
      </c>
      <c r="D307" s="345" t="s">
        <v>2849</v>
      </c>
      <c r="E307" s="352" t="s">
        <v>542</v>
      </c>
      <c r="F307" s="353">
        <v>2</v>
      </c>
      <c r="G307" s="353">
        <f>CPU!G3296</f>
        <v>148.79999999999998</v>
      </c>
      <c r="H307" s="349">
        <f t="shared" si="54"/>
        <v>190.61</v>
      </c>
      <c r="I307" s="349">
        <f t="shared" si="55"/>
        <v>381.22</v>
      </c>
      <c r="K307" s="105">
        <f t="shared" si="51"/>
        <v>0.24989177915076144</v>
      </c>
      <c r="M307" s="303">
        <f t="shared" si="50"/>
        <v>-127</v>
      </c>
      <c r="N307" s="105">
        <v>0.28099006906286239</v>
      </c>
      <c r="O307" s="6" t="s">
        <v>2343</v>
      </c>
      <c r="P307" s="303"/>
      <c r="AD307" s="6" t="s">
        <v>2848</v>
      </c>
      <c r="AE307" s="6">
        <v>101161</v>
      </c>
      <c r="AF307" s="6" t="s">
        <v>8</v>
      </c>
      <c r="AG307" s="6" t="s">
        <v>2849</v>
      </c>
      <c r="AH307" s="6" t="s">
        <v>542</v>
      </c>
      <c r="AI307" s="161">
        <v>2</v>
      </c>
      <c r="AJ307" s="161">
        <v>198.37</v>
      </c>
      <c r="AK307" s="161">
        <v>254.11</v>
      </c>
      <c r="AL307" s="161">
        <v>508.22</v>
      </c>
    </row>
    <row r="308" spans="1:38" ht="37.15" customHeight="1">
      <c r="A308" s="350" t="s">
        <v>2850</v>
      </c>
      <c r="B308" s="343">
        <v>94807</v>
      </c>
      <c r="C308" s="351" t="s">
        <v>8</v>
      </c>
      <c r="D308" s="345" t="s">
        <v>2851</v>
      </c>
      <c r="E308" s="352" t="s">
        <v>55</v>
      </c>
      <c r="F308" s="353">
        <v>2</v>
      </c>
      <c r="G308" s="353">
        <f>CPU!G3308</f>
        <v>378.85</v>
      </c>
      <c r="H308" s="349">
        <f t="shared" si="54"/>
        <v>485.31</v>
      </c>
      <c r="I308" s="349">
        <f t="shared" si="55"/>
        <v>970.62</v>
      </c>
      <c r="K308" s="105">
        <f t="shared" si="51"/>
        <v>0.24997681822396678</v>
      </c>
      <c r="M308" s="303">
        <f t="shared" si="50"/>
        <v>-323.49999999999989</v>
      </c>
      <c r="N308" s="105">
        <v>0.28100253405131448</v>
      </c>
      <c r="O308" s="6" t="s">
        <v>2343</v>
      </c>
      <c r="P308" s="303"/>
      <c r="AD308" s="6" t="s">
        <v>2850</v>
      </c>
      <c r="AE308" s="6">
        <v>94807</v>
      </c>
      <c r="AF308" s="6" t="s">
        <v>8</v>
      </c>
      <c r="AG308" s="6" t="s">
        <v>2851</v>
      </c>
      <c r="AH308" s="6" t="s">
        <v>55</v>
      </c>
      <c r="AI308" s="161">
        <v>2</v>
      </c>
      <c r="AJ308" s="161">
        <v>505.12</v>
      </c>
      <c r="AK308" s="161">
        <v>647.05999999999995</v>
      </c>
      <c r="AL308" s="161">
        <v>1294.1199999999999</v>
      </c>
    </row>
    <row r="309" spans="1:38" ht="23.45" customHeight="1">
      <c r="A309" s="350" t="s">
        <v>2852</v>
      </c>
      <c r="B309" s="343">
        <v>102113</v>
      </c>
      <c r="C309" s="351" t="s">
        <v>8</v>
      </c>
      <c r="D309" s="345" t="s">
        <v>2853</v>
      </c>
      <c r="E309" s="352" t="s">
        <v>55</v>
      </c>
      <c r="F309" s="353">
        <v>2</v>
      </c>
      <c r="G309" s="353">
        <f>CPU!G3325</f>
        <v>1225.19</v>
      </c>
      <c r="H309" s="349">
        <f t="shared" si="54"/>
        <v>1569.47</v>
      </c>
      <c r="I309" s="349">
        <f t="shared" si="55"/>
        <v>3138.94</v>
      </c>
      <c r="K309" s="105">
        <f t="shared" si="51"/>
        <v>0.24998685839079804</v>
      </c>
      <c r="M309" s="303">
        <f t="shared" si="50"/>
        <v>-1046.2400000000002</v>
      </c>
      <c r="N309" s="105">
        <v>0.28099977962241995</v>
      </c>
      <c r="O309" s="6" t="s">
        <v>2343</v>
      </c>
      <c r="P309" s="303"/>
      <c r="AD309" s="6" t="s">
        <v>2852</v>
      </c>
      <c r="AE309" s="6">
        <v>102113</v>
      </c>
      <c r="AF309" s="6" t="s">
        <v>8</v>
      </c>
      <c r="AG309" s="6" t="s">
        <v>2853</v>
      </c>
      <c r="AH309" s="6" t="s">
        <v>55</v>
      </c>
      <c r="AI309" s="161">
        <v>2</v>
      </c>
      <c r="AJ309" s="161">
        <v>1633.56</v>
      </c>
      <c r="AK309" s="161">
        <v>2092.59</v>
      </c>
      <c r="AL309" s="161">
        <v>4185.18</v>
      </c>
    </row>
    <row r="310" spans="1:38" ht="37.15" customHeight="1">
      <c r="A310" s="350" t="s">
        <v>2854</v>
      </c>
      <c r="B310" s="343">
        <v>7826</v>
      </c>
      <c r="C310" s="351" t="s">
        <v>48</v>
      </c>
      <c r="D310" s="345" t="s">
        <v>2855</v>
      </c>
      <c r="E310" s="352" t="s">
        <v>644</v>
      </c>
      <c r="F310" s="353">
        <v>1</v>
      </c>
      <c r="G310" s="353">
        <f>CPU!G3337</f>
        <v>2305.58</v>
      </c>
      <c r="H310" s="349">
        <f t="shared" si="54"/>
        <v>2953.45</v>
      </c>
      <c r="I310" s="349">
        <f t="shared" si="55"/>
        <v>2953.45</v>
      </c>
      <c r="K310" s="105">
        <f t="shared" si="51"/>
        <v>0.24999936514869492</v>
      </c>
      <c r="M310" s="303">
        <f t="shared" si="50"/>
        <v>-984.48</v>
      </c>
      <c r="N310" s="105">
        <v>0.28099840278975052</v>
      </c>
      <c r="O310" s="6" t="s">
        <v>2343</v>
      </c>
      <c r="P310" s="303"/>
      <c r="AD310" s="6" t="s">
        <v>2854</v>
      </c>
      <c r="AE310" s="6">
        <v>7826</v>
      </c>
      <c r="AF310" s="6" t="s">
        <v>48</v>
      </c>
      <c r="AG310" s="6" t="s">
        <v>2855</v>
      </c>
      <c r="AH310" s="6" t="s">
        <v>644</v>
      </c>
      <c r="AI310" s="161">
        <v>1</v>
      </c>
      <c r="AJ310" s="161">
        <v>3074.11</v>
      </c>
      <c r="AK310" s="161">
        <v>3937.93</v>
      </c>
      <c r="AL310" s="161">
        <v>3937.93</v>
      </c>
    </row>
    <row r="311" spans="1:38" ht="37.15" customHeight="1">
      <c r="A311" s="350" t="s">
        <v>2856</v>
      </c>
      <c r="B311" s="343">
        <v>101964</v>
      </c>
      <c r="C311" s="351" t="s">
        <v>8</v>
      </c>
      <c r="D311" s="345" t="s">
        <v>2857</v>
      </c>
      <c r="E311" s="352" t="s">
        <v>542</v>
      </c>
      <c r="F311" s="353">
        <v>25.08</v>
      </c>
      <c r="G311" s="353">
        <f>CPU!G3354</f>
        <v>130.97999999999999</v>
      </c>
      <c r="H311" s="349">
        <f t="shared" si="54"/>
        <v>167.79</v>
      </c>
      <c r="I311" s="349">
        <f t="shared" si="55"/>
        <v>4208.17</v>
      </c>
      <c r="K311" s="105">
        <f t="shared" si="51"/>
        <v>0.2499006265429623</v>
      </c>
      <c r="M311" s="303">
        <f t="shared" si="50"/>
        <v>-1401.9799999999996</v>
      </c>
      <c r="N311" s="105">
        <v>0.2810101935631657</v>
      </c>
      <c r="O311" s="6" t="s">
        <v>2343</v>
      </c>
      <c r="P311" s="303"/>
      <c r="AD311" s="6" t="s">
        <v>2856</v>
      </c>
      <c r="AE311" s="6">
        <v>101964</v>
      </c>
      <c r="AF311" s="6" t="s">
        <v>8</v>
      </c>
      <c r="AG311" s="6" t="s">
        <v>2857</v>
      </c>
      <c r="AH311" s="6" t="s">
        <v>542</v>
      </c>
      <c r="AI311" s="161">
        <v>25.08</v>
      </c>
      <c r="AJ311" s="161">
        <v>174.62</v>
      </c>
      <c r="AK311" s="161">
        <v>223.69</v>
      </c>
      <c r="AL311" s="161">
        <v>5610.15</v>
      </c>
    </row>
    <row r="312" spans="1:38" ht="37.9" customHeight="1">
      <c r="A312" s="350" t="s">
        <v>2858</v>
      </c>
      <c r="B312" s="343">
        <v>98546</v>
      </c>
      <c r="C312" s="351" t="s">
        <v>8</v>
      </c>
      <c r="D312" s="345" t="s">
        <v>2859</v>
      </c>
      <c r="E312" s="352" t="s">
        <v>542</v>
      </c>
      <c r="F312" s="353">
        <v>25.08</v>
      </c>
      <c r="G312" s="353">
        <f>CPU!G3366</f>
        <v>98.550000000000011</v>
      </c>
      <c r="H312" s="349">
        <f t="shared" si="54"/>
        <v>126.24</v>
      </c>
      <c r="I312" s="349">
        <f t="shared" si="55"/>
        <v>3166.1</v>
      </c>
      <c r="K312" s="105">
        <f t="shared" si="51"/>
        <v>0.24990997308669116</v>
      </c>
      <c r="M312" s="303">
        <f t="shared" si="50"/>
        <v>-1054.8600000000001</v>
      </c>
      <c r="N312" s="105">
        <v>0.28101689754909431</v>
      </c>
      <c r="O312" s="6" t="s">
        <v>2343</v>
      </c>
      <c r="P312" s="303"/>
      <c r="AD312" s="6" t="s">
        <v>2858</v>
      </c>
      <c r="AE312" s="6">
        <v>98546</v>
      </c>
      <c r="AF312" s="6" t="s">
        <v>8</v>
      </c>
      <c r="AG312" s="6" t="s">
        <v>2859</v>
      </c>
      <c r="AH312" s="6" t="s">
        <v>542</v>
      </c>
      <c r="AI312" s="161">
        <v>25.08</v>
      </c>
      <c r="AJ312" s="161">
        <v>131.38</v>
      </c>
      <c r="AK312" s="161">
        <v>168.3</v>
      </c>
      <c r="AL312" s="161">
        <v>4220.96</v>
      </c>
    </row>
    <row r="313" spans="1:38" ht="13.9" customHeight="1">
      <c r="A313" s="344"/>
      <c r="B313" s="344"/>
      <c r="C313" s="324"/>
      <c r="D313" s="355"/>
      <c r="E313" s="346"/>
      <c r="F313" s="347"/>
      <c r="G313" s="347"/>
      <c r="H313" s="348"/>
      <c r="I313" s="348"/>
      <c r="K313" s="105" t="e">
        <f t="shared" si="51"/>
        <v>#DIV/0!</v>
      </c>
      <c r="M313" s="303">
        <f t="shared" si="50"/>
        <v>0</v>
      </c>
      <c r="N313" s="105" t="s">
        <v>2351</v>
      </c>
      <c r="O313" s="6" t="s">
        <v>2343</v>
      </c>
      <c r="P313" s="303"/>
    </row>
    <row r="314" spans="1:38" ht="23.45" customHeight="1">
      <c r="A314" s="343">
        <v>11</v>
      </c>
      <c r="B314" s="344"/>
      <c r="C314" s="324"/>
      <c r="D314" s="345" t="s">
        <v>2860</v>
      </c>
      <c r="E314" s="346"/>
      <c r="F314" s="347"/>
      <c r="G314" s="347"/>
      <c r="H314" s="348"/>
      <c r="I314" s="349">
        <f>SUM(I315:I435)</f>
        <v>640054.63999999978</v>
      </c>
      <c r="K314" s="105">
        <f t="shared" si="51"/>
        <v>0.24891978949816917</v>
      </c>
      <c r="M314" s="303">
        <f t="shared" si="50"/>
        <v>-212124.17000000027</v>
      </c>
      <c r="N314" s="105" t="s">
        <v>2351</v>
      </c>
      <c r="O314" s="6" t="s">
        <v>2343</v>
      </c>
      <c r="P314" s="303"/>
      <c r="AD314" s="6">
        <v>11</v>
      </c>
      <c r="AG314" s="6" t="s">
        <v>2860</v>
      </c>
      <c r="AL314" s="161">
        <v>852178.81</v>
      </c>
    </row>
    <row r="315" spans="1:38" ht="23.45" customHeight="1">
      <c r="A315" s="350" t="s">
        <v>2861</v>
      </c>
      <c r="B315" s="344"/>
      <c r="C315" s="324"/>
      <c r="D315" s="345" t="s">
        <v>2862</v>
      </c>
      <c r="E315" s="346"/>
      <c r="F315" s="347"/>
      <c r="G315" s="347"/>
      <c r="H315" s="348"/>
      <c r="I315" s="348"/>
      <c r="K315" s="105" t="e">
        <f t="shared" si="51"/>
        <v>#DIV/0!</v>
      </c>
      <c r="M315" s="303">
        <f t="shared" si="50"/>
        <v>0</v>
      </c>
      <c r="N315" s="105" t="s">
        <v>2351</v>
      </c>
      <c r="O315" s="6" t="s">
        <v>2343</v>
      </c>
      <c r="P315" s="303"/>
      <c r="AD315" s="6" t="s">
        <v>2861</v>
      </c>
      <c r="AG315" s="6" t="s">
        <v>2862</v>
      </c>
    </row>
    <row r="316" spans="1:38" ht="25.15" customHeight="1">
      <c r="A316" s="350" t="s">
        <v>2863</v>
      </c>
      <c r="B316" s="343">
        <v>93653</v>
      </c>
      <c r="C316" s="351" t="s">
        <v>8</v>
      </c>
      <c r="D316" s="345" t="s">
        <v>2864</v>
      </c>
      <c r="E316" s="352" t="s">
        <v>55</v>
      </c>
      <c r="F316" s="353">
        <v>3</v>
      </c>
      <c r="G316" s="353">
        <f>CPU!G3377</f>
        <v>8.85</v>
      </c>
      <c r="H316" s="349">
        <f t="shared" ref="H316:H333" si="56">ROUND(G316*1.281,2)</f>
        <v>11.34</v>
      </c>
      <c r="I316" s="349">
        <f t="shared" ref="I316:I333" si="57">ROUND(H316*F316,2)</f>
        <v>34.020000000000003</v>
      </c>
      <c r="K316" s="105">
        <f t="shared" si="51"/>
        <v>0.24850894632206755</v>
      </c>
      <c r="M316" s="303">
        <f t="shared" si="50"/>
        <v>-11.25</v>
      </c>
      <c r="N316" s="105">
        <v>0.28098471986417661</v>
      </c>
      <c r="O316" s="6" t="s">
        <v>2343</v>
      </c>
      <c r="P316" s="303"/>
      <c r="AD316" s="6" t="s">
        <v>2863</v>
      </c>
      <c r="AE316" s="6">
        <v>93653</v>
      </c>
      <c r="AF316" s="6" t="s">
        <v>8</v>
      </c>
      <c r="AG316" s="6" t="s">
        <v>2864</v>
      </c>
      <c r="AH316" s="6" t="s">
        <v>55</v>
      </c>
      <c r="AI316" s="161">
        <v>3</v>
      </c>
      <c r="AJ316" s="161">
        <v>11.78</v>
      </c>
      <c r="AK316" s="161">
        <v>15.09</v>
      </c>
      <c r="AL316" s="161">
        <v>45.27</v>
      </c>
    </row>
    <row r="317" spans="1:38" ht="25.15" customHeight="1">
      <c r="A317" s="350" t="s">
        <v>2865</v>
      </c>
      <c r="B317" s="343">
        <v>93654</v>
      </c>
      <c r="C317" s="351" t="s">
        <v>8</v>
      </c>
      <c r="D317" s="345" t="s">
        <v>2866</v>
      </c>
      <c r="E317" s="352" t="s">
        <v>55</v>
      </c>
      <c r="F317" s="353">
        <v>6</v>
      </c>
      <c r="G317" s="353">
        <f>CPU!G3388</f>
        <v>9.2200000000000006</v>
      </c>
      <c r="H317" s="349">
        <f t="shared" si="56"/>
        <v>11.81</v>
      </c>
      <c r="I317" s="349">
        <f t="shared" si="57"/>
        <v>70.86</v>
      </c>
      <c r="K317" s="105">
        <f t="shared" si="51"/>
        <v>0.24920534011443096</v>
      </c>
      <c r="M317" s="303">
        <f t="shared" si="50"/>
        <v>-23.519999999999996</v>
      </c>
      <c r="N317" s="105">
        <v>0.28094462540716614</v>
      </c>
      <c r="O317" s="6" t="s">
        <v>2343</v>
      </c>
      <c r="P317" s="303"/>
      <c r="AD317" s="6" t="s">
        <v>2865</v>
      </c>
      <c r="AE317" s="6">
        <v>93654</v>
      </c>
      <c r="AF317" s="6" t="s">
        <v>8</v>
      </c>
      <c r="AG317" s="6" t="s">
        <v>2866</v>
      </c>
      <c r="AH317" s="6" t="s">
        <v>55</v>
      </c>
      <c r="AI317" s="161">
        <v>6</v>
      </c>
      <c r="AJ317" s="161">
        <v>12.28</v>
      </c>
      <c r="AK317" s="161">
        <v>15.73</v>
      </c>
      <c r="AL317" s="161">
        <v>94.38</v>
      </c>
    </row>
    <row r="318" spans="1:38" ht="25.15" customHeight="1">
      <c r="A318" s="350" t="s">
        <v>2867</v>
      </c>
      <c r="B318" s="343">
        <v>93655</v>
      </c>
      <c r="C318" s="351" t="s">
        <v>8</v>
      </c>
      <c r="D318" s="345" t="s">
        <v>2868</v>
      </c>
      <c r="E318" s="352" t="s">
        <v>55</v>
      </c>
      <c r="F318" s="353">
        <v>23</v>
      </c>
      <c r="G318" s="353">
        <f>CPU!G3399</f>
        <v>10.040000000000001</v>
      </c>
      <c r="H318" s="349">
        <f t="shared" si="56"/>
        <v>12.86</v>
      </c>
      <c r="I318" s="349">
        <f t="shared" si="57"/>
        <v>295.77999999999997</v>
      </c>
      <c r="K318" s="105">
        <f t="shared" si="51"/>
        <v>0.24927028604786927</v>
      </c>
      <c r="M318" s="303">
        <f t="shared" si="50"/>
        <v>-98.210000000000036</v>
      </c>
      <c r="N318" s="105">
        <v>0.28122662677636501</v>
      </c>
      <c r="O318" s="6" t="s">
        <v>2343</v>
      </c>
      <c r="P318" s="303"/>
      <c r="AD318" s="6" t="s">
        <v>2867</v>
      </c>
      <c r="AE318" s="6">
        <v>93655</v>
      </c>
      <c r="AF318" s="6" t="s">
        <v>8</v>
      </c>
      <c r="AG318" s="6" t="s">
        <v>2868</v>
      </c>
      <c r="AH318" s="6" t="s">
        <v>55</v>
      </c>
      <c r="AI318" s="161">
        <v>23</v>
      </c>
      <c r="AJ318" s="161">
        <v>13.37</v>
      </c>
      <c r="AK318" s="161">
        <v>17.13</v>
      </c>
      <c r="AL318" s="161">
        <v>393.99</v>
      </c>
    </row>
    <row r="319" spans="1:38" ht="25.15" customHeight="1">
      <c r="A319" s="350" t="s">
        <v>2869</v>
      </c>
      <c r="B319" s="343">
        <v>93656</v>
      </c>
      <c r="C319" s="351" t="s">
        <v>8</v>
      </c>
      <c r="D319" s="345" t="s">
        <v>2870</v>
      </c>
      <c r="E319" s="352" t="s">
        <v>55</v>
      </c>
      <c r="F319" s="353">
        <v>15</v>
      </c>
      <c r="G319" s="353">
        <f>CPU!G3410</f>
        <v>10.040000000000001</v>
      </c>
      <c r="H319" s="349">
        <f t="shared" si="56"/>
        <v>12.86</v>
      </c>
      <c r="I319" s="349">
        <f t="shared" si="57"/>
        <v>192.9</v>
      </c>
      <c r="K319" s="105">
        <f t="shared" si="51"/>
        <v>0.24927028604786916</v>
      </c>
      <c r="M319" s="303">
        <f t="shared" si="50"/>
        <v>-64.049999999999983</v>
      </c>
      <c r="N319" s="105">
        <v>0.28122662677636501</v>
      </c>
      <c r="O319" s="6" t="s">
        <v>2343</v>
      </c>
      <c r="P319" s="303"/>
      <c r="AD319" s="6" t="s">
        <v>2869</v>
      </c>
      <c r="AE319" s="6">
        <v>93656</v>
      </c>
      <c r="AF319" s="6" t="s">
        <v>8</v>
      </c>
      <c r="AG319" s="6" t="s">
        <v>2870</v>
      </c>
      <c r="AH319" s="6" t="s">
        <v>55</v>
      </c>
      <c r="AI319" s="161">
        <v>15</v>
      </c>
      <c r="AJ319" s="161">
        <v>13.37</v>
      </c>
      <c r="AK319" s="161">
        <v>17.13</v>
      </c>
      <c r="AL319" s="161">
        <v>256.95</v>
      </c>
    </row>
    <row r="320" spans="1:38" ht="25.15" customHeight="1">
      <c r="A320" s="350" t="s">
        <v>2871</v>
      </c>
      <c r="B320" s="343">
        <v>93657</v>
      </c>
      <c r="C320" s="351" t="s">
        <v>8</v>
      </c>
      <c r="D320" s="345" t="s">
        <v>2872</v>
      </c>
      <c r="E320" s="352" t="s">
        <v>55</v>
      </c>
      <c r="F320" s="353">
        <v>1</v>
      </c>
      <c r="G320" s="353">
        <f>CPU!G3421</f>
        <v>11</v>
      </c>
      <c r="H320" s="349">
        <f t="shared" si="56"/>
        <v>14.09</v>
      </c>
      <c r="I320" s="349">
        <f t="shared" si="57"/>
        <v>14.09</v>
      </c>
      <c r="K320" s="105">
        <f t="shared" si="51"/>
        <v>0.24933404368673417</v>
      </c>
      <c r="M320" s="303">
        <f t="shared" si="50"/>
        <v>-4.68</v>
      </c>
      <c r="N320" s="105">
        <v>0.2812286689419794</v>
      </c>
      <c r="O320" s="6" t="s">
        <v>2343</v>
      </c>
      <c r="P320" s="303"/>
      <c r="AD320" s="6" t="s">
        <v>2871</v>
      </c>
      <c r="AE320" s="6">
        <v>93657</v>
      </c>
      <c r="AF320" s="6" t="s">
        <v>8</v>
      </c>
      <c r="AG320" s="6" t="s">
        <v>2872</v>
      </c>
      <c r="AH320" s="6" t="s">
        <v>55</v>
      </c>
      <c r="AI320" s="161">
        <v>1</v>
      </c>
      <c r="AJ320" s="161">
        <v>14.65</v>
      </c>
      <c r="AK320" s="161">
        <v>18.77</v>
      </c>
      <c r="AL320" s="161">
        <v>18.77</v>
      </c>
    </row>
    <row r="321" spans="1:38" ht="25.15" customHeight="1">
      <c r="A321" s="350" t="s">
        <v>2873</v>
      </c>
      <c r="B321" s="343">
        <v>93671</v>
      </c>
      <c r="C321" s="351" t="s">
        <v>8</v>
      </c>
      <c r="D321" s="345" t="s">
        <v>2874</v>
      </c>
      <c r="E321" s="352" t="s">
        <v>55</v>
      </c>
      <c r="F321" s="353">
        <v>6</v>
      </c>
      <c r="G321" s="353">
        <f>CPU!G3432</f>
        <v>60.95</v>
      </c>
      <c r="H321" s="349">
        <f t="shared" si="56"/>
        <v>78.08</v>
      </c>
      <c r="I321" s="349">
        <f t="shared" si="57"/>
        <v>468.48</v>
      </c>
      <c r="K321" s="105">
        <f t="shared" si="51"/>
        <v>0.24973575478043619</v>
      </c>
      <c r="M321" s="303">
        <f t="shared" si="50"/>
        <v>-155.93999999999994</v>
      </c>
      <c r="N321" s="105">
        <v>0.28101920236336775</v>
      </c>
      <c r="O321" s="6" t="s">
        <v>2343</v>
      </c>
      <c r="P321" s="303"/>
      <c r="AD321" s="6" t="s">
        <v>2873</v>
      </c>
      <c r="AE321" s="6">
        <v>93671</v>
      </c>
      <c r="AF321" s="6" t="s">
        <v>8</v>
      </c>
      <c r="AG321" s="6" t="s">
        <v>2874</v>
      </c>
      <c r="AH321" s="6" t="s">
        <v>55</v>
      </c>
      <c r="AI321" s="161">
        <v>6</v>
      </c>
      <c r="AJ321" s="161">
        <v>81.239999999999995</v>
      </c>
      <c r="AK321" s="161">
        <v>104.07</v>
      </c>
      <c r="AL321" s="161">
        <v>624.41999999999996</v>
      </c>
    </row>
    <row r="322" spans="1:38" ht="25.15" customHeight="1">
      <c r="A322" s="350" t="s">
        <v>2875</v>
      </c>
      <c r="B322" s="343">
        <v>93672</v>
      </c>
      <c r="C322" s="351" t="s">
        <v>8</v>
      </c>
      <c r="D322" s="345" t="s">
        <v>2876</v>
      </c>
      <c r="E322" s="352" t="s">
        <v>55</v>
      </c>
      <c r="F322" s="353">
        <v>2</v>
      </c>
      <c r="G322" s="353">
        <f>CPU!G3443</f>
        <v>65.240000000000009</v>
      </c>
      <c r="H322" s="349">
        <f t="shared" si="56"/>
        <v>83.57</v>
      </c>
      <c r="I322" s="349">
        <f t="shared" si="57"/>
        <v>167.14</v>
      </c>
      <c r="K322" s="105">
        <f t="shared" si="51"/>
        <v>0.24988780181312276</v>
      </c>
      <c r="M322" s="303">
        <f t="shared" si="50"/>
        <v>-55.680000000000007</v>
      </c>
      <c r="N322" s="105">
        <v>0.2810164424514201</v>
      </c>
      <c r="O322" s="6" t="s">
        <v>2343</v>
      </c>
      <c r="P322" s="303"/>
      <c r="AD322" s="6" t="s">
        <v>2875</v>
      </c>
      <c r="AE322" s="6">
        <v>93672</v>
      </c>
      <c r="AF322" s="6" t="s">
        <v>8</v>
      </c>
      <c r="AG322" s="6" t="s">
        <v>2876</v>
      </c>
      <c r="AH322" s="6" t="s">
        <v>55</v>
      </c>
      <c r="AI322" s="161">
        <v>2</v>
      </c>
      <c r="AJ322" s="161">
        <v>86.97</v>
      </c>
      <c r="AK322" s="161">
        <v>111.41</v>
      </c>
      <c r="AL322" s="161">
        <v>222.82</v>
      </c>
    </row>
    <row r="323" spans="1:38" ht="25.15" customHeight="1">
      <c r="A323" s="350" t="s">
        <v>2877</v>
      </c>
      <c r="B323" s="343">
        <v>93673</v>
      </c>
      <c r="C323" s="351" t="s">
        <v>8</v>
      </c>
      <c r="D323" s="345" t="s">
        <v>2878</v>
      </c>
      <c r="E323" s="352" t="s">
        <v>55</v>
      </c>
      <c r="F323" s="353">
        <v>2</v>
      </c>
      <c r="G323" s="353">
        <f>CPU!G3454</f>
        <v>70.899999999999991</v>
      </c>
      <c r="H323" s="349">
        <f t="shared" si="56"/>
        <v>90.82</v>
      </c>
      <c r="I323" s="349">
        <f t="shared" si="57"/>
        <v>181.64</v>
      </c>
      <c r="K323" s="105">
        <f t="shared" si="51"/>
        <v>0.24991740997687484</v>
      </c>
      <c r="M323" s="303">
        <f t="shared" si="50"/>
        <v>-60.52000000000001</v>
      </c>
      <c r="N323" s="105">
        <v>0.28099873042742285</v>
      </c>
      <c r="O323" s="6" t="s">
        <v>2343</v>
      </c>
      <c r="P323" s="303"/>
      <c r="AD323" s="6" t="s">
        <v>2877</v>
      </c>
      <c r="AE323" s="6">
        <v>93673</v>
      </c>
      <c r="AF323" s="6" t="s">
        <v>8</v>
      </c>
      <c r="AG323" s="6" t="s">
        <v>2878</v>
      </c>
      <c r="AH323" s="6" t="s">
        <v>55</v>
      </c>
      <c r="AI323" s="161">
        <v>2</v>
      </c>
      <c r="AJ323" s="161">
        <v>94.52</v>
      </c>
      <c r="AK323" s="161">
        <v>121.08</v>
      </c>
      <c r="AL323" s="161">
        <v>242.16</v>
      </c>
    </row>
    <row r="324" spans="1:38" ht="25.15" customHeight="1">
      <c r="A324" s="350" t="s">
        <v>2879</v>
      </c>
      <c r="B324" s="343">
        <v>101894</v>
      </c>
      <c r="C324" s="351" t="s">
        <v>8</v>
      </c>
      <c r="D324" s="345" t="s">
        <v>2880</v>
      </c>
      <c r="E324" s="352" t="s">
        <v>644</v>
      </c>
      <c r="F324" s="353">
        <v>2</v>
      </c>
      <c r="G324" s="353">
        <f>CPU!G3465</f>
        <v>115.63000000000001</v>
      </c>
      <c r="H324" s="349">
        <f t="shared" si="56"/>
        <v>148.12</v>
      </c>
      <c r="I324" s="349">
        <f t="shared" si="57"/>
        <v>296.24</v>
      </c>
      <c r="K324" s="105">
        <f t="shared" si="51"/>
        <v>0.24994936196070483</v>
      </c>
      <c r="M324" s="303">
        <f t="shared" si="50"/>
        <v>-98.71999999999997</v>
      </c>
      <c r="N324" s="105">
        <v>0.28100674623767508</v>
      </c>
      <c r="O324" s="6" t="s">
        <v>2343</v>
      </c>
      <c r="P324" s="303"/>
      <c r="AD324" s="6" t="s">
        <v>2879</v>
      </c>
      <c r="AE324" s="6">
        <v>101894</v>
      </c>
      <c r="AF324" s="6" t="s">
        <v>8</v>
      </c>
      <c r="AG324" s="6" t="s">
        <v>2880</v>
      </c>
      <c r="AH324" s="6" t="s">
        <v>644</v>
      </c>
      <c r="AI324" s="161">
        <v>2</v>
      </c>
      <c r="AJ324" s="161">
        <v>154.16</v>
      </c>
      <c r="AK324" s="161">
        <v>197.48</v>
      </c>
      <c r="AL324" s="161">
        <v>394.96</v>
      </c>
    </row>
    <row r="325" spans="1:38" ht="25.15" customHeight="1">
      <c r="A325" s="350" t="s">
        <v>2881</v>
      </c>
      <c r="B325" s="343">
        <v>101894</v>
      </c>
      <c r="C325" s="351" t="s">
        <v>8</v>
      </c>
      <c r="D325" s="345" t="s">
        <v>2882</v>
      </c>
      <c r="E325" s="352" t="s">
        <v>644</v>
      </c>
      <c r="F325" s="353">
        <v>2</v>
      </c>
      <c r="G325" s="353">
        <f>CPU!G3476</f>
        <v>115.63000000000001</v>
      </c>
      <c r="H325" s="349">
        <f t="shared" si="56"/>
        <v>148.12</v>
      </c>
      <c r="I325" s="349">
        <f t="shared" si="57"/>
        <v>296.24</v>
      </c>
      <c r="K325" s="105">
        <f t="shared" si="51"/>
        <v>0.24994936196070483</v>
      </c>
      <c r="M325" s="303">
        <f t="shared" si="50"/>
        <v>-98.71999999999997</v>
      </c>
      <c r="N325" s="105">
        <v>0.28100674623767508</v>
      </c>
      <c r="O325" s="6" t="s">
        <v>2343</v>
      </c>
      <c r="P325" s="303"/>
      <c r="AD325" s="6" t="s">
        <v>2881</v>
      </c>
      <c r="AE325" s="6">
        <v>101894</v>
      </c>
      <c r="AF325" s="6" t="s">
        <v>8</v>
      </c>
      <c r="AG325" s="6" t="s">
        <v>2882</v>
      </c>
      <c r="AH325" s="6" t="s">
        <v>644</v>
      </c>
      <c r="AI325" s="161">
        <v>2</v>
      </c>
      <c r="AJ325" s="161">
        <v>154.16</v>
      </c>
      <c r="AK325" s="161">
        <v>197.48</v>
      </c>
      <c r="AL325" s="161">
        <v>394.96</v>
      </c>
    </row>
    <row r="326" spans="1:38" ht="25.15" customHeight="1">
      <c r="A326" s="350" t="s">
        <v>2883</v>
      </c>
      <c r="B326" s="343">
        <v>9934</v>
      </c>
      <c r="C326" s="351" t="s">
        <v>48</v>
      </c>
      <c r="D326" s="345" t="s">
        <v>2884</v>
      </c>
      <c r="E326" s="352" t="s">
        <v>644</v>
      </c>
      <c r="F326" s="353">
        <v>1</v>
      </c>
      <c r="G326" s="353">
        <f>CPU!G3486</f>
        <v>153.09</v>
      </c>
      <c r="H326" s="349">
        <f t="shared" si="56"/>
        <v>196.11</v>
      </c>
      <c r="I326" s="349">
        <f t="shared" si="57"/>
        <v>196.11</v>
      </c>
      <c r="K326" s="105">
        <f t="shared" si="51"/>
        <v>0.24994262984777771</v>
      </c>
      <c r="M326" s="303">
        <f t="shared" si="50"/>
        <v>-65.349999999999966</v>
      </c>
      <c r="N326" s="105">
        <v>0.28097594434373607</v>
      </c>
      <c r="O326" s="6" t="s">
        <v>2343</v>
      </c>
      <c r="P326" s="303"/>
      <c r="AD326" s="6" t="s">
        <v>2883</v>
      </c>
      <c r="AE326" s="6">
        <v>9934</v>
      </c>
      <c r="AF326" s="6" t="s">
        <v>48</v>
      </c>
      <c r="AG326" s="6" t="s">
        <v>2884</v>
      </c>
      <c r="AH326" s="6" t="s">
        <v>644</v>
      </c>
      <c r="AI326" s="161">
        <v>1</v>
      </c>
      <c r="AJ326" s="161">
        <v>204.11</v>
      </c>
      <c r="AK326" s="161">
        <v>261.45999999999998</v>
      </c>
      <c r="AL326" s="161">
        <v>261.45999999999998</v>
      </c>
    </row>
    <row r="327" spans="1:38" ht="24.75" customHeight="1">
      <c r="A327" s="350" t="s">
        <v>2885</v>
      </c>
      <c r="B327" s="343">
        <v>101896</v>
      </c>
      <c r="C327" s="351" t="s">
        <v>8</v>
      </c>
      <c r="D327" s="345" t="s">
        <v>2886</v>
      </c>
      <c r="E327" s="352" t="s">
        <v>55</v>
      </c>
      <c r="F327" s="353">
        <v>1</v>
      </c>
      <c r="G327" s="353">
        <f>CPU!G3497</f>
        <v>484.52</v>
      </c>
      <c r="H327" s="349">
        <f t="shared" si="56"/>
        <v>620.66999999999996</v>
      </c>
      <c r="I327" s="349">
        <f t="shared" si="57"/>
        <v>620.66999999999996</v>
      </c>
      <c r="K327" s="105">
        <f t="shared" si="51"/>
        <v>0.24999093710349829</v>
      </c>
      <c r="M327" s="303">
        <f t="shared" si="50"/>
        <v>-206.88</v>
      </c>
      <c r="N327" s="105">
        <v>0.28099749233769855</v>
      </c>
      <c r="O327" s="6" t="s">
        <v>2343</v>
      </c>
      <c r="P327" s="303"/>
      <c r="AD327" s="6" t="s">
        <v>2885</v>
      </c>
      <c r="AE327" s="6">
        <v>101896</v>
      </c>
      <c r="AF327" s="6" t="s">
        <v>8</v>
      </c>
      <c r="AG327" s="6" t="s">
        <v>2886</v>
      </c>
      <c r="AH327" s="6" t="s">
        <v>55</v>
      </c>
      <c r="AI327" s="161">
        <v>1</v>
      </c>
      <c r="AJ327" s="161">
        <v>646.02</v>
      </c>
      <c r="AK327" s="161">
        <v>827.55</v>
      </c>
      <c r="AL327" s="161">
        <v>827.55</v>
      </c>
    </row>
    <row r="328" spans="1:38" ht="24.75" customHeight="1">
      <c r="A328" s="350" t="s">
        <v>2887</v>
      </c>
      <c r="B328" s="343">
        <v>101895</v>
      </c>
      <c r="C328" s="351" t="s">
        <v>8</v>
      </c>
      <c r="D328" s="345" t="s">
        <v>2888</v>
      </c>
      <c r="E328" s="352" t="s">
        <v>55</v>
      </c>
      <c r="F328" s="353">
        <v>2</v>
      </c>
      <c r="G328" s="353">
        <f>CPU!G3508</f>
        <v>319.61</v>
      </c>
      <c r="H328" s="349">
        <f t="shared" si="56"/>
        <v>409.42</v>
      </c>
      <c r="I328" s="349">
        <f t="shared" si="57"/>
        <v>818.84</v>
      </c>
      <c r="K328" s="105">
        <f t="shared" si="51"/>
        <v>0.24999542032277555</v>
      </c>
      <c r="M328" s="303">
        <f t="shared" si="50"/>
        <v>-272.93999999999994</v>
      </c>
      <c r="N328" s="105">
        <v>0.28101093537335142</v>
      </c>
      <c r="O328" s="6" t="s">
        <v>2343</v>
      </c>
      <c r="P328" s="303"/>
      <c r="AD328" s="6" t="s">
        <v>2887</v>
      </c>
      <c r="AE328" s="6">
        <v>101895</v>
      </c>
      <c r="AF328" s="6" t="s">
        <v>8</v>
      </c>
      <c r="AG328" s="6" t="s">
        <v>2888</v>
      </c>
      <c r="AH328" s="6" t="s">
        <v>55</v>
      </c>
      <c r="AI328" s="161">
        <v>2</v>
      </c>
      <c r="AJ328" s="161">
        <v>426.14</v>
      </c>
      <c r="AK328" s="161">
        <v>545.89</v>
      </c>
      <c r="AL328" s="161">
        <v>1091.78</v>
      </c>
    </row>
    <row r="329" spans="1:38" ht="13.9" customHeight="1">
      <c r="A329" s="350" t="s">
        <v>2889</v>
      </c>
      <c r="B329" s="343">
        <v>9041</v>
      </c>
      <c r="C329" s="351" t="s">
        <v>48</v>
      </c>
      <c r="D329" s="345" t="s">
        <v>2890</v>
      </c>
      <c r="E329" s="352" t="s">
        <v>644</v>
      </c>
      <c r="F329" s="353">
        <v>24</v>
      </c>
      <c r="G329" s="353">
        <f>CPU!G3518</f>
        <v>82.460000000000008</v>
      </c>
      <c r="H329" s="349">
        <f t="shared" si="56"/>
        <v>105.63</v>
      </c>
      <c r="I329" s="349">
        <f t="shared" si="57"/>
        <v>2535.12</v>
      </c>
      <c r="K329" s="105">
        <f t="shared" si="51"/>
        <v>0.24989348103962505</v>
      </c>
      <c r="M329" s="303">
        <f t="shared" si="50"/>
        <v>-844.56</v>
      </c>
      <c r="N329" s="105">
        <v>0.28099699808969336</v>
      </c>
      <c r="O329" s="6" t="s">
        <v>2343</v>
      </c>
      <c r="P329" s="303"/>
      <c r="AD329" s="6" t="s">
        <v>2889</v>
      </c>
      <c r="AE329" s="6">
        <v>9041</v>
      </c>
      <c r="AF329" s="6" t="s">
        <v>48</v>
      </c>
      <c r="AG329" s="6" t="s">
        <v>2890</v>
      </c>
      <c r="AH329" s="6" t="s">
        <v>644</v>
      </c>
      <c r="AI329" s="161">
        <v>24</v>
      </c>
      <c r="AJ329" s="161">
        <v>109.93</v>
      </c>
      <c r="AK329" s="161">
        <v>140.82</v>
      </c>
      <c r="AL329" s="161">
        <v>3379.68</v>
      </c>
    </row>
    <row r="330" spans="1:38" ht="13.9" customHeight="1">
      <c r="A330" s="350" t="s">
        <v>2891</v>
      </c>
      <c r="B330" s="343">
        <v>7996</v>
      </c>
      <c r="C330" s="351" t="s">
        <v>48</v>
      </c>
      <c r="D330" s="345" t="s">
        <v>2892</v>
      </c>
      <c r="E330" s="352" t="s">
        <v>644</v>
      </c>
      <c r="F330" s="353">
        <v>8</v>
      </c>
      <c r="G330" s="353">
        <f>CPU!G3528</f>
        <v>128.88</v>
      </c>
      <c r="H330" s="349">
        <f t="shared" si="56"/>
        <v>165.1</v>
      </c>
      <c r="I330" s="349">
        <f t="shared" si="57"/>
        <v>1320.8</v>
      </c>
      <c r="K330" s="105">
        <f t="shared" si="51"/>
        <v>0.24998864307454682</v>
      </c>
      <c r="M330" s="303">
        <f t="shared" si="50"/>
        <v>-440.24</v>
      </c>
      <c r="N330" s="105">
        <v>0.28101722532588447</v>
      </c>
      <c r="O330" s="6" t="s">
        <v>2343</v>
      </c>
      <c r="P330" s="303"/>
      <c r="AD330" s="6" t="s">
        <v>2891</v>
      </c>
      <c r="AE330" s="6">
        <v>7996</v>
      </c>
      <c r="AF330" s="6" t="s">
        <v>48</v>
      </c>
      <c r="AG330" s="6" t="s">
        <v>2892</v>
      </c>
      <c r="AH330" s="6" t="s">
        <v>644</v>
      </c>
      <c r="AI330" s="161">
        <v>8</v>
      </c>
      <c r="AJ330" s="161">
        <v>171.84</v>
      </c>
      <c r="AK330" s="161">
        <v>220.13</v>
      </c>
      <c r="AL330" s="161">
        <v>1761.04</v>
      </c>
    </row>
    <row r="331" spans="1:38" ht="37.15" customHeight="1">
      <c r="A331" s="350" t="s">
        <v>2893</v>
      </c>
      <c r="B331" s="343">
        <v>101879</v>
      </c>
      <c r="C331" s="351" t="s">
        <v>8</v>
      </c>
      <c r="D331" s="345" t="s">
        <v>2894</v>
      </c>
      <c r="E331" s="352" t="s">
        <v>55</v>
      </c>
      <c r="F331" s="353">
        <v>5</v>
      </c>
      <c r="G331" s="353">
        <f>CPU!G3541</f>
        <v>521.06999999999994</v>
      </c>
      <c r="H331" s="349">
        <f t="shared" si="56"/>
        <v>667.49</v>
      </c>
      <c r="I331" s="349">
        <f t="shared" si="57"/>
        <v>3337.45</v>
      </c>
      <c r="K331" s="105">
        <f t="shared" si="51"/>
        <v>0.24998595458273887</v>
      </c>
      <c r="M331" s="303">
        <f t="shared" si="50"/>
        <v>-1112.4000000000005</v>
      </c>
      <c r="N331" s="105">
        <v>0.28099316300827648</v>
      </c>
      <c r="O331" s="6" t="s">
        <v>2343</v>
      </c>
      <c r="P331" s="303"/>
      <c r="AD331" s="6" t="s">
        <v>2893</v>
      </c>
      <c r="AE331" s="6">
        <v>101879</v>
      </c>
      <c r="AF331" s="6" t="s">
        <v>8</v>
      </c>
      <c r="AG331" s="6" t="s">
        <v>2894</v>
      </c>
      <c r="AH331" s="6" t="s">
        <v>55</v>
      </c>
      <c r="AI331" s="161">
        <v>5</v>
      </c>
      <c r="AJ331" s="161">
        <v>694.75</v>
      </c>
      <c r="AK331" s="161">
        <v>889.97</v>
      </c>
      <c r="AL331" s="161">
        <v>4449.8500000000004</v>
      </c>
    </row>
    <row r="332" spans="1:38" ht="37.15" customHeight="1">
      <c r="A332" s="350" t="s">
        <v>2895</v>
      </c>
      <c r="B332" s="343">
        <v>101880</v>
      </c>
      <c r="C332" s="351" t="s">
        <v>8</v>
      </c>
      <c r="D332" s="345" t="s">
        <v>2896</v>
      </c>
      <c r="E332" s="352" t="s">
        <v>55</v>
      </c>
      <c r="F332" s="353">
        <v>1</v>
      </c>
      <c r="G332" s="353">
        <f>CPU!G3554</f>
        <v>599.55999999999995</v>
      </c>
      <c r="H332" s="349">
        <f t="shared" si="56"/>
        <v>768.04</v>
      </c>
      <c r="I332" s="349">
        <f t="shared" si="57"/>
        <v>768.04</v>
      </c>
      <c r="K332" s="105">
        <f t="shared" si="51"/>
        <v>0.24996826202869116</v>
      </c>
      <c r="M332" s="303">
        <f t="shared" si="50"/>
        <v>-255.97000000000003</v>
      </c>
      <c r="N332" s="105">
        <v>0.2810052790912958</v>
      </c>
      <c r="O332" s="6" t="s">
        <v>2343</v>
      </c>
      <c r="P332" s="303"/>
      <c r="AD332" s="6" t="s">
        <v>2895</v>
      </c>
      <c r="AE332" s="6">
        <v>101880</v>
      </c>
      <c r="AF332" s="6" t="s">
        <v>8</v>
      </c>
      <c r="AG332" s="6" t="s">
        <v>2896</v>
      </c>
      <c r="AH332" s="6" t="s">
        <v>55</v>
      </c>
      <c r="AI332" s="161">
        <v>1</v>
      </c>
      <c r="AJ332" s="161">
        <v>799.38</v>
      </c>
      <c r="AK332" s="161">
        <v>1024.01</v>
      </c>
      <c r="AL332" s="161">
        <v>1024.01</v>
      </c>
    </row>
    <row r="333" spans="1:38" ht="24.75" customHeight="1">
      <c r="A333" s="350" t="s">
        <v>2897</v>
      </c>
      <c r="B333" s="343">
        <v>12233</v>
      </c>
      <c r="C333" s="351" t="s">
        <v>48</v>
      </c>
      <c r="D333" s="345" t="s">
        <v>2898</v>
      </c>
      <c r="E333" s="352" t="s">
        <v>644</v>
      </c>
      <c r="F333" s="353">
        <v>1</v>
      </c>
      <c r="G333" s="353">
        <f>CPU!G3568</f>
        <v>2340.04</v>
      </c>
      <c r="H333" s="349">
        <f t="shared" si="56"/>
        <v>2997.59</v>
      </c>
      <c r="I333" s="349">
        <f t="shared" si="57"/>
        <v>2997.59</v>
      </c>
      <c r="K333" s="105">
        <f t="shared" si="51"/>
        <v>0.24999874899293928</v>
      </c>
      <c r="M333" s="303">
        <f t="shared" si="50"/>
        <v>-999.19</v>
      </c>
      <c r="N333" s="105">
        <v>0.2809987019438791</v>
      </c>
      <c r="O333" s="6" t="s">
        <v>2343</v>
      </c>
      <c r="P333" s="303"/>
      <c r="AD333" s="6" t="s">
        <v>2897</v>
      </c>
      <c r="AE333" s="6">
        <v>12233</v>
      </c>
      <c r="AF333" s="6" t="s">
        <v>48</v>
      </c>
      <c r="AG333" s="6" t="s">
        <v>2898</v>
      </c>
      <c r="AH333" s="6" t="s">
        <v>644</v>
      </c>
      <c r="AI333" s="161">
        <v>1</v>
      </c>
      <c r="AJ333" s="161">
        <v>3120.05</v>
      </c>
      <c r="AK333" s="161">
        <v>3996.78</v>
      </c>
      <c r="AL333" s="161">
        <v>3996.78</v>
      </c>
    </row>
    <row r="334" spans="1:38" ht="23.45" customHeight="1">
      <c r="A334" s="350" t="s">
        <v>2899</v>
      </c>
      <c r="B334" s="344"/>
      <c r="C334" s="324"/>
      <c r="D334" s="345" t="s">
        <v>2900</v>
      </c>
      <c r="E334" s="346"/>
      <c r="F334" s="347"/>
      <c r="G334" s="347"/>
      <c r="H334" s="348"/>
      <c r="I334" s="348"/>
      <c r="K334" s="105" t="e">
        <f t="shared" si="51"/>
        <v>#DIV/0!</v>
      </c>
      <c r="M334" s="303">
        <f t="shared" si="50"/>
        <v>0</v>
      </c>
      <c r="N334" s="105" t="s">
        <v>2351</v>
      </c>
      <c r="O334" s="6" t="s">
        <v>2343</v>
      </c>
      <c r="P334" s="303"/>
      <c r="AD334" s="6" t="s">
        <v>2899</v>
      </c>
      <c r="AG334" s="6" t="s">
        <v>2900</v>
      </c>
    </row>
    <row r="335" spans="1:38" ht="37.9" customHeight="1">
      <c r="A335" s="350" t="s">
        <v>2901</v>
      </c>
      <c r="B335" s="343">
        <v>91926</v>
      </c>
      <c r="C335" s="351" t="s">
        <v>8</v>
      </c>
      <c r="D335" s="345" t="s">
        <v>2902</v>
      </c>
      <c r="E335" s="352" t="s">
        <v>87</v>
      </c>
      <c r="F335" s="353">
        <v>13000</v>
      </c>
      <c r="G335" s="353">
        <f>CPU!G3579</f>
        <v>2.91</v>
      </c>
      <c r="H335" s="349">
        <f t="shared" ref="H335:H351" si="58">ROUND(G335*1.281,2)</f>
        <v>3.73</v>
      </c>
      <c r="I335" s="349">
        <f t="shared" ref="I335:I351" si="59">ROUND(H335*F335,2)</f>
        <v>48490</v>
      </c>
      <c r="K335" s="105">
        <f t="shared" si="51"/>
        <v>0.24493927125506076</v>
      </c>
      <c r="M335" s="303">
        <f t="shared" si="50"/>
        <v>-15730</v>
      </c>
      <c r="N335" s="105">
        <v>0.27979274611398974</v>
      </c>
      <c r="O335" s="6" t="s">
        <v>2379</v>
      </c>
      <c r="P335" s="303"/>
      <c r="AD335" s="6" t="s">
        <v>2901</v>
      </c>
      <c r="AE335" s="6">
        <v>91926</v>
      </c>
      <c r="AF335" s="6" t="s">
        <v>8</v>
      </c>
      <c r="AG335" s="6" t="s">
        <v>2902</v>
      </c>
      <c r="AH335" s="6" t="s">
        <v>87</v>
      </c>
      <c r="AI335" s="161">
        <v>13000</v>
      </c>
      <c r="AJ335" s="161">
        <v>3.86</v>
      </c>
      <c r="AK335" s="161">
        <v>4.9400000000000004</v>
      </c>
      <c r="AL335" s="161">
        <v>64220</v>
      </c>
    </row>
    <row r="336" spans="1:38" ht="37.9" customHeight="1">
      <c r="A336" s="350" t="s">
        <v>2903</v>
      </c>
      <c r="B336" s="343">
        <v>91928</v>
      </c>
      <c r="C336" s="351" t="s">
        <v>8</v>
      </c>
      <c r="D336" s="345" t="s">
        <v>2904</v>
      </c>
      <c r="E336" s="352" t="s">
        <v>87</v>
      </c>
      <c r="F336" s="353">
        <v>1100</v>
      </c>
      <c r="G336" s="353">
        <f>CPU!G3590</f>
        <v>4.54</v>
      </c>
      <c r="H336" s="349">
        <f t="shared" si="58"/>
        <v>5.82</v>
      </c>
      <c r="I336" s="349">
        <f t="shared" si="59"/>
        <v>6402</v>
      </c>
      <c r="K336" s="105">
        <f t="shared" si="51"/>
        <v>0.24513618677042803</v>
      </c>
      <c r="M336" s="303">
        <f t="shared" si="50"/>
        <v>-2079</v>
      </c>
      <c r="N336" s="105">
        <v>0.2807308970099669</v>
      </c>
      <c r="O336" s="6" t="s">
        <v>2343</v>
      </c>
      <c r="P336" s="303"/>
      <c r="AD336" s="6" t="s">
        <v>2903</v>
      </c>
      <c r="AE336" s="6">
        <v>91928</v>
      </c>
      <c r="AF336" s="6" t="s">
        <v>8</v>
      </c>
      <c r="AG336" s="6" t="s">
        <v>2904</v>
      </c>
      <c r="AH336" s="6" t="s">
        <v>87</v>
      </c>
      <c r="AI336" s="161">
        <v>1100</v>
      </c>
      <c r="AJ336" s="161">
        <v>6.02</v>
      </c>
      <c r="AK336" s="161">
        <v>7.71</v>
      </c>
      <c r="AL336" s="161">
        <v>8481</v>
      </c>
    </row>
    <row r="337" spans="1:38" ht="37.9" customHeight="1">
      <c r="A337" s="350" t="s">
        <v>2905</v>
      </c>
      <c r="B337" s="343">
        <v>91930</v>
      </c>
      <c r="C337" s="351" t="s">
        <v>8</v>
      </c>
      <c r="D337" s="345" t="s">
        <v>2906</v>
      </c>
      <c r="E337" s="352" t="s">
        <v>87</v>
      </c>
      <c r="F337" s="353">
        <v>750</v>
      </c>
      <c r="G337" s="353">
        <f>CPU!G3601</f>
        <v>6.35</v>
      </c>
      <c r="H337" s="349">
        <f t="shared" si="58"/>
        <v>8.1300000000000008</v>
      </c>
      <c r="I337" s="349">
        <f t="shared" si="59"/>
        <v>6097.5</v>
      </c>
      <c r="K337" s="105">
        <f t="shared" si="51"/>
        <v>0.24861367837338266</v>
      </c>
      <c r="M337" s="303">
        <f t="shared" si="50"/>
        <v>-2017.5</v>
      </c>
      <c r="N337" s="105">
        <v>0.28047337278106532</v>
      </c>
      <c r="O337" s="6" t="s">
        <v>2343</v>
      </c>
      <c r="P337" s="303"/>
      <c r="AD337" s="6" t="s">
        <v>2905</v>
      </c>
      <c r="AE337" s="6">
        <v>91930</v>
      </c>
      <c r="AF337" s="6" t="s">
        <v>8</v>
      </c>
      <c r="AG337" s="6" t="s">
        <v>2906</v>
      </c>
      <c r="AH337" s="6" t="s">
        <v>87</v>
      </c>
      <c r="AI337" s="161">
        <v>750</v>
      </c>
      <c r="AJ337" s="161">
        <v>8.4499999999999993</v>
      </c>
      <c r="AK337" s="161">
        <v>10.82</v>
      </c>
      <c r="AL337" s="161">
        <v>8115</v>
      </c>
    </row>
    <row r="338" spans="1:38" ht="37.9" customHeight="1">
      <c r="A338" s="350" t="s">
        <v>2907</v>
      </c>
      <c r="B338" s="343">
        <v>92982</v>
      </c>
      <c r="C338" s="351" t="s">
        <v>8</v>
      </c>
      <c r="D338" s="345" t="s">
        <v>2908</v>
      </c>
      <c r="E338" s="352" t="s">
        <v>87</v>
      </c>
      <c r="F338" s="353">
        <v>362</v>
      </c>
      <c r="G338" s="353">
        <f>CPU!G3612</f>
        <v>11.9</v>
      </c>
      <c r="H338" s="349">
        <f t="shared" si="58"/>
        <v>15.24</v>
      </c>
      <c r="I338" s="349">
        <f t="shared" si="59"/>
        <v>5516.88</v>
      </c>
      <c r="K338" s="105">
        <f t="shared" si="51"/>
        <v>0.24889107934943311</v>
      </c>
      <c r="M338" s="303">
        <f t="shared" si="50"/>
        <v>-1828.0999999999995</v>
      </c>
      <c r="N338" s="105">
        <v>0.28093434343434343</v>
      </c>
      <c r="O338" s="6" t="s">
        <v>2343</v>
      </c>
      <c r="P338" s="303"/>
      <c r="AD338" s="6" t="s">
        <v>2907</v>
      </c>
      <c r="AE338" s="6">
        <v>92982</v>
      </c>
      <c r="AF338" s="6" t="s">
        <v>8</v>
      </c>
      <c r="AG338" s="6" t="s">
        <v>2908</v>
      </c>
      <c r="AH338" s="6" t="s">
        <v>87</v>
      </c>
      <c r="AI338" s="161">
        <v>362</v>
      </c>
      <c r="AJ338" s="161">
        <v>15.84</v>
      </c>
      <c r="AK338" s="161">
        <v>20.29</v>
      </c>
      <c r="AL338" s="161">
        <v>7344.98</v>
      </c>
    </row>
    <row r="339" spans="1:38" ht="37.9" customHeight="1">
      <c r="A339" s="350" t="s">
        <v>2907</v>
      </c>
      <c r="B339" s="343">
        <v>91931</v>
      </c>
      <c r="C339" s="351" t="s">
        <v>8</v>
      </c>
      <c r="D339" s="345" t="s">
        <v>2909</v>
      </c>
      <c r="E339" s="352" t="s">
        <v>87</v>
      </c>
      <c r="F339" s="353">
        <v>1030</v>
      </c>
      <c r="G339" s="353">
        <f>CPU!G3623</f>
        <v>6.8900000000000006</v>
      </c>
      <c r="H339" s="349">
        <f t="shared" si="58"/>
        <v>8.83</v>
      </c>
      <c r="I339" s="349">
        <f t="shared" si="59"/>
        <v>9094.9</v>
      </c>
      <c r="K339" s="105">
        <f t="shared" si="51"/>
        <v>0.24722932651321394</v>
      </c>
      <c r="M339" s="303">
        <f t="shared" ref="M339:M402" si="60">I339-AL339</f>
        <v>-2987</v>
      </c>
      <c r="N339" s="105">
        <v>0.28056768558951961</v>
      </c>
      <c r="O339" s="6" t="s">
        <v>2343</v>
      </c>
      <c r="P339" s="303"/>
      <c r="AD339" s="6" t="s">
        <v>2907</v>
      </c>
      <c r="AE339" s="6">
        <v>91931</v>
      </c>
      <c r="AF339" s="6" t="s">
        <v>8</v>
      </c>
      <c r="AG339" s="6" t="s">
        <v>2909</v>
      </c>
      <c r="AH339" s="6" t="s">
        <v>87</v>
      </c>
      <c r="AI339" s="161">
        <v>1030</v>
      </c>
      <c r="AJ339" s="161">
        <v>9.16</v>
      </c>
      <c r="AK339" s="161">
        <v>11.73</v>
      </c>
      <c r="AL339" s="161">
        <v>12081.9</v>
      </c>
    </row>
    <row r="340" spans="1:38" ht="37.9" customHeight="1">
      <c r="A340" s="350" t="s">
        <v>2910</v>
      </c>
      <c r="B340" s="343">
        <v>91933</v>
      </c>
      <c r="C340" s="351" t="s">
        <v>8</v>
      </c>
      <c r="D340" s="345" t="s">
        <v>2911</v>
      </c>
      <c r="E340" s="352" t="s">
        <v>87</v>
      </c>
      <c r="F340" s="353">
        <v>510</v>
      </c>
      <c r="G340" s="353">
        <f>CPU!G3634</f>
        <v>11.04</v>
      </c>
      <c r="H340" s="349">
        <f t="shared" si="58"/>
        <v>14.14</v>
      </c>
      <c r="I340" s="349">
        <f t="shared" si="59"/>
        <v>7211.4</v>
      </c>
      <c r="K340" s="105">
        <f t="shared" si="51"/>
        <v>0.24907063197026025</v>
      </c>
      <c r="M340" s="303">
        <f t="shared" si="60"/>
        <v>-2391.8999999999996</v>
      </c>
      <c r="N340" s="105">
        <v>0.28095238095238084</v>
      </c>
      <c r="O340" s="6" t="s">
        <v>2343</v>
      </c>
      <c r="P340" s="303"/>
      <c r="AD340" s="6" t="s">
        <v>2910</v>
      </c>
      <c r="AE340" s="6">
        <v>91933</v>
      </c>
      <c r="AF340" s="6" t="s">
        <v>8</v>
      </c>
      <c r="AG340" s="6" t="s">
        <v>2911</v>
      </c>
      <c r="AH340" s="6" t="s">
        <v>87</v>
      </c>
      <c r="AI340" s="161">
        <v>510</v>
      </c>
      <c r="AJ340" s="161">
        <v>14.7</v>
      </c>
      <c r="AK340" s="161">
        <v>18.829999999999998</v>
      </c>
      <c r="AL340" s="161">
        <v>9603.2999999999993</v>
      </c>
    </row>
    <row r="341" spans="1:38" ht="50.45" customHeight="1">
      <c r="A341" s="350" t="s">
        <v>2912</v>
      </c>
      <c r="B341" s="343">
        <v>101562</v>
      </c>
      <c r="C341" s="351" t="s">
        <v>8</v>
      </c>
      <c r="D341" s="345" t="s">
        <v>2913</v>
      </c>
      <c r="E341" s="352" t="s">
        <v>87</v>
      </c>
      <c r="F341" s="353">
        <v>490</v>
      </c>
      <c r="G341" s="353">
        <f>CPU!G3643</f>
        <v>18.05</v>
      </c>
      <c r="H341" s="349">
        <f t="shared" si="58"/>
        <v>23.12</v>
      </c>
      <c r="I341" s="349">
        <f t="shared" si="59"/>
        <v>11328.8</v>
      </c>
      <c r="K341" s="105">
        <f t="shared" ref="K341:K404" si="61">1-I341/AL341</f>
        <v>0.25008108984755117</v>
      </c>
      <c r="M341" s="303">
        <f t="shared" si="60"/>
        <v>-3777.9000000000015</v>
      </c>
      <c r="N341" s="105">
        <v>0.28084752804320723</v>
      </c>
      <c r="O341" s="6" t="s">
        <v>2343</v>
      </c>
      <c r="P341" s="303"/>
      <c r="AD341" s="6" t="s">
        <v>2912</v>
      </c>
      <c r="AE341" s="6">
        <v>101562</v>
      </c>
      <c r="AF341" s="6" t="s">
        <v>8</v>
      </c>
      <c r="AG341" s="6" t="s">
        <v>2913</v>
      </c>
      <c r="AH341" s="6" t="s">
        <v>87</v>
      </c>
      <c r="AI341" s="161">
        <v>490</v>
      </c>
      <c r="AJ341" s="161">
        <v>24.07</v>
      </c>
      <c r="AK341" s="161">
        <v>30.83</v>
      </c>
      <c r="AL341" s="161">
        <v>15106.7</v>
      </c>
    </row>
    <row r="342" spans="1:38" ht="50.45" customHeight="1">
      <c r="A342" s="350" t="s">
        <v>2914</v>
      </c>
      <c r="B342" s="343">
        <v>101563</v>
      </c>
      <c r="C342" s="351" t="s">
        <v>8</v>
      </c>
      <c r="D342" s="345" t="s">
        <v>2915</v>
      </c>
      <c r="E342" s="352" t="s">
        <v>87</v>
      </c>
      <c r="F342" s="353">
        <v>539</v>
      </c>
      <c r="G342" s="353">
        <f>CPU!G3652</f>
        <v>25.49</v>
      </c>
      <c r="H342" s="349">
        <f t="shared" si="58"/>
        <v>32.65</v>
      </c>
      <c r="I342" s="349">
        <f t="shared" si="59"/>
        <v>17598.349999999999</v>
      </c>
      <c r="K342" s="105">
        <f t="shared" si="61"/>
        <v>0.25011483693155734</v>
      </c>
      <c r="M342" s="303">
        <f t="shared" si="60"/>
        <v>-5869.7100000000028</v>
      </c>
      <c r="N342" s="105">
        <v>0.28096498970285366</v>
      </c>
      <c r="O342" s="6" t="s">
        <v>2343</v>
      </c>
      <c r="P342" s="303"/>
      <c r="AD342" s="6" t="s">
        <v>2914</v>
      </c>
      <c r="AE342" s="6">
        <v>101563</v>
      </c>
      <c r="AF342" s="6" t="s">
        <v>8</v>
      </c>
      <c r="AG342" s="6" t="s">
        <v>2915</v>
      </c>
      <c r="AH342" s="6" t="s">
        <v>87</v>
      </c>
      <c r="AI342" s="161">
        <v>539</v>
      </c>
      <c r="AJ342" s="161">
        <v>33.99</v>
      </c>
      <c r="AK342" s="161">
        <v>43.54</v>
      </c>
      <c r="AL342" s="161">
        <v>23468.06</v>
      </c>
    </row>
    <row r="343" spans="1:38" ht="50.45" customHeight="1">
      <c r="A343" s="350" t="s">
        <v>2916</v>
      </c>
      <c r="B343" s="343">
        <v>101564</v>
      </c>
      <c r="C343" s="351" t="s">
        <v>8</v>
      </c>
      <c r="D343" s="345" t="s">
        <v>2917</v>
      </c>
      <c r="E343" s="352" t="s">
        <v>87</v>
      </c>
      <c r="F343" s="353">
        <v>264</v>
      </c>
      <c r="G343" s="353">
        <f>CPU!G3661</f>
        <v>37.67</v>
      </c>
      <c r="H343" s="349">
        <f t="shared" si="58"/>
        <v>48.26</v>
      </c>
      <c r="I343" s="349">
        <f t="shared" si="59"/>
        <v>12740.64</v>
      </c>
      <c r="K343" s="105">
        <f t="shared" si="61"/>
        <v>0.25015537600994409</v>
      </c>
      <c r="M343" s="303">
        <f t="shared" si="60"/>
        <v>-4250.4000000000015</v>
      </c>
      <c r="N343" s="105">
        <v>0.28105095541401259</v>
      </c>
      <c r="O343" s="6" t="s">
        <v>2343</v>
      </c>
      <c r="P343" s="303"/>
      <c r="AD343" s="6" t="s">
        <v>2916</v>
      </c>
      <c r="AE343" s="6">
        <v>101564</v>
      </c>
      <c r="AF343" s="6" t="s">
        <v>8</v>
      </c>
      <c r="AG343" s="6" t="s">
        <v>2917</v>
      </c>
      <c r="AH343" s="6" t="s">
        <v>87</v>
      </c>
      <c r="AI343" s="161">
        <v>264</v>
      </c>
      <c r="AJ343" s="161">
        <v>50.24</v>
      </c>
      <c r="AK343" s="161">
        <v>64.36</v>
      </c>
      <c r="AL343" s="161">
        <v>16991.04</v>
      </c>
    </row>
    <row r="344" spans="1:38" ht="50.45" customHeight="1">
      <c r="A344" s="350" t="s">
        <v>2918</v>
      </c>
      <c r="B344" s="343">
        <v>101565</v>
      </c>
      <c r="C344" s="351" t="s">
        <v>8</v>
      </c>
      <c r="D344" s="345" t="s">
        <v>2919</v>
      </c>
      <c r="E344" s="352" t="s">
        <v>87</v>
      </c>
      <c r="F344" s="353">
        <v>1250</v>
      </c>
      <c r="G344" s="353">
        <f>CPU!G3670</f>
        <v>52.699999999999996</v>
      </c>
      <c r="H344" s="349">
        <f t="shared" si="58"/>
        <v>67.510000000000005</v>
      </c>
      <c r="I344" s="349">
        <f t="shared" si="59"/>
        <v>84387.5</v>
      </c>
      <c r="K344" s="105">
        <f t="shared" si="61"/>
        <v>0.24988888888888894</v>
      </c>
      <c r="M344" s="303">
        <f t="shared" si="60"/>
        <v>-28112.5</v>
      </c>
      <c r="N344" s="105">
        <v>0.28095644748078552</v>
      </c>
      <c r="O344" s="6" t="s">
        <v>2343</v>
      </c>
      <c r="P344" s="303"/>
      <c r="AD344" s="6" t="s">
        <v>2918</v>
      </c>
      <c r="AE344" s="6">
        <v>101565</v>
      </c>
      <c r="AF344" s="6" t="s">
        <v>8</v>
      </c>
      <c r="AG344" s="6" t="s">
        <v>2919</v>
      </c>
      <c r="AH344" s="6" t="s">
        <v>87</v>
      </c>
      <c r="AI344" s="161">
        <v>1250</v>
      </c>
      <c r="AJ344" s="161">
        <v>70.260000000000005</v>
      </c>
      <c r="AK344" s="161">
        <v>90</v>
      </c>
      <c r="AL344" s="161">
        <v>112500</v>
      </c>
    </row>
    <row r="345" spans="1:38" ht="25.15" customHeight="1">
      <c r="A345" s="350" t="s">
        <v>2920</v>
      </c>
      <c r="B345" s="343">
        <v>7925</v>
      </c>
      <c r="C345" s="351" t="s">
        <v>48</v>
      </c>
      <c r="D345" s="345" t="s">
        <v>2921</v>
      </c>
      <c r="E345" s="352" t="s">
        <v>644</v>
      </c>
      <c r="F345" s="353">
        <v>9</v>
      </c>
      <c r="G345" s="353">
        <f>CPU!G3682</f>
        <v>2.04</v>
      </c>
      <c r="H345" s="349">
        <f t="shared" si="58"/>
        <v>2.61</v>
      </c>
      <c r="I345" s="349">
        <f t="shared" si="59"/>
        <v>23.49</v>
      </c>
      <c r="K345" s="105">
        <f t="shared" si="61"/>
        <v>0.24783861671469742</v>
      </c>
      <c r="M345" s="303">
        <f t="shared" si="60"/>
        <v>-7.740000000000002</v>
      </c>
      <c r="N345" s="105">
        <v>0.28044280442804448</v>
      </c>
      <c r="O345" s="6" t="s">
        <v>2343</v>
      </c>
      <c r="P345" s="303"/>
      <c r="AD345" s="6" t="s">
        <v>2920</v>
      </c>
      <c r="AE345" s="6">
        <v>7925</v>
      </c>
      <c r="AF345" s="6" t="s">
        <v>48</v>
      </c>
      <c r="AG345" s="6" t="s">
        <v>2921</v>
      </c>
      <c r="AH345" s="6" t="s">
        <v>644</v>
      </c>
      <c r="AI345" s="161">
        <v>9</v>
      </c>
      <c r="AJ345" s="161">
        <v>2.71</v>
      </c>
      <c r="AK345" s="161">
        <v>3.47</v>
      </c>
      <c r="AL345" s="161">
        <v>31.23</v>
      </c>
    </row>
    <row r="346" spans="1:38" ht="25.15" customHeight="1">
      <c r="A346" s="350" t="s">
        <v>2922</v>
      </c>
      <c r="B346" s="343">
        <v>7926</v>
      </c>
      <c r="C346" s="351" t="s">
        <v>48</v>
      </c>
      <c r="D346" s="345" t="s">
        <v>2923</v>
      </c>
      <c r="E346" s="352" t="s">
        <v>644</v>
      </c>
      <c r="F346" s="353">
        <v>3</v>
      </c>
      <c r="G346" s="353">
        <f>CPU!G3694</f>
        <v>2.1399999999999997</v>
      </c>
      <c r="H346" s="349">
        <f t="shared" si="58"/>
        <v>2.74</v>
      </c>
      <c r="I346" s="349">
        <f t="shared" si="59"/>
        <v>8.2200000000000006</v>
      </c>
      <c r="K346" s="105">
        <f t="shared" si="61"/>
        <v>0.24931506849315055</v>
      </c>
      <c r="M346" s="303">
        <f t="shared" si="60"/>
        <v>-2.7299999999999986</v>
      </c>
      <c r="N346" s="105">
        <v>0.2807017543859649</v>
      </c>
      <c r="O346" s="6" t="s">
        <v>2343</v>
      </c>
      <c r="P346" s="303"/>
      <c r="AD346" s="6" t="s">
        <v>2922</v>
      </c>
      <c r="AE346" s="6">
        <v>7926</v>
      </c>
      <c r="AF346" s="6" t="s">
        <v>48</v>
      </c>
      <c r="AG346" s="6" t="s">
        <v>2923</v>
      </c>
      <c r="AH346" s="6" t="s">
        <v>644</v>
      </c>
      <c r="AI346" s="161">
        <v>3</v>
      </c>
      <c r="AJ346" s="161">
        <v>2.85</v>
      </c>
      <c r="AK346" s="161">
        <v>3.65</v>
      </c>
      <c r="AL346" s="161">
        <v>10.95</v>
      </c>
    </row>
    <row r="347" spans="1:38" ht="25.15" customHeight="1">
      <c r="A347" s="350" t="s">
        <v>2924</v>
      </c>
      <c r="B347" s="343">
        <v>7927</v>
      </c>
      <c r="C347" s="351" t="s">
        <v>48</v>
      </c>
      <c r="D347" s="345" t="s">
        <v>2925</v>
      </c>
      <c r="E347" s="352" t="s">
        <v>644</v>
      </c>
      <c r="F347" s="353">
        <v>2</v>
      </c>
      <c r="G347" s="353">
        <f>CPU!G3706</f>
        <v>2.42</v>
      </c>
      <c r="H347" s="349">
        <f t="shared" si="58"/>
        <v>3.1</v>
      </c>
      <c r="I347" s="349">
        <f t="shared" si="59"/>
        <v>6.2</v>
      </c>
      <c r="K347" s="105">
        <f t="shared" si="61"/>
        <v>0.24757281553398058</v>
      </c>
      <c r="M347" s="303">
        <f t="shared" si="60"/>
        <v>-2.04</v>
      </c>
      <c r="N347" s="105">
        <v>0.27950310559006208</v>
      </c>
      <c r="O347" s="6" t="s">
        <v>2379</v>
      </c>
      <c r="P347" s="303"/>
      <c r="AD347" s="6" t="s">
        <v>2924</v>
      </c>
      <c r="AE347" s="6">
        <v>7927</v>
      </c>
      <c r="AF347" s="6" t="s">
        <v>48</v>
      </c>
      <c r="AG347" s="6" t="s">
        <v>2925</v>
      </c>
      <c r="AH347" s="6" t="s">
        <v>644</v>
      </c>
      <c r="AI347" s="161">
        <v>2</v>
      </c>
      <c r="AJ347" s="161">
        <v>3.22</v>
      </c>
      <c r="AK347" s="161">
        <v>4.12</v>
      </c>
      <c r="AL347" s="161">
        <v>8.24</v>
      </c>
    </row>
    <row r="348" spans="1:38" ht="25.15" customHeight="1">
      <c r="A348" s="350" t="s">
        <v>2926</v>
      </c>
      <c r="B348" s="343">
        <v>7922</v>
      </c>
      <c r="C348" s="351" t="s">
        <v>48</v>
      </c>
      <c r="D348" s="345" t="s">
        <v>2927</v>
      </c>
      <c r="E348" s="352" t="s">
        <v>644</v>
      </c>
      <c r="F348" s="353">
        <v>2</v>
      </c>
      <c r="G348" s="353">
        <f>CPU!G3718</f>
        <v>3.2299999999999995</v>
      </c>
      <c r="H348" s="349">
        <f t="shared" si="58"/>
        <v>4.1399999999999997</v>
      </c>
      <c r="I348" s="349">
        <f t="shared" si="59"/>
        <v>8.2799999999999994</v>
      </c>
      <c r="K348" s="105">
        <f t="shared" si="61"/>
        <v>0.24863883847549917</v>
      </c>
      <c r="M348" s="303">
        <f t="shared" si="60"/>
        <v>-2.74</v>
      </c>
      <c r="N348" s="105">
        <v>0.2813953488372094</v>
      </c>
      <c r="O348" s="6" t="s">
        <v>2343</v>
      </c>
      <c r="P348" s="303"/>
      <c r="AD348" s="6" t="s">
        <v>2926</v>
      </c>
      <c r="AE348" s="6">
        <v>7922</v>
      </c>
      <c r="AF348" s="6" t="s">
        <v>48</v>
      </c>
      <c r="AG348" s="6" t="s">
        <v>2927</v>
      </c>
      <c r="AH348" s="6" t="s">
        <v>644</v>
      </c>
      <c r="AI348" s="161">
        <v>2</v>
      </c>
      <c r="AJ348" s="161">
        <v>4.3</v>
      </c>
      <c r="AK348" s="161">
        <v>5.51</v>
      </c>
      <c r="AL348" s="161">
        <v>11.02</v>
      </c>
    </row>
    <row r="349" spans="1:38" ht="25.15" customHeight="1">
      <c r="A349" s="350" t="s">
        <v>2928</v>
      </c>
      <c r="B349" s="343">
        <v>7928</v>
      </c>
      <c r="C349" s="351" t="s">
        <v>48</v>
      </c>
      <c r="D349" s="345" t="s">
        <v>2929</v>
      </c>
      <c r="E349" s="352" t="s">
        <v>644</v>
      </c>
      <c r="F349" s="353">
        <v>2</v>
      </c>
      <c r="G349" s="353">
        <f>CPU!G3730</f>
        <v>3.6500000000000004</v>
      </c>
      <c r="H349" s="349">
        <f t="shared" si="58"/>
        <v>4.68</v>
      </c>
      <c r="I349" s="349">
        <f t="shared" si="59"/>
        <v>9.36</v>
      </c>
      <c r="K349" s="105">
        <f t="shared" si="61"/>
        <v>0.25000000000000011</v>
      </c>
      <c r="M349" s="303">
        <f t="shared" si="60"/>
        <v>-3.120000000000001</v>
      </c>
      <c r="N349" s="105">
        <v>0.28131416837782353</v>
      </c>
      <c r="O349" s="6" t="s">
        <v>2343</v>
      </c>
      <c r="P349" s="303"/>
      <c r="AD349" s="6" t="s">
        <v>2928</v>
      </c>
      <c r="AE349" s="6">
        <v>7928</v>
      </c>
      <c r="AF349" s="6" t="s">
        <v>48</v>
      </c>
      <c r="AG349" s="6" t="s">
        <v>2929</v>
      </c>
      <c r="AH349" s="6" t="s">
        <v>644</v>
      </c>
      <c r="AI349" s="161">
        <v>2</v>
      </c>
      <c r="AJ349" s="161">
        <v>4.87</v>
      </c>
      <c r="AK349" s="161">
        <v>6.24</v>
      </c>
      <c r="AL349" s="161">
        <v>12.48</v>
      </c>
    </row>
    <row r="350" spans="1:38" ht="25.15" customHeight="1">
      <c r="A350" s="350" t="s">
        <v>2930</v>
      </c>
      <c r="B350" s="343">
        <v>7923</v>
      </c>
      <c r="C350" s="351" t="s">
        <v>48</v>
      </c>
      <c r="D350" s="345" t="s">
        <v>2931</v>
      </c>
      <c r="E350" s="352" t="s">
        <v>644</v>
      </c>
      <c r="F350" s="353">
        <v>2</v>
      </c>
      <c r="G350" s="353">
        <f>CPU!G3742</f>
        <v>5.47</v>
      </c>
      <c r="H350" s="349">
        <f t="shared" si="58"/>
        <v>7.01</v>
      </c>
      <c r="I350" s="349">
        <f t="shared" si="59"/>
        <v>14.02</v>
      </c>
      <c r="K350" s="105">
        <f t="shared" si="61"/>
        <v>0.25026737967914436</v>
      </c>
      <c r="M350" s="303">
        <f t="shared" si="60"/>
        <v>-4.68</v>
      </c>
      <c r="N350" s="105">
        <v>0.28082191780821919</v>
      </c>
      <c r="O350" s="6" t="s">
        <v>2343</v>
      </c>
      <c r="P350" s="303"/>
      <c r="AD350" s="6" t="s">
        <v>2930</v>
      </c>
      <c r="AE350" s="6">
        <v>7923</v>
      </c>
      <c r="AF350" s="6" t="s">
        <v>48</v>
      </c>
      <c r="AG350" s="6" t="s">
        <v>2931</v>
      </c>
      <c r="AH350" s="6" t="s">
        <v>644</v>
      </c>
      <c r="AI350" s="161">
        <v>2</v>
      </c>
      <c r="AJ350" s="161">
        <v>7.3</v>
      </c>
      <c r="AK350" s="161">
        <v>9.35</v>
      </c>
      <c r="AL350" s="161">
        <v>18.7</v>
      </c>
    </row>
    <row r="351" spans="1:38" ht="25.15" customHeight="1">
      <c r="A351" s="350" t="s">
        <v>2932</v>
      </c>
      <c r="B351" s="343">
        <v>7929</v>
      </c>
      <c r="C351" s="351" t="s">
        <v>48</v>
      </c>
      <c r="D351" s="345" t="s">
        <v>2933</v>
      </c>
      <c r="E351" s="352" t="s">
        <v>644</v>
      </c>
      <c r="F351" s="353">
        <v>2</v>
      </c>
      <c r="G351" s="353">
        <f>CPU!G3754</f>
        <v>6.8</v>
      </c>
      <c r="H351" s="349">
        <f t="shared" si="58"/>
        <v>8.7100000000000009</v>
      </c>
      <c r="I351" s="349">
        <f t="shared" si="59"/>
        <v>17.420000000000002</v>
      </c>
      <c r="K351" s="105">
        <f t="shared" si="61"/>
        <v>0.24849007765314923</v>
      </c>
      <c r="M351" s="303">
        <f t="shared" si="60"/>
        <v>-5.759999999999998</v>
      </c>
      <c r="N351" s="105">
        <v>0.28066298342541418</v>
      </c>
      <c r="O351" s="6" t="s">
        <v>2343</v>
      </c>
      <c r="P351" s="303"/>
      <c r="AD351" s="6" t="s">
        <v>2932</v>
      </c>
      <c r="AE351" s="6">
        <v>7929</v>
      </c>
      <c r="AF351" s="6" t="s">
        <v>48</v>
      </c>
      <c r="AG351" s="6" t="s">
        <v>2933</v>
      </c>
      <c r="AH351" s="6" t="s">
        <v>644</v>
      </c>
      <c r="AI351" s="161">
        <v>2</v>
      </c>
      <c r="AJ351" s="161">
        <v>9.0500000000000007</v>
      </c>
      <c r="AK351" s="161">
        <v>11.59</v>
      </c>
      <c r="AL351" s="161">
        <v>23.18</v>
      </c>
    </row>
    <row r="352" spans="1:38" ht="23.45" customHeight="1">
      <c r="A352" s="350" t="s">
        <v>2934</v>
      </c>
      <c r="B352" s="344"/>
      <c r="C352" s="324"/>
      <c r="D352" s="345" t="s">
        <v>2935</v>
      </c>
      <c r="E352" s="346"/>
      <c r="F352" s="347"/>
      <c r="G352" s="347"/>
      <c r="H352" s="348"/>
      <c r="I352" s="348"/>
      <c r="K352" s="105" t="e">
        <f t="shared" si="61"/>
        <v>#DIV/0!</v>
      </c>
      <c r="M352" s="303">
        <f t="shared" si="60"/>
        <v>0</v>
      </c>
      <c r="N352" s="105" t="s">
        <v>2351</v>
      </c>
      <c r="O352" s="6" t="s">
        <v>2343</v>
      </c>
      <c r="P352" s="303"/>
      <c r="AD352" s="6" t="s">
        <v>2934</v>
      </c>
      <c r="AG352" s="6" t="s">
        <v>2935</v>
      </c>
    </row>
    <row r="353" spans="1:38" ht="37.9" customHeight="1">
      <c r="A353" s="350" t="s">
        <v>2936</v>
      </c>
      <c r="B353" s="343">
        <v>91862</v>
      </c>
      <c r="C353" s="351" t="s">
        <v>8</v>
      </c>
      <c r="D353" s="345" t="s">
        <v>2937</v>
      </c>
      <c r="E353" s="352" t="s">
        <v>87</v>
      </c>
      <c r="F353" s="353">
        <v>32</v>
      </c>
      <c r="G353" s="353">
        <f>CPU!G3764</f>
        <v>6.22</v>
      </c>
      <c r="H353" s="349">
        <f t="shared" ref="H353:H365" si="62">ROUND(G353*1.281,2)</f>
        <v>7.97</v>
      </c>
      <c r="I353" s="349">
        <f t="shared" ref="I353:I365" si="63">ROUND(H353*F353,2)</f>
        <v>255.04</v>
      </c>
      <c r="K353" s="105">
        <f t="shared" si="61"/>
        <v>0.24952919020715625</v>
      </c>
      <c r="M353" s="303">
        <f t="shared" si="60"/>
        <v>-84.799999999999983</v>
      </c>
      <c r="N353" s="105">
        <v>0.28106151990349826</v>
      </c>
      <c r="O353" s="6" t="s">
        <v>2343</v>
      </c>
      <c r="P353" s="303"/>
      <c r="AD353" s="6" t="s">
        <v>2936</v>
      </c>
      <c r="AE353" s="6">
        <v>91862</v>
      </c>
      <c r="AF353" s="6" t="s">
        <v>8</v>
      </c>
      <c r="AG353" s="6" t="s">
        <v>2937</v>
      </c>
      <c r="AH353" s="6" t="s">
        <v>87</v>
      </c>
      <c r="AI353" s="161">
        <v>32</v>
      </c>
      <c r="AJ353" s="161">
        <v>8.2899999999999991</v>
      </c>
      <c r="AK353" s="161">
        <v>10.62</v>
      </c>
      <c r="AL353" s="161">
        <v>339.84</v>
      </c>
    </row>
    <row r="354" spans="1:38" ht="37.9" customHeight="1">
      <c r="A354" s="350" t="s">
        <v>2938</v>
      </c>
      <c r="B354" s="343">
        <v>91863</v>
      </c>
      <c r="C354" s="351" t="s">
        <v>8</v>
      </c>
      <c r="D354" s="345" t="s">
        <v>2939</v>
      </c>
      <c r="E354" s="352" t="s">
        <v>87</v>
      </c>
      <c r="F354" s="353">
        <v>2600</v>
      </c>
      <c r="G354" s="353">
        <f>CPU!G3774</f>
        <v>7.3900000000000006</v>
      </c>
      <c r="H354" s="349">
        <f t="shared" si="62"/>
        <v>9.4700000000000006</v>
      </c>
      <c r="I354" s="349">
        <f t="shared" si="63"/>
        <v>24622</v>
      </c>
      <c r="K354" s="105">
        <f t="shared" si="61"/>
        <v>0.25019794140934282</v>
      </c>
      <c r="M354" s="303">
        <f t="shared" si="60"/>
        <v>-8216</v>
      </c>
      <c r="N354" s="105">
        <v>0.2809330628803246</v>
      </c>
      <c r="O354" s="6" t="s">
        <v>2343</v>
      </c>
      <c r="P354" s="303"/>
      <c r="AD354" s="6" t="s">
        <v>2938</v>
      </c>
      <c r="AE354" s="6">
        <v>91863</v>
      </c>
      <c r="AF354" s="6" t="s">
        <v>8</v>
      </c>
      <c r="AG354" s="6" t="s">
        <v>2939</v>
      </c>
      <c r="AH354" s="6" t="s">
        <v>87</v>
      </c>
      <c r="AI354" s="161">
        <v>2600</v>
      </c>
      <c r="AJ354" s="161">
        <v>9.86</v>
      </c>
      <c r="AK354" s="161">
        <v>12.63</v>
      </c>
      <c r="AL354" s="161">
        <v>32838</v>
      </c>
    </row>
    <row r="355" spans="1:38" ht="37.9" customHeight="1">
      <c r="A355" s="350" t="s">
        <v>2940</v>
      </c>
      <c r="B355" s="343">
        <v>91864</v>
      </c>
      <c r="C355" s="351" t="s">
        <v>8</v>
      </c>
      <c r="D355" s="345" t="s">
        <v>2941</v>
      </c>
      <c r="E355" s="352" t="s">
        <v>87</v>
      </c>
      <c r="F355" s="353">
        <v>150</v>
      </c>
      <c r="G355" s="353">
        <f>CPU!G3784</f>
        <v>10.149999999999999</v>
      </c>
      <c r="H355" s="349">
        <f t="shared" si="62"/>
        <v>13</v>
      </c>
      <c r="I355" s="349">
        <f t="shared" si="63"/>
        <v>1950</v>
      </c>
      <c r="K355" s="105">
        <f t="shared" si="61"/>
        <v>0.25028835063437138</v>
      </c>
      <c r="M355" s="303">
        <f t="shared" si="60"/>
        <v>-651</v>
      </c>
      <c r="N355" s="105">
        <v>0.28064992614475637</v>
      </c>
      <c r="O355" s="6" t="s">
        <v>2343</v>
      </c>
      <c r="P355" s="303"/>
      <c r="AD355" s="6" t="s">
        <v>2940</v>
      </c>
      <c r="AE355" s="6">
        <v>91864</v>
      </c>
      <c r="AF355" s="6" t="s">
        <v>8</v>
      </c>
      <c r="AG355" s="6" t="s">
        <v>2941</v>
      </c>
      <c r="AH355" s="6" t="s">
        <v>87</v>
      </c>
      <c r="AI355" s="161">
        <v>150</v>
      </c>
      <c r="AJ355" s="161">
        <v>13.54</v>
      </c>
      <c r="AK355" s="161">
        <v>17.34</v>
      </c>
      <c r="AL355" s="161">
        <v>2601</v>
      </c>
    </row>
    <row r="356" spans="1:38" ht="37.9" customHeight="1">
      <c r="A356" s="350" t="s">
        <v>2942</v>
      </c>
      <c r="B356" s="343">
        <v>91865</v>
      </c>
      <c r="C356" s="351" t="s">
        <v>8</v>
      </c>
      <c r="D356" s="345" t="s">
        <v>2943</v>
      </c>
      <c r="E356" s="352" t="s">
        <v>87</v>
      </c>
      <c r="F356" s="353">
        <v>55</v>
      </c>
      <c r="G356" s="353">
        <f>CPU!G3794</f>
        <v>12.83</v>
      </c>
      <c r="H356" s="349">
        <f t="shared" si="62"/>
        <v>16.440000000000001</v>
      </c>
      <c r="I356" s="349">
        <f t="shared" si="63"/>
        <v>904.2</v>
      </c>
      <c r="K356" s="105">
        <f t="shared" si="61"/>
        <v>0.24965769055225917</v>
      </c>
      <c r="M356" s="303">
        <f t="shared" si="60"/>
        <v>-300.84999999999991</v>
      </c>
      <c r="N356" s="105">
        <v>0.28128654970760225</v>
      </c>
      <c r="O356" s="6" t="s">
        <v>2343</v>
      </c>
      <c r="P356" s="303"/>
      <c r="AD356" s="6" t="s">
        <v>2942</v>
      </c>
      <c r="AE356" s="6">
        <v>91865</v>
      </c>
      <c r="AF356" s="6" t="s">
        <v>8</v>
      </c>
      <c r="AG356" s="6" t="s">
        <v>2943</v>
      </c>
      <c r="AH356" s="6" t="s">
        <v>87</v>
      </c>
      <c r="AI356" s="161">
        <v>55</v>
      </c>
      <c r="AJ356" s="161">
        <v>17.100000000000001</v>
      </c>
      <c r="AK356" s="161">
        <v>21.91</v>
      </c>
      <c r="AL356" s="161">
        <v>1205.05</v>
      </c>
    </row>
    <row r="357" spans="1:38" ht="37.9" customHeight="1">
      <c r="A357" s="350" t="s">
        <v>2944</v>
      </c>
      <c r="B357" s="343">
        <v>93009</v>
      </c>
      <c r="C357" s="351" t="s">
        <v>8</v>
      </c>
      <c r="D357" s="345" t="s">
        <v>2945</v>
      </c>
      <c r="E357" s="352" t="s">
        <v>87</v>
      </c>
      <c r="F357" s="353">
        <v>90</v>
      </c>
      <c r="G357" s="353">
        <f>CPU!G3804</f>
        <v>19.330000000000002</v>
      </c>
      <c r="H357" s="349">
        <f t="shared" si="62"/>
        <v>24.76</v>
      </c>
      <c r="I357" s="349">
        <f t="shared" si="63"/>
        <v>2228.4</v>
      </c>
      <c r="K357" s="105">
        <f t="shared" si="61"/>
        <v>0.25015142337976981</v>
      </c>
      <c r="M357" s="303">
        <f t="shared" si="60"/>
        <v>-743.40000000000009</v>
      </c>
      <c r="N357" s="105">
        <v>0.28083785880527556</v>
      </c>
      <c r="O357" s="6" t="s">
        <v>2343</v>
      </c>
      <c r="P357" s="303"/>
      <c r="AD357" s="6" t="s">
        <v>2944</v>
      </c>
      <c r="AE357" s="6">
        <v>93009</v>
      </c>
      <c r="AF357" s="6" t="s">
        <v>8</v>
      </c>
      <c r="AG357" s="6" t="s">
        <v>2945</v>
      </c>
      <c r="AH357" s="6" t="s">
        <v>87</v>
      </c>
      <c r="AI357" s="161">
        <v>90</v>
      </c>
      <c r="AJ357" s="161">
        <v>25.78</v>
      </c>
      <c r="AK357" s="161">
        <v>33.020000000000003</v>
      </c>
      <c r="AL357" s="161">
        <v>2971.8</v>
      </c>
    </row>
    <row r="358" spans="1:38" ht="37.9" customHeight="1">
      <c r="A358" s="350" t="s">
        <v>2946</v>
      </c>
      <c r="B358" s="343">
        <v>93012</v>
      </c>
      <c r="C358" s="351" t="s">
        <v>8</v>
      </c>
      <c r="D358" s="345" t="s">
        <v>2947</v>
      </c>
      <c r="E358" s="352" t="s">
        <v>87</v>
      </c>
      <c r="F358" s="353">
        <v>606</v>
      </c>
      <c r="G358" s="353">
        <f>CPU!G3814</f>
        <v>50.99</v>
      </c>
      <c r="H358" s="349">
        <f t="shared" si="62"/>
        <v>65.319999999999993</v>
      </c>
      <c r="I358" s="349">
        <f t="shared" si="63"/>
        <v>39583.919999999998</v>
      </c>
      <c r="K358" s="105">
        <f t="shared" si="61"/>
        <v>0.25014349672827463</v>
      </c>
      <c r="M358" s="303">
        <f t="shared" si="60"/>
        <v>-13204.740000000005</v>
      </c>
      <c r="N358" s="105">
        <v>0.28102941176470586</v>
      </c>
      <c r="O358" s="6" t="s">
        <v>2343</v>
      </c>
      <c r="P358" s="303"/>
      <c r="AD358" s="6" t="s">
        <v>2946</v>
      </c>
      <c r="AE358" s="6">
        <v>93012</v>
      </c>
      <c r="AF358" s="6" t="s">
        <v>8</v>
      </c>
      <c r="AG358" s="6" t="s">
        <v>2947</v>
      </c>
      <c r="AH358" s="6" t="s">
        <v>87</v>
      </c>
      <c r="AI358" s="161">
        <v>606</v>
      </c>
      <c r="AJ358" s="161">
        <v>68</v>
      </c>
      <c r="AK358" s="161">
        <v>87.11</v>
      </c>
      <c r="AL358" s="161">
        <v>52788.66</v>
      </c>
    </row>
    <row r="359" spans="1:38" ht="37.9" customHeight="1">
      <c r="A359" s="350" t="s">
        <v>2948</v>
      </c>
      <c r="B359" s="343">
        <v>12472</v>
      </c>
      <c r="C359" s="351" t="s">
        <v>48</v>
      </c>
      <c r="D359" s="345" t="s">
        <v>2949</v>
      </c>
      <c r="E359" s="352" t="s">
        <v>644</v>
      </c>
      <c r="F359" s="353">
        <v>150</v>
      </c>
      <c r="G359" s="353">
        <f>CPU!G3824</f>
        <v>247.07</v>
      </c>
      <c r="H359" s="349">
        <f t="shared" si="62"/>
        <v>316.5</v>
      </c>
      <c r="I359" s="349">
        <f t="shared" si="63"/>
        <v>47475</v>
      </c>
      <c r="K359" s="105">
        <f t="shared" si="61"/>
        <v>0.25005331374546835</v>
      </c>
      <c r="M359" s="303">
        <f t="shared" si="60"/>
        <v>-15829.5</v>
      </c>
      <c r="N359" s="105">
        <v>0.28101381089694932</v>
      </c>
      <c r="O359" s="6" t="s">
        <v>2343</v>
      </c>
      <c r="P359" s="303"/>
      <c r="AD359" s="6" t="s">
        <v>2948</v>
      </c>
      <c r="AE359" s="6">
        <v>12472</v>
      </c>
      <c r="AF359" s="6" t="s">
        <v>48</v>
      </c>
      <c r="AG359" s="6" t="s">
        <v>2949</v>
      </c>
      <c r="AH359" s="6" t="s">
        <v>644</v>
      </c>
      <c r="AI359" s="161">
        <v>150</v>
      </c>
      <c r="AJ359" s="161">
        <v>329.45</v>
      </c>
      <c r="AK359" s="161">
        <v>422.03</v>
      </c>
      <c r="AL359" s="161">
        <v>63304.5</v>
      </c>
    </row>
    <row r="360" spans="1:38" ht="37.9" customHeight="1">
      <c r="A360" s="350" t="s">
        <v>2950</v>
      </c>
      <c r="B360" s="343">
        <v>91875</v>
      </c>
      <c r="C360" s="351" t="s">
        <v>8</v>
      </c>
      <c r="D360" s="345" t="s">
        <v>2951</v>
      </c>
      <c r="E360" s="352" t="s">
        <v>55</v>
      </c>
      <c r="F360" s="353">
        <v>278</v>
      </c>
      <c r="G360" s="353">
        <f>CPU!G3834</f>
        <v>4.96</v>
      </c>
      <c r="H360" s="349">
        <f t="shared" si="62"/>
        <v>6.35</v>
      </c>
      <c r="I360" s="349">
        <f t="shared" si="63"/>
        <v>1765.3</v>
      </c>
      <c r="K360" s="105">
        <f t="shared" si="61"/>
        <v>0.2502951593860685</v>
      </c>
      <c r="M360" s="303">
        <f t="shared" si="60"/>
        <v>-589.3599999999999</v>
      </c>
      <c r="N360" s="105">
        <v>0.28139183055975803</v>
      </c>
      <c r="O360" s="6" t="s">
        <v>2343</v>
      </c>
      <c r="P360" s="303"/>
      <c r="AD360" s="6" t="s">
        <v>2950</v>
      </c>
      <c r="AE360" s="6">
        <v>91875</v>
      </c>
      <c r="AF360" s="6" t="s">
        <v>8</v>
      </c>
      <c r="AG360" s="6" t="s">
        <v>2951</v>
      </c>
      <c r="AH360" s="6" t="s">
        <v>55</v>
      </c>
      <c r="AI360" s="161">
        <v>278</v>
      </c>
      <c r="AJ360" s="161">
        <v>6.61</v>
      </c>
      <c r="AK360" s="161">
        <v>8.4700000000000006</v>
      </c>
      <c r="AL360" s="161">
        <v>2354.66</v>
      </c>
    </row>
    <row r="361" spans="1:38" ht="37.9" customHeight="1">
      <c r="A361" s="350" t="s">
        <v>2952</v>
      </c>
      <c r="B361" s="343">
        <v>91876</v>
      </c>
      <c r="C361" s="351" t="s">
        <v>8</v>
      </c>
      <c r="D361" s="345" t="s">
        <v>2953</v>
      </c>
      <c r="E361" s="352" t="s">
        <v>55</v>
      </c>
      <c r="F361" s="353">
        <v>19</v>
      </c>
      <c r="G361" s="353">
        <f>CPU!G3844</f>
        <v>5.99</v>
      </c>
      <c r="H361" s="349">
        <f t="shared" si="62"/>
        <v>7.67</v>
      </c>
      <c r="I361" s="349">
        <f t="shared" si="63"/>
        <v>145.72999999999999</v>
      </c>
      <c r="K361" s="105">
        <f t="shared" si="61"/>
        <v>0.24877571008814892</v>
      </c>
      <c r="M361" s="303">
        <f t="shared" si="60"/>
        <v>-48.260000000000019</v>
      </c>
      <c r="N361" s="105">
        <v>0.28105395232120456</v>
      </c>
      <c r="O361" s="6" t="s">
        <v>2343</v>
      </c>
      <c r="P361" s="303"/>
      <c r="AD361" s="6" t="s">
        <v>2952</v>
      </c>
      <c r="AE361" s="6">
        <v>91876</v>
      </c>
      <c r="AF361" s="6" t="s">
        <v>8</v>
      </c>
      <c r="AG361" s="6" t="s">
        <v>2953</v>
      </c>
      <c r="AH361" s="6" t="s">
        <v>55</v>
      </c>
      <c r="AI361" s="161">
        <v>19</v>
      </c>
      <c r="AJ361" s="161">
        <v>7.97</v>
      </c>
      <c r="AK361" s="161">
        <v>10.210000000000001</v>
      </c>
      <c r="AL361" s="161">
        <v>193.99</v>
      </c>
    </row>
    <row r="362" spans="1:38" ht="37.9" customHeight="1">
      <c r="A362" s="350" t="s">
        <v>2954</v>
      </c>
      <c r="B362" s="343">
        <v>91877</v>
      </c>
      <c r="C362" s="351" t="s">
        <v>8</v>
      </c>
      <c r="D362" s="345" t="s">
        <v>2955</v>
      </c>
      <c r="E362" s="352" t="s">
        <v>55</v>
      </c>
      <c r="F362" s="353">
        <v>5</v>
      </c>
      <c r="G362" s="353">
        <f>CPU!G3854</f>
        <v>7.42</v>
      </c>
      <c r="H362" s="349">
        <f t="shared" si="62"/>
        <v>9.51</v>
      </c>
      <c r="I362" s="349">
        <f t="shared" si="63"/>
        <v>47.55</v>
      </c>
      <c r="K362" s="105">
        <f t="shared" si="61"/>
        <v>0.24881516587677721</v>
      </c>
      <c r="M362" s="303">
        <f t="shared" si="60"/>
        <v>-15.75</v>
      </c>
      <c r="N362" s="105">
        <v>0.28137651821862342</v>
      </c>
      <c r="O362" s="6" t="s">
        <v>2343</v>
      </c>
      <c r="P362" s="303"/>
      <c r="AD362" s="6" t="s">
        <v>2954</v>
      </c>
      <c r="AE362" s="6">
        <v>91877</v>
      </c>
      <c r="AF362" s="6" t="s">
        <v>8</v>
      </c>
      <c r="AG362" s="6" t="s">
        <v>2955</v>
      </c>
      <c r="AH362" s="6" t="s">
        <v>55</v>
      </c>
      <c r="AI362" s="161">
        <v>5</v>
      </c>
      <c r="AJ362" s="161">
        <v>9.8800000000000008</v>
      </c>
      <c r="AK362" s="161">
        <v>12.66</v>
      </c>
      <c r="AL362" s="161">
        <v>63.3</v>
      </c>
    </row>
    <row r="363" spans="1:38" ht="50.45" customHeight="1">
      <c r="A363" s="350" t="s">
        <v>2956</v>
      </c>
      <c r="B363" s="343">
        <v>93013</v>
      </c>
      <c r="C363" s="351" t="s">
        <v>8</v>
      </c>
      <c r="D363" s="345" t="s">
        <v>2957</v>
      </c>
      <c r="E363" s="352" t="s">
        <v>55</v>
      </c>
      <c r="F363" s="353">
        <v>3</v>
      </c>
      <c r="G363" s="353">
        <f>CPU!G3864</f>
        <v>9.26</v>
      </c>
      <c r="H363" s="349">
        <f t="shared" si="62"/>
        <v>11.86</v>
      </c>
      <c r="I363" s="349">
        <f t="shared" si="63"/>
        <v>35.58</v>
      </c>
      <c r="K363" s="105">
        <f t="shared" si="61"/>
        <v>0.24889170360987967</v>
      </c>
      <c r="M363" s="303">
        <f t="shared" si="60"/>
        <v>-11.79</v>
      </c>
      <c r="N363" s="105">
        <v>0.28061638280616386</v>
      </c>
      <c r="O363" s="6" t="s">
        <v>2343</v>
      </c>
      <c r="P363" s="303"/>
      <c r="AD363" s="6" t="s">
        <v>2956</v>
      </c>
      <c r="AE363" s="6">
        <v>93013</v>
      </c>
      <c r="AF363" s="6" t="s">
        <v>8</v>
      </c>
      <c r="AG363" s="6" t="s">
        <v>2957</v>
      </c>
      <c r="AH363" s="6" t="s">
        <v>55</v>
      </c>
      <c r="AI363" s="161">
        <v>3</v>
      </c>
      <c r="AJ363" s="161">
        <v>12.33</v>
      </c>
      <c r="AK363" s="161">
        <v>15.79</v>
      </c>
      <c r="AL363" s="161">
        <v>47.37</v>
      </c>
    </row>
    <row r="364" spans="1:38" ht="37.9" customHeight="1">
      <c r="A364" s="350" t="s">
        <v>2958</v>
      </c>
      <c r="B364" s="343">
        <v>93014</v>
      </c>
      <c r="C364" s="351" t="s">
        <v>8</v>
      </c>
      <c r="D364" s="345" t="s">
        <v>2959</v>
      </c>
      <c r="E364" s="352" t="s">
        <v>55</v>
      </c>
      <c r="F364" s="353">
        <v>15</v>
      </c>
      <c r="G364" s="353">
        <f>CPU!G3874</f>
        <v>11.379999999999999</v>
      </c>
      <c r="H364" s="349">
        <f t="shared" si="62"/>
        <v>14.58</v>
      </c>
      <c r="I364" s="349">
        <f t="shared" si="63"/>
        <v>218.7</v>
      </c>
      <c r="K364" s="105">
        <f t="shared" si="61"/>
        <v>0.24922760041194647</v>
      </c>
      <c r="M364" s="303">
        <f t="shared" si="60"/>
        <v>-72.600000000000023</v>
      </c>
      <c r="N364" s="105">
        <v>0.28100263852242757</v>
      </c>
      <c r="O364" s="6" t="s">
        <v>2343</v>
      </c>
      <c r="P364" s="303"/>
      <c r="AD364" s="6" t="s">
        <v>2958</v>
      </c>
      <c r="AE364" s="6">
        <v>93014</v>
      </c>
      <c r="AF364" s="6" t="s">
        <v>8</v>
      </c>
      <c r="AG364" s="6" t="s">
        <v>2959</v>
      </c>
      <c r="AH364" s="6" t="s">
        <v>55</v>
      </c>
      <c r="AI364" s="161">
        <v>15</v>
      </c>
      <c r="AJ364" s="161">
        <v>15.16</v>
      </c>
      <c r="AK364" s="161">
        <v>19.420000000000002</v>
      </c>
      <c r="AL364" s="161">
        <v>291.3</v>
      </c>
    </row>
    <row r="365" spans="1:38" ht="37.9" customHeight="1">
      <c r="A365" s="350" t="s">
        <v>2960</v>
      </c>
      <c r="B365" s="343">
        <v>93017</v>
      </c>
      <c r="C365" s="351" t="s">
        <v>8</v>
      </c>
      <c r="D365" s="345" t="s">
        <v>2961</v>
      </c>
      <c r="E365" s="352" t="s">
        <v>55</v>
      </c>
      <c r="F365" s="353">
        <v>100</v>
      </c>
      <c r="G365" s="353">
        <f>CPU!G3884</f>
        <v>31.82</v>
      </c>
      <c r="H365" s="349">
        <f t="shared" si="62"/>
        <v>40.76</v>
      </c>
      <c r="I365" s="349">
        <f t="shared" si="63"/>
        <v>4076</v>
      </c>
      <c r="K365" s="105">
        <f t="shared" si="61"/>
        <v>0.25004599816007356</v>
      </c>
      <c r="M365" s="303">
        <f t="shared" si="60"/>
        <v>-1359</v>
      </c>
      <c r="N365" s="105">
        <v>0.28093330190902677</v>
      </c>
      <c r="O365" s="6" t="s">
        <v>2343</v>
      </c>
      <c r="P365" s="303"/>
      <c r="AD365" s="6" t="s">
        <v>2960</v>
      </c>
      <c r="AE365" s="6">
        <v>93017</v>
      </c>
      <c r="AF365" s="6" t="s">
        <v>8</v>
      </c>
      <c r="AG365" s="6" t="s">
        <v>2961</v>
      </c>
      <c r="AH365" s="6" t="s">
        <v>55</v>
      </c>
      <c r="AI365" s="161">
        <v>100</v>
      </c>
      <c r="AJ365" s="161">
        <v>42.43</v>
      </c>
      <c r="AK365" s="161">
        <v>54.35</v>
      </c>
      <c r="AL365" s="161">
        <v>5435</v>
      </c>
    </row>
    <row r="366" spans="1:38" ht="23.45" customHeight="1">
      <c r="A366" s="350" t="s">
        <v>2962</v>
      </c>
      <c r="B366" s="344"/>
      <c r="C366" s="324"/>
      <c r="D366" s="345" t="s">
        <v>2963</v>
      </c>
      <c r="E366" s="346"/>
      <c r="F366" s="347"/>
      <c r="G366" s="347"/>
      <c r="H366" s="348"/>
      <c r="I366" s="348"/>
      <c r="K366" s="105" t="e">
        <f t="shared" si="61"/>
        <v>#DIV/0!</v>
      </c>
      <c r="M366" s="303">
        <f t="shared" si="60"/>
        <v>0</v>
      </c>
      <c r="N366" s="105" t="s">
        <v>2351</v>
      </c>
      <c r="O366" s="6" t="s">
        <v>2343</v>
      </c>
      <c r="P366" s="303"/>
      <c r="AD366" s="6" t="s">
        <v>2962</v>
      </c>
      <c r="AG366" s="6" t="s">
        <v>2963</v>
      </c>
    </row>
    <row r="367" spans="1:38" ht="37.9" customHeight="1">
      <c r="A367" s="350" t="s">
        <v>2964</v>
      </c>
      <c r="B367" s="343">
        <v>91955</v>
      </c>
      <c r="C367" s="351" t="s">
        <v>8</v>
      </c>
      <c r="D367" s="345" t="s">
        <v>2965</v>
      </c>
      <c r="E367" s="352" t="s">
        <v>55</v>
      </c>
      <c r="F367" s="353">
        <v>2</v>
      </c>
      <c r="G367" s="353">
        <f>CPU!G3891</f>
        <v>24.119999999999997</v>
      </c>
      <c r="H367" s="349">
        <f t="shared" ref="H367:H373" si="64">ROUND(G367*1.281,2)</f>
        <v>30.9</v>
      </c>
      <c r="I367" s="349">
        <f t="shared" ref="I367:I373" si="65">ROUND(H367*F367,2)</f>
        <v>61.8</v>
      </c>
      <c r="K367" s="105">
        <f t="shared" si="61"/>
        <v>0.25000000000000011</v>
      </c>
      <c r="M367" s="303">
        <f t="shared" si="60"/>
        <v>-20.600000000000009</v>
      </c>
      <c r="N367" s="105">
        <v>0.28109452736318441</v>
      </c>
      <c r="O367" s="6" t="s">
        <v>2343</v>
      </c>
      <c r="P367" s="303"/>
      <c r="AD367" s="6" t="s">
        <v>2964</v>
      </c>
      <c r="AE367" s="6">
        <v>91955</v>
      </c>
      <c r="AF367" s="6" t="s">
        <v>8</v>
      </c>
      <c r="AG367" s="6" t="s">
        <v>2965</v>
      </c>
      <c r="AH367" s="6" t="s">
        <v>55</v>
      </c>
      <c r="AI367" s="161">
        <v>2</v>
      </c>
      <c r="AJ367" s="161">
        <v>32.159999999999997</v>
      </c>
      <c r="AK367" s="161">
        <v>41.2</v>
      </c>
      <c r="AL367" s="161">
        <v>82.4</v>
      </c>
    </row>
    <row r="368" spans="1:38" ht="37.9" customHeight="1">
      <c r="A368" s="350" t="s">
        <v>2966</v>
      </c>
      <c r="B368" s="343">
        <v>91953</v>
      </c>
      <c r="C368" s="351" t="s">
        <v>8</v>
      </c>
      <c r="D368" s="345" t="s">
        <v>2967</v>
      </c>
      <c r="E368" s="352" t="s">
        <v>55</v>
      </c>
      <c r="F368" s="353">
        <v>35</v>
      </c>
      <c r="G368" s="353">
        <f>CPU!G3898</f>
        <v>19.89</v>
      </c>
      <c r="H368" s="349">
        <f t="shared" si="64"/>
        <v>25.48</v>
      </c>
      <c r="I368" s="349">
        <f t="shared" si="65"/>
        <v>891.8</v>
      </c>
      <c r="K368" s="105">
        <f t="shared" si="61"/>
        <v>0.24992640565204594</v>
      </c>
      <c r="M368" s="303">
        <f t="shared" si="60"/>
        <v>-297.15000000000009</v>
      </c>
      <c r="N368" s="105">
        <v>0.28092006033182493</v>
      </c>
      <c r="O368" s="6" t="s">
        <v>2343</v>
      </c>
      <c r="P368" s="303"/>
      <c r="AD368" s="6" t="s">
        <v>2966</v>
      </c>
      <c r="AE368" s="6">
        <v>91953</v>
      </c>
      <c r="AF368" s="6" t="s">
        <v>8</v>
      </c>
      <c r="AG368" s="6" t="s">
        <v>2967</v>
      </c>
      <c r="AH368" s="6" t="s">
        <v>55</v>
      </c>
      <c r="AI368" s="161">
        <v>35</v>
      </c>
      <c r="AJ368" s="161">
        <v>26.52</v>
      </c>
      <c r="AK368" s="161">
        <v>33.97</v>
      </c>
      <c r="AL368" s="161">
        <v>1188.95</v>
      </c>
    </row>
    <row r="369" spans="1:38" ht="37.9" customHeight="1">
      <c r="A369" s="350" t="s">
        <v>2968</v>
      </c>
      <c r="B369" s="343">
        <v>91959</v>
      </c>
      <c r="C369" s="351" t="s">
        <v>8</v>
      </c>
      <c r="D369" s="345" t="s">
        <v>2969</v>
      </c>
      <c r="E369" s="352" t="s">
        <v>55</v>
      </c>
      <c r="F369" s="353">
        <v>5</v>
      </c>
      <c r="G369" s="353">
        <f>CPU!G3905</f>
        <v>30.520000000000003</v>
      </c>
      <c r="H369" s="349">
        <f t="shared" si="64"/>
        <v>39.1</v>
      </c>
      <c r="I369" s="349">
        <f t="shared" si="65"/>
        <v>195.5</v>
      </c>
      <c r="K369" s="105">
        <f t="shared" si="61"/>
        <v>0.25009589566551593</v>
      </c>
      <c r="M369" s="303">
        <f t="shared" si="60"/>
        <v>-65.199999999999989</v>
      </c>
      <c r="N369" s="105">
        <v>0.2810810810810811</v>
      </c>
      <c r="O369" s="6" t="s">
        <v>2343</v>
      </c>
      <c r="P369" s="303"/>
      <c r="AD369" s="6" t="s">
        <v>2968</v>
      </c>
      <c r="AE369" s="6">
        <v>91959</v>
      </c>
      <c r="AF369" s="6" t="s">
        <v>8</v>
      </c>
      <c r="AG369" s="6" t="s">
        <v>2969</v>
      </c>
      <c r="AH369" s="6" t="s">
        <v>55</v>
      </c>
      <c r="AI369" s="161">
        <v>5</v>
      </c>
      <c r="AJ369" s="161">
        <v>40.700000000000003</v>
      </c>
      <c r="AK369" s="161">
        <v>52.14</v>
      </c>
      <c r="AL369" s="161">
        <v>260.7</v>
      </c>
    </row>
    <row r="370" spans="1:38" ht="37.9" customHeight="1">
      <c r="A370" s="350" t="s">
        <v>2970</v>
      </c>
      <c r="B370" s="343">
        <v>91967</v>
      </c>
      <c r="C370" s="351" t="s">
        <v>8</v>
      </c>
      <c r="D370" s="345" t="s">
        <v>2971</v>
      </c>
      <c r="E370" s="352" t="s">
        <v>55</v>
      </c>
      <c r="F370" s="353">
        <v>2</v>
      </c>
      <c r="G370" s="353">
        <f>CPU!G3912</f>
        <v>41.17</v>
      </c>
      <c r="H370" s="349">
        <f t="shared" si="64"/>
        <v>52.74</v>
      </c>
      <c r="I370" s="349">
        <f t="shared" si="65"/>
        <v>105.48</v>
      </c>
      <c r="K370" s="105">
        <f t="shared" si="61"/>
        <v>0.24989332954060584</v>
      </c>
      <c r="M370" s="303">
        <f t="shared" si="60"/>
        <v>-35.14</v>
      </c>
      <c r="N370" s="105">
        <v>0.28092548733831291</v>
      </c>
      <c r="O370" s="6" t="s">
        <v>2343</v>
      </c>
      <c r="P370" s="303"/>
      <c r="AD370" s="6" t="s">
        <v>2970</v>
      </c>
      <c r="AE370" s="6">
        <v>91967</v>
      </c>
      <c r="AF370" s="6" t="s">
        <v>8</v>
      </c>
      <c r="AG370" s="6" t="s">
        <v>2971</v>
      </c>
      <c r="AH370" s="6" t="s">
        <v>55</v>
      </c>
      <c r="AI370" s="161">
        <v>2</v>
      </c>
      <c r="AJ370" s="161">
        <v>54.89</v>
      </c>
      <c r="AK370" s="161">
        <v>70.31</v>
      </c>
      <c r="AL370" s="161">
        <v>140.62</v>
      </c>
    </row>
    <row r="371" spans="1:38" ht="23.45" customHeight="1">
      <c r="A371" s="350" t="s">
        <v>2972</v>
      </c>
      <c r="B371" s="343">
        <v>9545</v>
      </c>
      <c r="C371" s="351" t="s">
        <v>48</v>
      </c>
      <c r="D371" s="345" t="s">
        <v>1257</v>
      </c>
      <c r="E371" s="352" t="s">
        <v>644</v>
      </c>
      <c r="F371" s="353">
        <v>6</v>
      </c>
      <c r="G371" s="353">
        <f>CPU!G3922</f>
        <v>35.58</v>
      </c>
      <c r="H371" s="349">
        <f t="shared" si="64"/>
        <v>45.58</v>
      </c>
      <c r="I371" s="349">
        <f t="shared" si="65"/>
        <v>273.48</v>
      </c>
      <c r="K371" s="105">
        <f t="shared" si="61"/>
        <v>0.24995886128023692</v>
      </c>
      <c r="M371" s="303">
        <f t="shared" si="60"/>
        <v>-91.139999999999986</v>
      </c>
      <c r="N371" s="105">
        <v>0.28098650927487356</v>
      </c>
      <c r="O371" s="6" t="s">
        <v>2343</v>
      </c>
      <c r="P371" s="303"/>
      <c r="AD371" s="6" t="s">
        <v>2972</v>
      </c>
      <c r="AE371" s="6">
        <v>9545</v>
      </c>
      <c r="AF371" s="6" t="s">
        <v>48</v>
      </c>
      <c r="AG371" s="6" t="s">
        <v>1257</v>
      </c>
      <c r="AH371" s="6" t="s">
        <v>644</v>
      </c>
      <c r="AI371" s="161">
        <v>6</v>
      </c>
      <c r="AJ371" s="161">
        <v>47.44</v>
      </c>
      <c r="AK371" s="161">
        <v>60.77</v>
      </c>
      <c r="AL371" s="161">
        <v>364.62</v>
      </c>
    </row>
    <row r="372" spans="1:38" ht="37.9" customHeight="1">
      <c r="A372" s="350" t="s">
        <v>2972</v>
      </c>
      <c r="B372" s="343">
        <v>92000</v>
      </c>
      <c r="C372" s="351" t="s">
        <v>8</v>
      </c>
      <c r="D372" s="345" t="s">
        <v>2973</v>
      </c>
      <c r="E372" s="352" t="s">
        <v>55</v>
      </c>
      <c r="F372" s="353">
        <v>274</v>
      </c>
      <c r="G372" s="353">
        <f>CPU!G3929</f>
        <v>20.950000000000003</v>
      </c>
      <c r="H372" s="349">
        <f t="shared" si="64"/>
        <v>26.84</v>
      </c>
      <c r="I372" s="349">
        <f t="shared" si="65"/>
        <v>7354.16</v>
      </c>
      <c r="K372" s="105">
        <f t="shared" si="61"/>
        <v>0.25006985191394238</v>
      </c>
      <c r="M372" s="303">
        <f t="shared" si="60"/>
        <v>-2452.2999999999993</v>
      </c>
      <c r="N372" s="105">
        <v>0.28095919828203275</v>
      </c>
      <c r="O372" s="6" t="s">
        <v>2343</v>
      </c>
      <c r="P372" s="303"/>
      <c r="AD372" s="6" t="s">
        <v>2972</v>
      </c>
      <c r="AE372" s="6">
        <v>92000</v>
      </c>
      <c r="AF372" s="6" t="s">
        <v>8</v>
      </c>
      <c r="AG372" s="6" t="s">
        <v>2973</v>
      </c>
      <c r="AH372" s="6" t="s">
        <v>55</v>
      </c>
      <c r="AI372" s="161">
        <v>274</v>
      </c>
      <c r="AJ372" s="161">
        <v>27.94</v>
      </c>
      <c r="AK372" s="161">
        <v>35.79</v>
      </c>
      <c r="AL372" s="161">
        <v>9806.4599999999991</v>
      </c>
    </row>
    <row r="373" spans="1:38" ht="25.15" customHeight="1">
      <c r="A373" s="350" t="s">
        <v>2974</v>
      </c>
      <c r="B373" s="343">
        <v>97598</v>
      </c>
      <c r="C373" s="351" t="s">
        <v>8</v>
      </c>
      <c r="D373" s="345" t="s">
        <v>2975</v>
      </c>
      <c r="E373" s="352" t="s">
        <v>55</v>
      </c>
      <c r="F373" s="353">
        <v>8</v>
      </c>
      <c r="G373" s="353">
        <f>CPU!G3939</f>
        <v>46.440000000000005</v>
      </c>
      <c r="H373" s="349">
        <f t="shared" si="64"/>
        <v>59.49</v>
      </c>
      <c r="I373" s="349">
        <f t="shared" si="65"/>
        <v>475.92</v>
      </c>
      <c r="K373" s="105">
        <f t="shared" si="61"/>
        <v>0.25028355387523626</v>
      </c>
      <c r="M373" s="303">
        <f t="shared" si="60"/>
        <v>-158.87999999999994</v>
      </c>
      <c r="N373" s="105">
        <v>0.28107846302873751</v>
      </c>
      <c r="O373" s="6" t="s">
        <v>2343</v>
      </c>
      <c r="P373" s="303"/>
      <c r="AD373" s="6" t="s">
        <v>2974</v>
      </c>
      <c r="AE373" s="6">
        <v>97598</v>
      </c>
      <c r="AF373" s="6" t="s">
        <v>8</v>
      </c>
      <c r="AG373" s="6" t="s">
        <v>2975</v>
      </c>
      <c r="AH373" s="6" t="s">
        <v>55</v>
      </c>
      <c r="AI373" s="161">
        <v>8</v>
      </c>
      <c r="AJ373" s="161">
        <v>61.94</v>
      </c>
      <c r="AK373" s="161">
        <v>79.349999999999994</v>
      </c>
      <c r="AL373" s="161">
        <v>634.79999999999995</v>
      </c>
    </row>
    <row r="374" spans="1:38" ht="23.45" customHeight="1">
      <c r="A374" s="350" t="s">
        <v>2976</v>
      </c>
      <c r="B374" s="344"/>
      <c r="C374" s="324"/>
      <c r="D374" s="345" t="s">
        <v>2977</v>
      </c>
      <c r="E374" s="346"/>
      <c r="F374" s="347"/>
      <c r="G374" s="347"/>
      <c r="H374" s="348"/>
      <c r="I374" s="348"/>
      <c r="K374" s="105" t="e">
        <f t="shared" si="61"/>
        <v>#DIV/0!</v>
      </c>
      <c r="M374" s="303">
        <f t="shared" si="60"/>
        <v>0</v>
      </c>
      <c r="N374" s="105" t="s">
        <v>2351</v>
      </c>
      <c r="O374" s="6" t="s">
        <v>2343</v>
      </c>
      <c r="P374" s="303"/>
      <c r="AD374" s="6" t="s">
        <v>2976</v>
      </c>
      <c r="AG374" s="6" t="s">
        <v>2977</v>
      </c>
    </row>
    <row r="375" spans="1:38" ht="25.15" customHeight="1">
      <c r="A375" s="350" t="s">
        <v>2978</v>
      </c>
      <c r="B375" s="354">
        <v>980</v>
      </c>
      <c r="C375" s="351" t="s">
        <v>2353</v>
      </c>
      <c r="D375" s="345" t="s">
        <v>2979</v>
      </c>
      <c r="E375" s="352" t="s">
        <v>1261</v>
      </c>
      <c r="F375" s="353">
        <v>156</v>
      </c>
      <c r="G375" s="353">
        <f>CPU!G3950</f>
        <v>180.31</v>
      </c>
      <c r="H375" s="349">
        <f t="shared" ref="H375:H435" si="66">ROUND(G375*1.281,2)</f>
        <v>230.98</v>
      </c>
      <c r="I375" s="349">
        <f t="shared" ref="I375:I380" si="67">ROUND(H375*F375,2)</f>
        <v>36032.879999999997</v>
      </c>
      <c r="K375" s="105">
        <f t="shared" si="61"/>
        <v>0.2500649350649351</v>
      </c>
      <c r="M375" s="303">
        <f t="shared" si="60"/>
        <v>-12015.120000000003</v>
      </c>
      <c r="N375" s="105">
        <v>0.28098486108800524</v>
      </c>
      <c r="O375" s="6" t="s">
        <v>2343</v>
      </c>
      <c r="P375" s="303"/>
      <c r="AD375" s="6" t="s">
        <v>2978</v>
      </c>
      <c r="AE375" s="6">
        <v>980</v>
      </c>
      <c r="AF375" s="6" t="s">
        <v>2353</v>
      </c>
      <c r="AG375" s="6" t="s">
        <v>2979</v>
      </c>
      <c r="AH375" s="6" t="s">
        <v>1261</v>
      </c>
      <c r="AI375" s="161">
        <v>156</v>
      </c>
      <c r="AJ375" s="161">
        <v>240.44</v>
      </c>
      <c r="AK375" s="161">
        <v>308</v>
      </c>
      <c r="AL375" s="161">
        <v>48048</v>
      </c>
    </row>
    <row r="376" spans="1:38" ht="25.15" customHeight="1">
      <c r="A376" s="350" t="s">
        <v>2980</v>
      </c>
      <c r="B376" s="354">
        <v>981</v>
      </c>
      <c r="C376" s="351" t="s">
        <v>2353</v>
      </c>
      <c r="D376" s="345" t="s">
        <v>2981</v>
      </c>
      <c r="E376" s="352" t="s">
        <v>1261</v>
      </c>
      <c r="F376" s="353">
        <v>15</v>
      </c>
      <c r="G376" s="353">
        <f>CPU!G3961</f>
        <v>56.3</v>
      </c>
      <c r="H376" s="349">
        <f t="shared" si="66"/>
        <v>72.12</v>
      </c>
      <c r="I376" s="349">
        <f t="shared" si="67"/>
        <v>1081.8</v>
      </c>
      <c r="K376" s="105">
        <f t="shared" si="61"/>
        <v>0.25023391204906953</v>
      </c>
      <c r="M376" s="303">
        <f t="shared" si="60"/>
        <v>-361.04999999999995</v>
      </c>
      <c r="N376" s="105">
        <v>0.2809961379677719</v>
      </c>
      <c r="O376" s="6" t="s">
        <v>2343</v>
      </c>
      <c r="P376" s="303"/>
      <c r="AD376" s="6" t="s">
        <v>2980</v>
      </c>
      <c r="AE376" s="6">
        <v>981</v>
      </c>
      <c r="AF376" s="6" t="s">
        <v>2353</v>
      </c>
      <c r="AG376" s="6" t="s">
        <v>2981</v>
      </c>
      <c r="AH376" s="6" t="s">
        <v>1261</v>
      </c>
      <c r="AI376" s="161">
        <v>15</v>
      </c>
      <c r="AJ376" s="161">
        <v>75.09</v>
      </c>
      <c r="AK376" s="161">
        <v>96.19</v>
      </c>
      <c r="AL376" s="161">
        <v>1442.85</v>
      </c>
    </row>
    <row r="377" spans="1:38" ht="24.75" customHeight="1">
      <c r="A377" s="350" t="s">
        <v>2982</v>
      </c>
      <c r="B377" s="354">
        <v>982</v>
      </c>
      <c r="C377" s="351" t="s">
        <v>2353</v>
      </c>
      <c r="D377" s="345" t="s">
        <v>2983</v>
      </c>
      <c r="E377" s="352" t="s">
        <v>1261</v>
      </c>
      <c r="F377" s="353">
        <v>30</v>
      </c>
      <c r="G377" s="353">
        <f>CPU!G3972</f>
        <v>89.08</v>
      </c>
      <c r="H377" s="349">
        <f t="shared" si="66"/>
        <v>114.11</v>
      </c>
      <c r="I377" s="349">
        <f t="shared" si="67"/>
        <v>3423.3</v>
      </c>
      <c r="K377" s="105">
        <f t="shared" si="61"/>
        <v>0.25026281208935608</v>
      </c>
      <c r="M377" s="303">
        <f t="shared" si="60"/>
        <v>-1142.6999999999998</v>
      </c>
      <c r="N377" s="105">
        <v>0.28103694975170423</v>
      </c>
      <c r="O377" s="6" t="s">
        <v>2343</v>
      </c>
      <c r="P377" s="303"/>
      <c r="AD377" s="6" t="s">
        <v>2982</v>
      </c>
      <c r="AE377" s="6">
        <v>982</v>
      </c>
      <c r="AF377" s="6" t="s">
        <v>2353</v>
      </c>
      <c r="AG377" s="6" t="s">
        <v>2983</v>
      </c>
      <c r="AH377" s="6" t="s">
        <v>1261</v>
      </c>
      <c r="AI377" s="161">
        <v>30</v>
      </c>
      <c r="AJ377" s="161">
        <v>118.81</v>
      </c>
      <c r="AK377" s="161">
        <v>152.19999999999999</v>
      </c>
      <c r="AL377" s="161">
        <v>4566</v>
      </c>
    </row>
    <row r="378" spans="1:38" ht="23.45" customHeight="1">
      <c r="A378" s="350" t="s">
        <v>2984</v>
      </c>
      <c r="B378" s="343">
        <v>12807</v>
      </c>
      <c r="C378" s="351" t="s">
        <v>48</v>
      </c>
      <c r="D378" s="345" t="s">
        <v>2985</v>
      </c>
      <c r="E378" s="352" t="s">
        <v>1261</v>
      </c>
      <c r="F378" s="353">
        <v>10</v>
      </c>
      <c r="G378" s="353">
        <f>CPU!G3983</f>
        <v>71.77</v>
      </c>
      <c r="H378" s="349">
        <f t="shared" si="66"/>
        <v>91.94</v>
      </c>
      <c r="I378" s="349">
        <f t="shared" si="67"/>
        <v>919.4</v>
      </c>
      <c r="K378" s="105">
        <f t="shared" si="61"/>
        <v>0.2500815660685155</v>
      </c>
      <c r="M378" s="303">
        <f t="shared" si="60"/>
        <v>-306.60000000000002</v>
      </c>
      <c r="N378" s="105">
        <v>0.28095287848709649</v>
      </c>
      <c r="O378" s="6" t="s">
        <v>2343</v>
      </c>
      <c r="P378" s="303"/>
      <c r="AD378" s="6" t="s">
        <v>2984</v>
      </c>
      <c r="AE378" s="6">
        <v>12807</v>
      </c>
      <c r="AF378" s="6" t="s">
        <v>48</v>
      </c>
      <c r="AG378" s="6" t="s">
        <v>2985</v>
      </c>
      <c r="AH378" s="6" t="s">
        <v>1261</v>
      </c>
      <c r="AI378" s="161">
        <v>10</v>
      </c>
      <c r="AJ378" s="161">
        <v>95.71</v>
      </c>
      <c r="AK378" s="161">
        <v>122.6</v>
      </c>
      <c r="AL378" s="161">
        <v>1226</v>
      </c>
    </row>
    <row r="379" spans="1:38" ht="24.75" customHeight="1">
      <c r="A379" s="350" t="s">
        <v>2986</v>
      </c>
      <c r="B379" s="343">
        <v>9629</v>
      </c>
      <c r="C379" s="351" t="s">
        <v>48</v>
      </c>
      <c r="D379" s="345" t="s">
        <v>2987</v>
      </c>
      <c r="E379" s="352" t="s">
        <v>644</v>
      </c>
      <c r="F379" s="353">
        <v>14</v>
      </c>
      <c r="G379" s="353">
        <f>CPU!G3994</f>
        <v>170.11999999999998</v>
      </c>
      <c r="H379" s="349">
        <f t="shared" si="66"/>
        <v>217.92</v>
      </c>
      <c r="I379" s="349">
        <f t="shared" si="67"/>
        <v>3050.88</v>
      </c>
      <c r="K379" s="105">
        <f t="shared" si="61"/>
        <v>0.25012903891813765</v>
      </c>
      <c r="M379" s="303">
        <f t="shared" si="60"/>
        <v>-1017.6599999999999</v>
      </c>
      <c r="N379" s="105">
        <v>0.28101031473155258</v>
      </c>
      <c r="O379" s="6" t="s">
        <v>2343</v>
      </c>
      <c r="P379" s="303"/>
      <c r="AD379" s="6" t="s">
        <v>2986</v>
      </c>
      <c r="AE379" s="6">
        <v>9629</v>
      </c>
      <c r="AF379" s="6" t="s">
        <v>48</v>
      </c>
      <c r="AG379" s="6" t="s">
        <v>2987</v>
      </c>
      <c r="AH379" s="6" t="s">
        <v>644</v>
      </c>
      <c r="AI379" s="161">
        <v>14</v>
      </c>
      <c r="AJ379" s="161">
        <v>226.86</v>
      </c>
      <c r="AK379" s="161">
        <v>290.61</v>
      </c>
      <c r="AL379" s="161">
        <v>4068.54</v>
      </c>
    </row>
    <row r="380" spans="1:38" ht="37.15" customHeight="1">
      <c r="A380" s="350" t="s">
        <v>2988</v>
      </c>
      <c r="B380" s="343">
        <v>10362</v>
      </c>
      <c r="C380" s="351" t="s">
        <v>48</v>
      </c>
      <c r="D380" s="345" t="s">
        <v>2989</v>
      </c>
      <c r="E380" s="352" t="s">
        <v>2990</v>
      </c>
      <c r="F380" s="353">
        <v>17</v>
      </c>
      <c r="G380" s="353">
        <f>CPU!G4008</f>
        <v>1534.65</v>
      </c>
      <c r="H380" s="349">
        <f t="shared" si="66"/>
        <v>1965.89</v>
      </c>
      <c r="I380" s="349">
        <f t="shared" si="67"/>
        <v>33420.129999999997</v>
      </c>
      <c r="K380" s="105">
        <f t="shared" si="61"/>
        <v>0.25000667630598084</v>
      </c>
      <c r="M380" s="303">
        <f t="shared" si="60"/>
        <v>-11140.440000000002</v>
      </c>
      <c r="N380" s="105">
        <v>0.28100106537908931</v>
      </c>
      <c r="O380" s="6" t="s">
        <v>2343</v>
      </c>
      <c r="P380" s="303"/>
      <c r="AD380" s="6" t="s">
        <v>2988</v>
      </c>
      <c r="AE380" s="6">
        <v>10362</v>
      </c>
      <c r="AF380" s="6" t="s">
        <v>48</v>
      </c>
      <c r="AG380" s="6" t="s">
        <v>2989</v>
      </c>
      <c r="AH380" s="6" t="s">
        <v>2990</v>
      </c>
      <c r="AI380" s="161">
        <v>17</v>
      </c>
      <c r="AJ380" s="161">
        <v>2046.22</v>
      </c>
      <c r="AK380" s="161">
        <v>2621.21</v>
      </c>
      <c r="AL380" s="161">
        <v>44560.57</v>
      </c>
    </row>
    <row r="381" spans="1:38" ht="23.45" customHeight="1">
      <c r="A381" s="350" t="s">
        <v>2991</v>
      </c>
      <c r="B381" s="344"/>
      <c r="C381" s="324"/>
      <c r="D381" s="345" t="s">
        <v>2709</v>
      </c>
      <c r="E381" s="346"/>
      <c r="F381" s="347"/>
      <c r="G381" s="347"/>
      <c r="H381" s="349"/>
      <c r="I381" s="349"/>
      <c r="K381" s="105" t="e">
        <f t="shared" si="61"/>
        <v>#DIV/0!</v>
      </c>
      <c r="M381" s="303">
        <f t="shared" si="60"/>
        <v>0</v>
      </c>
      <c r="N381" s="105" t="s">
        <v>2351</v>
      </c>
      <c r="O381" s="6" t="s">
        <v>2343</v>
      </c>
      <c r="P381" s="303"/>
      <c r="AD381" s="6" t="s">
        <v>2991</v>
      </c>
      <c r="AG381" s="6" t="s">
        <v>2709</v>
      </c>
    </row>
    <row r="382" spans="1:38" ht="37.9" customHeight="1">
      <c r="A382" s="350" t="s">
        <v>2992</v>
      </c>
      <c r="B382" s="343">
        <v>91941</v>
      </c>
      <c r="C382" s="351" t="s">
        <v>8</v>
      </c>
      <c r="D382" s="345" t="s">
        <v>2993</v>
      </c>
      <c r="E382" s="352" t="s">
        <v>55</v>
      </c>
      <c r="F382" s="353">
        <v>330</v>
      </c>
      <c r="G382" s="353">
        <f>CPU!G4021</f>
        <v>7.07</v>
      </c>
      <c r="H382" s="349">
        <f t="shared" si="66"/>
        <v>9.06</v>
      </c>
      <c r="I382" s="349">
        <f t="shared" ref="I382:I385" si="68">ROUND(H382*F382,2)</f>
        <v>2989.8</v>
      </c>
      <c r="K382" s="105">
        <f t="shared" si="61"/>
        <v>0.25062034739454087</v>
      </c>
      <c r="M382" s="303">
        <f t="shared" si="60"/>
        <v>-999.89999999999964</v>
      </c>
      <c r="N382" s="105">
        <v>0.28072033898305082</v>
      </c>
      <c r="O382" s="6" t="s">
        <v>2343</v>
      </c>
      <c r="P382" s="303"/>
      <c r="AD382" s="6" t="s">
        <v>2992</v>
      </c>
      <c r="AE382" s="6">
        <v>91941</v>
      </c>
      <c r="AF382" s="6" t="s">
        <v>8</v>
      </c>
      <c r="AG382" s="6" t="s">
        <v>2993</v>
      </c>
      <c r="AH382" s="6" t="s">
        <v>55</v>
      </c>
      <c r="AI382" s="161">
        <v>330</v>
      </c>
      <c r="AJ382" s="161">
        <v>9.44</v>
      </c>
      <c r="AK382" s="161">
        <v>12.09</v>
      </c>
      <c r="AL382" s="161">
        <v>3989.7</v>
      </c>
    </row>
    <row r="383" spans="1:38" ht="25.15" customHeight="1">
      <c r="A383" s="350" t="s">
        <v>2994</v>
      </c>
      <c r="B383" s="343">
        <v>91936</v>
      </c>
      <c r="C383" s="351" t="s">
        <v>8</v>
      </c>
      <c r="D383" s="345" t="s">
        <v>2995</v>
      </c>
      <c r="E383" s="352" t="s">
        <v>55</v>
      </c>
      <c r="F383" s="353">
        <v>366</v>
      </c>
      <c r="G383" s="353">
        <f>CPU!G4031</f>
        <v>10.98</v>
      </c>
      <c r="H383" s="349">
        <f t="shared" si="66"/>
        <v>14.07</v>
      </c>
      <c r="I383" s="349">
        <f t="shared" si="68"/>
        <v>5149.62</v>
      </c>
      <c r="K383" s="105">
        <f t="shared" si="61"/>
        <v>0.25039957378795952</v>
      </c>
      <c r="M383" s="303">
        <f t="shared" si="60"/>
        <v>-1720.1999999999998</v>
      </c>
      <c r="N383" s="105">
        <v>0.2812286689419794</v>
      </c>
      <c r="O383" s="6" t="s">
        <v>2343</v>
      </c>
      <c r="P383" s="303"/>
      <c r="AD383" s="6" t="s">
        <v>2994</v>
      </c>
      <c r="AE383" s="6">
        <v>91936</v>
      </c>
      <c r="AF383" s="6" t="s">
        <v>8</v>
      </c>
      <c r="AG383" s="6" t="s">
        <v>2995</v>
      </c>
      <c r="AH383" s="6" t="s">
        <v>55</v>
      </c>
      <c r="AI383" s="161">
        <v>366</v>
      </c>
      <c r="AJ383" s="161">
        <v>14.65</v>
      </c>
      <c r="AK383" s="161">
        <v>18.77</v>
      </c>
      <c r="AL383" s="161">
        <v>6869.82</v>
      </c>
    </row>
    <row r="384" spans="1:38" ht="37.9" customHeight="1">
      <c r="A384" s="350" t="s">
        <v>2996</v>
      </c>
      <c r="B384" s="343">
        <v>97887</v>
      </c>
      <c r="C384" s="351" t="s">
        <v>8</v>
      </c>
      <c r="D384" s="345" t="s">
        <v>2997</v>
      </c>
      <c r="E384" s="352" t="s">
        <v>55</v>
      </c>
      <c r="F384" s="353">
        <v>10</v>
      </c>
      <c r="G384" s="353">
        <f>CPU!G4047</f>
        <v>169.12</v>
      </c>
      <c r="H384" s="349">
        <f t="shared" si="66"/>
        <v>216.64</v>
      </c>
      <c r="I384" s="349">
        <f t="shared" si="68"/>
        <v>2166.4</v>
      </c>
      <c r="K384" s="105">
        <f t="shared" si="61"/>
        <v>0.31842063866603743</v>
      </c>
      <c r="M384" s="303">
        <f t="shared" si="60"/>
        <v>-1012.0999999999999</v>
      </c>
      <c r="N384" s="105">
        <v>0.28098174344093829</v>
      </c>
      <c r="O384" s="6" t="s">
        <v>2343</v>
      </c>
      <c r="P384" s="303"/>
      <c r="AD384" s="6" t="s">
        <v>2996</v>
      </c>
      <c r="AE384" s="6">
        <v>97887</v>
      </c>
      <c r="AF384" s="6" t="s">
        <v>8</v>
      </c>
      <c r="AG384" s="6" t="s">
        <v>2997</v>
      </c>
      <c r="AH384" s="6" t="s">
        <v>55</v>
      </c>
      <c r="AI384" s="161">
        <v>10</v>
      </c>
      <c r="AJ384" s="161">
        <v>248.13</v>
      </c>
      <c r="AK384" s="161">
        <v>317.85000000000002</v>
      </c>
      <c r="AL384" s="161">
        <v>3178.5</v>
      </c>
    </row>
    <row r="385" spans="1:38" ht="37.9" customHeight="1">
      <c r="A385" s="350" t="s">
        <v>2998</v>
      </c>
      <c r="B385" s="343">
        <v>97886</v>
      </c>
      <c r="C385" s="351" t="s">
        <v>8</v>
      </c>
      <c r="D385" s="345" t="s">
        <v>164</v>
      </c>
      <c r="E385" s="352" t="s">
        <v>55</v>
      </c>
      <c r="F385" s="353">
        <v>33</v>
      </c>
      <c r="G385" s="353">
        <f>CPU!G4063</f>
        <v>135.98999999999998</v>
      </c>
      <c r="H385" s="349">
        <f t="shared" si="66"/>
        <v>174.2</v>
      </c>
      <c r="I385" s="349">
        <f t="shared" si="68"/>
        <v>5748.6</v>
      </c>
      <c r="K385" s="105">
        <f t="shared" si="61"/>
        <v>0.14038983469035271</v>
      </c>
      <c r="M385" s="303">
        <f t="shared" si="60"/>
        <v>-938.84999999999945</v>
      </c>
      <c r="N385" s="105">
        <v>0.28097345132743379</v>
      </c>
      <c r="O385" s="6" t="s">
        <v>2343</v>
      </c>
      <c r="P385" s="303"/>
      <c r="AD385" s="6" t="s">
        <v>2998</v>
      </c>
      <c r="AE385" s="6">
        <v>97886</v>
      </c>
      <c r="AF385" s="6" t="s">
        <v>8</v>
      </c>
      <c r="AG385" s="6" t="s">
        <v>164</v>
      </c>
      <c r="AH385" s="6" t="s">
        <v>55</v>
      </c>
      <c r="AI385" s="161">
        <v>33</v>
      </c>
      <c r="AJ385" s="161">
        <v>158.19999999999999</v>
      </c>
      <c r="AK385" s="161">
        <v>202.65</v>
      </c>
      <c r="AL385" s="161">
        <v>6687.45</v>
      </c>
    </row>
    <row r="386" spans="1:38" ht="23.45" customHeight="1">
      <c r="A386" s="350" t="s">
        <v>2999</v>
      </c>
      <c r="B386" s="344"/>
      <c r="C386" s="324"/>
      <c r="D386" s="345" t="s">
        <v>3000</v>
      </c>
      <c r="E386" s="346"/>
      <c r="F386" s="347"/>
      <c r="G386" s="347"/>
      <c r="H386" s="348"/>
      <c r="I386" s="348"/>
      <c r="K386" s="105" t="e">
        <f t="shared" si="61"/>
        <v>#DIV/0!</v>
      </c>
      <c r="M386" s="303">
        <f t="shared" si="60"/>
        <v>0</v>
      </c>
      <c r="N386" s="105" t="s">
        <v>2351</v>
      </c>
      <c r="O386" s="6" t="s">
        <v>2343</v>
      </c>
      <c r="P386" s="303"/>
      <c r="AD386" s="6" t="s">
        <v>2999</v>
      </c>
      <c r="AG386" s="6" t="s">
        <v>3000</v>
      </c>
    </row>
    <row r="387" spans="1:38" ht="25.15" customHeight="1">
      <c r="A387" s="350" t="s">
        <v>3001</v>
      </c>
      <c r="B387" s="343">
        <v>101553</v>
      </c>
      <c r="C387" s="351" t="s">
        <v>8</v>
      </c>
      <c r="D387" s="345" t="s">
        <v>3002</v>
      </c>
      <c r="E387" s="352" t="s">
        <v>644</v>
      </c>
      <c r="F387" s="353">
        <v>2</v>
      </c>
      <c r="G387" s="353">
        <f>CPU!G4073</f>
        <v>11.360000000000001</v>
      </c>
      <c r="H387" s="349">
        <f t="shared" si="66"/>
        <v>14.55</v>
      </c>
      <c r="I387" s="349">
        <f t="shared" ref="I387:I432" si="69">ROUND(H387*F387,2)</f>
        <v>29.1</v>
      </c>
      <c r="K387" s="105">
        <f t="shared" si="61"/>
        <v>0.25077239958805353</v>
      </c>
      <c r="M387" s="303">
        <f t="shared" si="60"/>
        <v>-9.740000000000002</v>
      </c>
      <c r="N387" s="105">
        <v>0.28100263852242757</v>
      </c>
      <c r="O387" s="6" t="s">
        <v>2343</v>
      </c>
      <c r="P387" s="303"/>
      <c r="AD387" s="6" t="s">
        <v>3001</v>
      </c>
      <c r="AE387" s="6">
        <v>101553</v>
      </c>
      <c r="AF387" s="6" t="s">
        <v>8</v>
      </c>
      <c r="AG387" s="6" t="s">
        <v>3002</v>
      </c>
      <c r="AH387" s="6" t="s">
        <v>644</v>
      </c>
      <c r="AI387" s="161">
        <v>2</v>
      </c>
      <c r="AJ387" s="161">
        <v>15.16</v>
      </c>
      <c r="AK387" s="161">
        <v>19.420000000000002</v>
      </c>
      <c r="AL387" s="161">
        <v>38.840000000000003</v>
      </c>
    </row>
    <row r="388" spans="1:38" ht="23.45" customHeight="1">
      <c r="A388" s="350" t="s">
        <v>3003</v>
      </c>
      <c r="B388" s="343">
        <v>43130</v>
      </c>
      <c r="C388" s="351" t="s">
        <v>8</v>
      </c>
      <c r="D388" s="345" t="s">
        <v>3004</v>
      </c>
      <c r="E388" s="352" t="s">
        <v>74</v>
      </c>
      <c r="F388" s="353">
        <v>2</v>
      </c>
      <c r="G388" s="353">
        <f>CPU!G4079</f>
        <v>16.64</v>
      </c>
      <c r="H388" s="349">
        <f t="shared" si="66"/>
        <v>21.32</v>
      </c>
      <c r="I388" s="349">
        <f t="shared" si="69"/>
        <v>42.64</v>
      </c>
      <c r="K388" s="105">
        <f t="shared" si="61"/>
        <v>0.24956001407954942</v>
      </c>
      <c r="M388" s="303">
        <f t="shared" si="60"/>
        <v>-14.18</v>
      </c>
      <c r="N388" s="105">
        <v>0.28088367899008126</v>
      </c>
      <c r="O388" s="6" t="s">
        <v>2343</v>
      </c>
      <c r="P388" s="303"/>
      <c r="AD388" s="6" t="s">
        <v>3003</v>
      </c>
      <c r="AE388" s="6">
        <v>43130</v>
      </c>
      <c r="AF388" s="6" t="s">
        <v>8</v>
      </c>
      <c r="AG388" s="6" t="s">
        <v>3004</v>
      </c>
      <c r="AH388" s="6" t="s">
        <v>74</v>
      </c>
      <c r="AI388" s="161">
        <v>2</v>
      </c>
      <c r="AJ388" s="161">
        <v>22.18</v>
      </c>
      <c r="AK388" s="161">
        <v>28.41</v>
      </c>
      <c r="AL388" s="161">
        <v>56.82</v>
      </c>
    </row>
    <row r="389" spans="1:38" ht="25.15" customHeight="1">
      <c r="A389" s="350" t="s">
        <v>3005</v>
      </c>
      <c r="B389" s="354">
        <v>379</v>
      </c>
      <c r="C389" s="351" t="s">
        <v>8</v>
      </c>
      <c r="D389" s="345" t="s">
        <v>3006</v>
      </c>
      <c r="E389" s="352" t="s">
        <v>644</v>
      </c>
      <c r="F389" s="353">
        <v>20</v>
      </c>
      <c r="G389" s="353">
        <f>CPU!G4085</f>
        <v>1.18</v>
      </c>
      <c r="H389" s="349">
        <f t="shared" si="66"/>
        <v>1.51</v>
      </c>
      <c r="I389" s="349">
        <f t="shared" si="69"/>
        <v>30.2</v>
      </c>
      <c r="K389" s="105">
        <f t="shared" si="61"/>
        <v>0.24875621890547273</v>
      </c>
      <c r="M389" s="303">
        <f t="shared" si="60"/>
        <v>-10.000000000000004</v>
      </c>
      <c r="N389" s="105">
        <v>0.28025477707006341</v>
      </c>
      <c r="O389" s="6" t="s">
        <v>2343</v>
      </c>
      <c r="P389" s="303"/>
      <c r="AD389" s="6" t="s">
        <v>3005</v>
      </c>
      <c r="AE389" s="6">
        <v>379</v>
      </c>
      <c r="AF389" s="6" t="s">
        <v>8</v>
      </c>
      <c r="AG389" s="6" t="s">
        <v>3006</v>
      </c>
      <c r="AH389" s="6" t="s">
        <v>644</v>
      </c>
      <c r="AI389" s="161">
        <v>20</v>
      </c>
      <c r="AJ389" s="161">
        <v>1.57</v>
      </c>
      <c r="AK389" s="161">
        <v>2.0099999999999998</v>
      </c>
      <c r="AL389" s="161">
        <v>40.200000000000003</v>
      </c>
    </row>
    <row r="390" spans="1:38" ht="23.45" customHeight="1">
      <c r="A390" s="350" t="s">
        <v>3007</v>
      </c>
      <c r="B390" s="354">
        <v>961</v>
      </c>
      <c r="C390" s="351" t="s">
        <v>2353</v>
      </c>
      <c r="D390" s="345" t="s">
        <v>1289</v>
      </c>
      <c r="E390" s="352" t="s">
        <v>1261</v>
      </c>
      <c r="F390" s="353">
        <v>1</v>
      </c>
      <c r="G390" s="353">
        <f>CPU!G4095</f>
        <v>184.59</v>
      </c>
      <c r="H390" s="349">
        <f t="shared" si="66"/>
        <v>236.46</v>
      </c>
      <c r="I390" s="349">
        <f t="shared" si="69"/>
        <v>236.46</v>
      </c>
      <c r="K390" s="105">
        <f t="shared" si="61"/>
        <v>0.250071358345755</v>
      </c>
      <c r="M390" s="303">
        <f t="shared" si="60"/>
        <v>-78.849999999999994</v>
      </c>
      <c r="N390" s="105">
        <v>0.28101893231494279</v>
      </c>
      <c r="O390" s="6" t="s">
        <v>2343</v>
      </c>
      <c r="P390" s="303"/>
      <c r="AD390" s="6" t="s">
        <v>3007</v>
      </c>
      <c r="AE390" s="6">
        <v>961</v>
      </c>
      <c r="AF390" s="6" t="s">
        <v>2353</v>
      </c>
      <c r="AG390" s="6" t="s">
        <v>1289</v>
      </c>
      <c r="AH390" s="6" t="s">
        <v>1261</v>
      </c>
      <c r="AI390" s="161">
        <v>1</v>
      </c>
      <c r="AJ390" s="161">
        <v>246.14</v>
      </c>
      <c r="AK390" s="161">
        <v>315.31</v>
      </c>
      <c r="AL390" s="161">
        <v>315.31</v>
      </c>
    </row>
    <row r="391" spans="1:38" ht="25.15" customHeight="1">
      <c r="A391" s="350" t="s">
        <v>3008</v>
      </c>
      <c r="B391" s="343">
        <v>96977</v>
      </c>
      <c r="C391" s="351" t="s">
        <v>8</v>
      </c>
      <c r="D391" s="345" t="s">
        <v>3009</v>
      </c>
      <c r="E391" s="352" t="s">
        <v>87</v>
      </c>
      <c r="F391" s="353">
        <v>6</v>
      </c>
      <c r="G391" s="353">
        <f>CPU!G4105</f>
        <v>42.85</v>
      </c>
      <c r="H391" s="349">
        <f t="shared" si="66"/>
        <v>54.89</v>
      </c>
      <c r="I391" s="349">
        <f t="shared" si="69"/>
        <v>329.34</v>
      </c>
      <c r="K391" s="105">
        <f t="shared" si="61"/>
        <v>0.25023903838273465</v>
      </c>
      <c r="M391" s="303">
        <f t="shared" si="60"/>
        <v>-109.92000000000002</v>
      </c>
      <c r="N391" s="105">
        <v>0.28101487314085727</v>
      </c>
      <c r="O391" s="6" t="s">
        <v>2343</v>
      </c>
      <c r="P391" s="303"/>
      <c r="AD391" s="6" t="s">
        <v>3008</v>
      </c>
      <c r="AE391" s="6">
        <v>96977</v>
      </c>
      <c r="AF391" s="6" t="s">
        <v>8</v>
      </c>
      <c r="AG391" s="6" t="s">
        <v>3009</v>
      </c>
      <c r="AH391" s="6" t="s">
        <v>87</v>
      </c>
      <c r="AI391" s="161">
        <v>6</v>
      </c>
      <c r="AJ391" s="161">
        <v>57.15</v>
      </c>
      <c r="AK391" s="161">
        <v>73.209999999999994</v>
      </c>
      <c r="AL391" s="161">
        <v>439.26</v>
      </c>
    </row>
    <row r="392" spans="1:38" ht="50.45" customHeight="1">
      <c r="A392" s="350" t="s">
        <v>3010</v>
      </c>
      <c r="B392" s="343">
        <v>92990</v>
      </c>
      <c r="C392" s="351" t="s">
        <v>8</v>
      </c>
      <c r="D392" s="345" t="s">
        <v>3011</v>
      </c>
      <c r="E392" s="352" t="s">
        <v>87</v>
      </c>
      <c r="F392" s="353">
        <v>36</v>
      </c>
      <c r="G392" s="353">
        <f>CPU!G4116</f>
        <v>54.440000000000005</v>
      </c>
      <c r="H392" s="349">
        <f t="shared" si="66"/>
        <v>69.739999999999995</v>
      </c>
      <c r="I392" s="349">
        <f t="shared" si="69"/>
        <v>2510.64</v>
      </c>
      <c r="K392" s="105">
        <f t="shared" si="61"/>
        <v>0.24986554802624505</v>
      </c>
      <c r="M392" s="303">
        <f t="shared" si="60"/>
        <v>-836.2800000000002</v>
      </c>
      <c r="N392" s="105">
        <v>0.28093138605676504</v>
      </c>
      <c r="O392" s="6" t="s">
        <v>2343</v>
      </c>
      <c r="P392" s="303"/>
      <c r="AD392" s="6" t="s">
        <v>3010</v>
      </c>
      <c r="AE392" s="6">
        <v>92990</v>
      </c>
      <c r="AF392" s="6" t="s">
        <v>8</v>
      </c>
      <c r="AG392" s="6" t="s">
        <v>3011</v>
      </c>
      <c r="AH392" s="6" t="s">
        <v>87</v>
      </c>
      <c r="AI392" s="161">
        <v>36</v>
      </c>
      <c r="AJ392" s="161">
        <v>72.58</v>
      </c>
      <c r="AK392" s="161">
        <v>92.97</v>
      </c>
      <c r="AL392" s="161">
        <v>3346.92</v>
      </c>
    </row>
    <row r="393" spans="1:38" ht="50.45" customHeight="1">
      <c r="A393" s="350" t="s">
        <v>3012</v>
      </c>
      <c r="B393" s="343">
        <v>101563</v>
      </c>
      <c r="C393" s="351" t="s">
        <v>8</v>
      </c>
      <c r="D393" s="345" t="s">
        <v>2915</v>
      </c>
      <c r="E393" s="352" t="s">
        <v>87</v>
      </c>
      <c r="F393" s="353">
        <v>12</v>
      </c>
      <c r="G393" s="353">
        <f>CPU!G4125</f>
        <v>25.5</v>
      </c>
      <c r="H393" s="349">
        <f t="shared" si="66"/>
        <v>32.67</v>
      </c>
      <c r="I393" s="349">
        <f t="shared" si="69"/>
        <v>392.04</v>
      </c>
      <c r="K393" s="105">
        <f t="shared" si="61"/>
        <v>0.24965548920532843</v>
      </c>
      <c r="M393" s="303">
        <f t="shared" si="60"/>
        <v>-130.44</v>
      </c>
      <c r="N393" s="105">
        <v>0.28096498970285366</v>
      </c>
      <c r="O393" s="6" t="s">
        <v>2343</v>
      </c>
      <c r="P393" s="303"/>
      <c r="AD393" s="6" t="s">
        <v>3012</v>
      </c>
      <c r="AE393" s="6">
        <v>101563</v>
      </c>
      <c r="AF393" s="6" t="s">
        <v>8</v>
      </c>
      <c r="AG393" s="6" t="s">
        <v>2915</v>
      </c>
      <c r="AH393" s="6" t="s">
        <v>87</v>
      </c>
      <c r="AI393" s="161">
        <v>12</v>
      </c>
      <c r="AJ393" s="161">
        <v>33.99</v>
      </c>
      <c r="AK393" s="161">
        <v>43.54</v>
      </c>
      <c r="AL393" s="161">
        <v>522.48</v>
      </c>
    </row>
    <row r="394" spans="1:38" ht="37.9" customHeight="1">
      <c r="A394" s="350" t="s">
        <v>3013</v>
      </c>
      <c r="B394" s="343">
        <v>92982</v>
      </c>
      <c r="C394" s="351" t="s">
        <v>8</v>
      </c>
      <c r="D394" s="345" t="s">
        <v>2908</v>
      </c>
      <c r="E394" s="352" t="s">
        <v>87</v>
      </c>
      <c r="F394" s="353">
        <v>6</v>
      </c>
      <c r="G394" s="353">
        <f>CPU!G4136</f>
        <v>11.9</v>
      </c>
      <c r="H394" s="349">
        <f t="shared" si="66"/>
        <v>15.24</v>
      </c>
      <c r="I394" s="349">
        <f t="shared" si="69"/>
        <v>91.44</v>
      </c>
      <c r="K394" s="105">
        <f t="shared" si="61"/>
        <v>0.24889107934943322</v>
      </c>
      <c r="M394" s="303">
        <f t="shared" si="60"/>
        <v>-30.299999999999997</v>
      </c>
      <c r="N394" s="105">
        <v>0.28093434343434343</v>
      </c>
      <c r="O394" s="6" t="s">
        <v>2343</v>
      </c>
      <c r="P394" s="303"/>
      <c r="AD394" s="6" t="s">
        <v>3013</v>
      </c>
      <c r="AE394" s="6">
        <v>92982</v>
      </c>
      <c r="AF394" s="6" t="s">
        <v>8</v>
      </c>
      <c r="AG394" s="6" t="s">
        <v>2908</v>
      </c>
      <c r="AH394" s="6" t="s">
        <v>87</v>
      </c>
      <c r="AI394" s="161">
        <v>6</v>
      </c>
      <c r="AJ394" s="161">
        <v>15.84</v>
      </c>
      <c r="AK394" s="161">
        <v>20.29</v>
      </c>
      <c r="AL394" s="161">
        <v>121.74</v>
      </c>
    </row>
    <row r="395" spans="1:38" ht="23.45" customHeight="1">
      <c r="A395" s="350" t="s">
        <v>3014</v>
      </c>
      <c r="B395" s="343">
        <v>9508</v>
      </c>
      <c r="C395" s="351" t="s">
        <v>48</v>
      </c>
      <c r="D395" s="345" t="s">
        <v>2252</v>
      </c>
      <c r="E395" s="352" t="s">
        <v>87</v>
      </c>
      <c r="F395" s="353">
        <v>150</v>
      </c>
      <c r="G395" s="353">
        <f>CPU!G4146</f>
        <v>45.769999999999996</v>
      </c>
      <c r="H395" s="349">
        <f t="shared" si="66"/>
        <v>58.63</v>
      </c>
      <c r="I395" s="349">
        <f t="shared" si="69"/>
        <v>8794.5</v>
      </c>
      <c r="K395" s="105">
        <f t="shared" si="61"/>
        <v>0.25006395497569711</v>
      </c>
      <c r="M395" s="303">
        <f t="shared" si="60"/>
        <v>-2932.5</v>
      </c>
      <c r="N395" s="105">
        <v>0.28100933966901542</v>
      </c>
      <c r="O395" s="6" t="s">
        <v>2343</v>
      </c>
      <c r="P395" s="303"/>
      <c r="AD395" s="6" t="s">
        <v>3014</v>
      </c>
      <c r="AE395" s="6">
        <v>9508</v>
      </c>
      <c r="AF395" s="6" t="s">
        <v>48</v>
      </c>
      <c r="AG395" s="6" t="s">
        <v>2252</v>
      </c>
      <c r="AH395" s="6" t="s">
        <v>87</v>
      </c>
      <c r="AI395" s="161">
        <v>150</v>
      </c>
      <c r="AJ395" s="161">
        <v>61.03</v>
      </c>
      <c r="AK395" s="161">
        <v>78.180000000000007</v>
      </c>
      <c r="AL395" s="161">
        <v>11727</v>
      </c>
    </row>
    <row r="396" spans="1:38" ht="23.45" customHeight="1">
      <c r="A396" s="350" t="s">
        <v>3015</v>
      </c>
      <c r="B396" s="343">
        <v>3923</v>
      </c>
      <c r="C396" s="351" t="s">
        <v>48</v>
      </c>
      <c r="D396" s="345" t="s">
        <v>3016</v>
      </c>
      <c r="E396" s="352" t="s">
        <v>87</v>
      </c>
      <c r="F396" s="353">
        <v>45</v>
      </c>
      <c r="G396" s="353">
        <f>CPU!G4156</f>
        <v>28.33</v>
      </c>
      <c r="H396" s="349">
        <f t="shared" si="66"/>
        <v>36.29</v>
      </c>
      <c r="I396" s="349">
        <f t="shared" si="69"/>
        <v>1633.05</v>
      </c>
      <c r="K396" s="105">
        <f t="shared" si="61"/>
        <v>0.25020661157024793</v>
      </c>
      <c r="M396" s="303">
        <f t="shared" si="60"/>
        <v>-544.95000000000005</v>
      </c>
      <c r="N396" s="105">
        <v>0.28110111169931162</v>
      </c>
      <c r="O396" s="6" t="s">
        <v>2343</v>
      </c>
      <c r="P396" s="303"/>
      <c r="AD396" s="6" t="s">
        <v>3015</v>
      </c>
      <c r="AE396" s="6">
        <v>3923</v>
      </c>
      <c r="AF396" s="6" t="s">
        <v>48</v>
      </c>
      <c r="AG396" s="6" t="s">
        <v>3016</v>
      </c>
      <c r="AH396" s="6" t="s">
        <v>87</v>
      </c>
      <c r="AI396" s="161">
        <v>45</v>
      </c>
      <c r="AJ396" s="161">
        <v>37.78</v>
      </c>
      <c r="AK396" s="161">
        <v>48.4</v>
      </c>
      <c r="AL396" s="161">
        <v>2178</v>
      </c>
    </row>
    <row r="397" spans="1:38" ht="25.15" customHeight="1">
      <c r="A397" s="350" t="s">
        <v>3017</v>
      </c>
      <c r="B397" s="343">
        <v>98111</v>
      </c>
      <c r="C397" s="351" t="s">
        <v>8</v>
      </c>
      <c r="D397" s="345" t="s">
        <v>3018</v>
      </c>
      <c r="E397" s="352" t="s">
        <v>3</v>
      </c>
      <c r="F397" s="353">
        <v>5</v>
      </c>
      <c r="G397" s="353">
        <f>CPU!G4169</f>
        <v>25.580000000000002</v>
      </c>
      <c r="H397" s="349">
        <f t="shared" si="66"/>
        <v>32.770000000000003</v>
      </c>
      <c r="I397" s="349">
        <f t="shared" si="69"/>
        <v>163.85</v>
      </c>
      <c r="K397" s="105">
        <f t="shared" si="61"/>
        <v>0.24959926723150905</v>
      </c>
      <c r="M397" s="303">
        <f t="shared" si="60"/>
        <v>-54.5</v>
      </c>
      <c r="N397" s="105">
        <v>0.28102082722205912</v>
      </c>
      <c r="O397" s="6" t="s">
        <v>2343</v>
      </c>
      <c r="P397" s="303"/>
      <c r="AD397" s="6" t="s">
        <v>3017</v>
      </c>
      <c r="AE397" s="6">
        <v>98111</v>
      </c>
      <c r="AF397" s="6" t="s">
        <v>8</v>
      </c>
      <c r="AG397" s="6" t="s">
        <v>3018</v>
      </c>
      <c r="AH397" s="6" t="s">
        <v>3</v>
      </c>
      <c r="AI397" s="161">
        <v>5</v>
      </c>
      <c r="AJ397" s="161">
        <v>34.090000000000003</v>
      </c>
      <c r="AK397" s="161">
        <v>43.67</v>
      </c>
      <c r="AL397" s="161">
        <v>218.35</v>
      </c>
    </row>
    <row r="398" spans="1:38" ht="25.15" customHeight="1">
      <c r="A398" s="350" t="s">
        <v>3019</v>
      </c>
      <c r="B398" s="343">
        <v>11381</v>
      </c>
      <c r="C398" s="351" t="s">
        <v>48</v>
      </c>
      <c r="D398" s="345" t="s">
        <v>3020</v>
      </c>
      <c r="E398" s="352" t="s">
        <v>1261</v>
      </c>
      <c r="F398" s="353">
        <v>1</v>
      </c>
      <c r="G398" s="353">
        <f>CPU!G4179</f>
        <v>1764.54</v>
      </c>
      <c r="H398" s="349">
        <f t="shared" si="66"/>
        <v>2260.38</v>
      </c>
      <c r="I398" s="349">
        <f t="shared" si="69"/>
        <v>2260.38</v>
      </c>
      <c r="K398" s="105">
        <f t="shared" si="61"/>
        <v>0.24999751147211347</v>
      </c>
      <c r="M398" s="303">
        <f t="shared" si="60"/>
        <v>-753.44999999999982</v>
      </c>
      <c r="N398" s="105">
        <v>0.28099816382739995</v>
      </c>
      <c r="O398" s="6" t="s">
        <v>2343</v>
      </c>
      <c r="P398" s="303"/>
      <c r="AD398" s="6" t="s">
        <v>3019</v>
      </c>
      <c r="AE398" s="6">
        <v>11381</v>
      </c>
      <c r="AF398" s="6" t="s">
        <v>48</v>
      </c>
      <c r="AG398" s="6" t="s">
        <v>3020</v>
      </c>
      <c r="AH398" s="6" t="s">
        <v>1261</v>
      </c>
      <c r="AI398" s="161">
        <v>1</v>
      </c>
      <c r="AJ398" s="161">
        <v>2352.7199999999998</v>
      </c>
      <c r="AK398" s="161">
        <v>3013.83</v>
      </c>
      <c r="AL398" s="161">
        <v>3013.83</v>
      </c>
    </row>
    <row r="399" spans="1:38" ht="23.45" customHeight="1">
      <c r="A399" s="350" t="s">
        <v>3021</v>
      </c>
      <c r="B399" s="343">
        <v>3259</v>
      </c>
      <c r="C399" s="351" t="s">
        <v>48</v>
      </c>
      <c r="D399" s="345" t="s">
        <v>3022</v>
      </c>
      <c r="E399" s="352" t="s">
        <v>644</v>
      </c>
      <c r="F399" s="353">
        <v>4</v>
      </c>
      <c r="G399" s="353">
        <f>CPU!G4185</f>
        <v>26.97</v>
      </c>
      <c r="H399" s="349">
        <f t="shared" si="66"/>
        <v>34.549999999999997</v>
      </c>
      <c r="I399" s="349">
        <f t="shared" si="69"/>
        <v>138.19999999999999</v>
      </c>
      <c r="K399" s="105">
        <f t="shared" si="61"/>
        <v>0.24989144594007828</v>
      </c>
      <c r="M399" s="303">
        <f t="shared" si="60"/>
        <v>-46.04000000000002</v>
      </c>
      <c r="N399" s="105">
        <v>0.28086763070077869</v>
      </c>
      <c r="O399" s="6" t="s">
        <v>2343</v>
      </c>
      <c r="P399" s="303"/>
      <c r="AD399" s="6" t="s">
        <v>3021</v>
      </c>
      <c r="AE399" s="6">
        <v>3259</v>
      </c>
      <c r="AF399" s="6" t="s">
        <v>48</v>
      </c>
      <c r="AG399" s="6" t="s">
        <v>3022</v>
      </c>
      <c r="AH399" s="6" t="s">
        <v>644</v>
      </c>
      <c r="AI399" s="161">
        <v>4</v>
      </c>
      <c r="AJ399" s="161">
        <v>35.96</v>
      </c>
      <c r="AK399" s="161">
        <v>46.06</v>
      </c>
      <c r="AL399" s="161">
        <v>184.24</v>
      </c>
    </row>
    <row r="400" spans="1:38" ht="25.15" customHeight="1">
      <c r="A400" s="350" t="s">
        <v>3023</v>
      </c>
      <c r="B400" s="343">
        <v>96985</v>
      </c>
      <c r="C400" s="351" t="s">
        <v>8</v>
      </c>
      <c r="D400" s="345" t="s">
        <v>3024</v>
      </c>
      <c r="E400" s="352" t="s">
        <v>55</v>
      </c>
      <c r="F400" s="353">
        <v>6</v>
      </c>
      <c r="G400" s="353">
        <f>CPU!G4195</f>
        <v>60.2</v>
      </c>
      <c r="H400" s="349">
        <f t="shared" si="66"/>
        <v>77.12</v>
      </c>
      <c r="I400" s="349">
        <f t="shared" si="69"/>
        <v>462.72</v>
      </c>
      <c r="K400" s="105">
        <f t="shared" si="61"/>
        <v>0.24987841649644971</v>
      </c>
      <c r="M400" s="303">
        <f t="shared" si="60"/>
        <v>-154.13999999999999</v>
      </c>
      <c r="N400" s="105">
        <v>0.28096187390979321</v>
      </c>
      <c r="O400" s="6" t="s">
        <v>2343</v>
      </c>
      <c r="P400" s="303"/>
      <c r="AD400" s="6" t="s">
        <v>3023</v>
      </c>
      <c r="AE400" s="6">
        <v>96985</v>
      </c>
      <c r="AF400" s="6" t="s">
        <v>8</v>
      </c>
      <c r="AG400" s="6" t="s">
        <v>3024</v>
      </c>
      <c r="AH400" s="6" t="s">
        <v>55</v>
      </c>
      <c r="AI400" s="161">
        <v>6</v>
      </c>
      <c r="AJ400" s="161">
        <v>80.260000000000005</v>
      </c>
      <c r="AK400" s="161">
        <v>102.81</v>
      </c>
      <c r="AL400" s="161">
        <v>616.86</v>
      </c>
    </row>
    <row r="401" spans="1:38" ht="25.15" customHeight="1">
      <c r="A401" s="350" t="s">
        <v>3025</v>
      </c>
      <c r="B401" s="354">
        <v>681</v>
      </c>
      <c r="C401" s="351" t="s">
        <v>48</v>
      </c>
      <c r="D401" s="345" t="s">
        <v>3026</v>
      </c>
      <c r="E401" s="352" t="s">
        <v>644</v>
      </c>
      <c r="F401" s="353">
        <v>6</v>
      </c>
      <c r="G401" s="353">
        <f>CPU!G4204</f>
        <v>4.57</v>
      </c>
      <c r="H401" s="349">
        <f t="shared" si="66"/>
        <v>5.85</v>
      </c>
      <c r="I401" s="349">
        <f t="shared" si="69"/>
        <v>35.1</v>
      </c>
      <c r="K401" s="105">
        <f t="shared" si="61"/>
        <v>0.25096030729833541</v>
      </c>
      <c r="M401" s="303">
        <f t="shared" si="60"/>
        <v>-11.759999999999998</v>
      </c>
      <c r="N401" s="105">
        <v>0.28032786885245908</v>
      </c>
      <c r="O401" s="6" t="s">
        <v>2343</v>
      </c>
      <c r="P401" s="303"/>
      <c r="AD401" s="6" t="s">
        <v>3025</v>
      </c>
      <c r="AE401" s="6">
        <v>681</v>
      </c>
      <c r="AF401" s="6" t="s">
        <v>48</v>
      </c>
      <c r="AG401" s="6" t="s">
        <v>3026</v>
      </c>
      <c r="AH401" s="6" t="s">
        <v>644</v>
      </c>
      <c r="AI401" s="161">
        <v>6</v>
      </c>
      <c r="AJ401" s="161">
        <v>6.1</v>
      </c>
      <c r="AK401" s="161">
        <v>7.81</v>
      </c>
      <c r="AL401" s="161">
        <v>46.86</v>
      </c>
    </row>
    <row r="402" spans="1:38" ht="25.15" customHeight="1">
      <c r="A402" s="350" t="s">
        <v>3027</v>
      </c>
      <c r="B402" s="354">
        <v>966</v>
      </c>
      <c r="C402" s="351" t="s">
        <v>2353</v>
      </c>
      <c r="D402" s="345" t="s">
        <v>3028</v>
      </c>
      <c r="E402" s="352" t="s">
        <v>87</v>
      </c>
      <c r="F402" s="353">
        <v>0.9</v>
      </c>
      <c r="G402" s="353">
        <f>CPU!G4213</f>
        <v>63.129999999999995</v>
      </c>
      <c r="H402" s="349">
        <f t="shared" si="66"/>
        <v>80.87</v>
      </c>
      <c r="I402" s="349">
        <f t="shared" si="69"/>
        <v>72.78</v>
      </c>
      <c r="K402" s="105">
        <f t="shared" si="61"/>
        <v>0.25</v>
      </c>
      <c r="M402" s="303">
        <f t="shared" si="60"/>
        <v>-24.260000000000005</v>
      </c>
      <c r="N402" s="105">
        <v>0.28097897112985604</v>
      </c>
      <c r="O402" s="6" t="s">
        <v>2343</v>
      </c>
      <c r="P402" s="303"/>
      <c r="AD402" s="6" t="s">
        <v>3027</v>
      </c>
      <c r="AE402" s="6">
        <v>966</v>
      </c>
      <c r="AF402" s="6" t="s">
        <v>2353</v>
      </c>
      <c r="AG402" s="6" t="s">
        <v>3028</v>
      </c>
      <c r="AH402" s="6" t="s">
        <v>87</v>
      </c>
      <c r="AI402" s="161">
        <v>0.9</v>
      </c>
      <c r="AJ402" s="161">
        <v>84.17</v>
      </c>
      <c r="AK402" s="161">
        <v>107.82</v>
      </c>
      <c r="AL402" s="161">
        <v>97.04</v>
      </c>
    </row>
    <row r="403" spans="1:38" ht="25.15" customHeight="1">
      <c r="A403" s="350" t="s">
        <v>3029</v>
      </c>
      <c r="B403" s="343">
        <v>12617</v>
      </c>
      <c r="C403" s="351" t="s">
        <v>48</v>
      </c>
      <c r="D403" s="345" t="s">
        <v>3030</v>
      </c>
      <c r="E403" s="352" t="s">
        <v>644</v>
      </c>
      <c r="F403" s="353">
        <v>6</v>
      </c>
      <c r="G403" s="353">
        <f>CPU!G4223</f>
        <v>58.87</v>
      </c>
      <c r="H403" s="349">
        <f t="shared" si="66"/>
        <v>75.41</v>
      </c>
      <c r="I403" s="349">
        <f t="shared" si="69"/>
        <v>452.46</v>
      </c>
      <c r="K403" s="105">
        <f t="shared" si="61"/>
        <v>0.2498756590072615</v>
      </c>
      <c r="M403" s="303">
        <f t="shared" ref="M403:M466" si="70">I403-AL403</f>
        <v>-150.71999999999997</v>
      </c>
      <c r="N403" s="105">
        <v>0.28096330275229353</v>
      </c>
      <c r="O403" s="6" t="s">
        <v>2343</v>
      </c>
      <c r="P403" s="303"/>
      <c r="AD403" s="6" t="s">
        <v>3029</v>
      </c>
      <c r="AE403" s="6">
        <v>12617</v>
      </c>
      <c r="AF403" s="6" t="s">
        <v>48</v>
      </c>
      <c r="AG403" s="6" t="s">
        <v>3030</v>
      </c>
      <c r="AH403" s="6" t="s">
        <v>644</v>
      </c>
      <c r="AI403" s="161">
        <v>6</v>
      </c>
      <c r="AJ403" s="161">
        <v>78.48</v>
      </c>
      <c r="AK403" s="161">
        <v>100.53</v>
      </c>
      <c r="AL403" s="161">
        <v>603.17999999999995</v>
      </c>
    </row>
    <row r="404" spans="1:38" ht="37.9" customHeight="1">
      <c r="A404" s="350" t="s">
        <v>3031</v>
      </c>
      <c r="B404" s="343">
        <v>93012</v>
      </c>
      <c r="C404" s="351" t="s">
        <v>8</v>
      </c>
      <c r="D404" s="345" t="s">
        <v>2947</v>
      </c>
      <c r="E404" s="352" t="s">
        <v>87</v>
      </c>
      <c r="F404" s="353">
        <v>6</v>
      </c>
      <c r="G404" s="353">
        <f>CPU!G4233</f>
        <v>51.010000000000005</v>
      </c>
      <c r="H404" s="349">
        <f t="shared" si="66"/>
        <v>65.34</v>
      </c>
      <c r="I404" s="349">
        <f t="shared" si="69"/>
        <v>392.04</v>
      </c>
      <c r="K404" s="105">
        <f t="shared" si="61"/>
        <v>0.2499139019630352</v>
      </c>
      <c r="M404" s="303">
        <f t="shared" si="70"/>
        <v>-130.61999999999995</v>
      </c>
      <c r="N404" s="105">
        <v>0.28102941176470586</v>
      </c>
      <c r="O404" s="6" t="s">
        <v>2343</v>
      </c>
      <c r="P404" s="303"/>
      <c r="AD404" s="6" t="s">
        <v>3031</v>
      </c>
      <c r="AE404" s="6">
        <v>93012</v>
      </c>
      <c r="AF404" s="6" t="s">
        <v>8</v>
      </c>
      <c r="AG404" s="6" t="s">
        <v>2947</v>
      </c>
      <c r="AH404" s="6" t="s">
        <v>87</v>
      </c>
      <c r="AI404" s="161">
        <v>6</v>
      </c>
      <c r="AJ404" s="161">
        <v>68</v>
      </c>
      <c r="AK404" s="161">
        <v>87.11</v>
      </c>
      <c r="AL404" s="161">
        <v>522.66</v>
      </c>
    </row>
    <row r="405" spans="1:38" ht="25.15" customHeight="1">
      <c r="A405" s="350" t="s">
        <v>3032</v>
      </c>
      <c r="B405" s="343">
        <v>12060</v>
      </c>
      <c r="C405" s="351" t="s">
        <v>2353</v>
      </c>
      <c r="D405" s="345" t="s">
        <v>3033</v>
      </c>
      <c r="E405" s="352" t="s">
        <v>644</v>
      </c>
      <c r="F405" s="353">
        <v>2</v>
      </c>
      <c r="G405" s="353">
        <f>CPU!G4243</f>
        <v>86.86</v>
      </c>
      <c r="H405" s="349">
        <f t="shared" si="66"/>
        <v>111.27</v>
      </c>
      <c r="I405" s="349">
        <f t="shared" si="69"/>
        <v>222.54</v>
      </c>
      <c r="K405" s="105">
        <f t="shared" ref="K405:K468" si="71">1-I405/AL405</f>
        <v>0.25005054930241966</v>
      </c>
      <c r="M405" s="303">
        <f t="shared" si="70"/>
        <v>-74.200000000000017</v>
      </c>
      <c r="N405" s="105">
        <v>0.2810395441201865</v>
      </c>
      <c r="O405" s="6" t="s">
        <v>2343</v>
      </c>
      <c r="P405" s="303"/>
      <c r="AD405" s="6" t="s">
        <v>3032</v>
      </c>
      <c r="AE405" s="6">
        <v>12060</v>
      </c>
      <c r="AF405" s="6" t="s">
        <v>2353</v>
      </c>
      <c r="AG405" s="6" t="s">
        <v>3033</v>
      </c>
      <c r="AH405" s="6" t="s">
        <v>644</v>
      </c>
      <c r="AI405" s="161">
        <v>2</v>
      </c>
      <c r="AJ405" s="161">
        <v>115.82</v>
      </c>
      <c r="AK405" s="161">
        <v>148.37</v>
      </c>
      <c r="AL405" s="161">
        <v>296.74</v>
      </c>
    </row>
    <row r="406" spans="1:38" ht="37.9" customHeight="1">
      <c r="A406" s="350" t="s">
        <v>3034</v>
      </c>
      <c r="B406" s="343">
        <v>92688</v>
      </c>
      <c r="C406" s="351" t="s">
        <v>8</v>
      </c>
      <c r="D406" s="345" t="s">
        <v>3035</v>
      </c>
      <c r="E406" s="352" t="s">
        <v>87</v>
      </c>
      <c r="F406" s="353">
        <v>6</v>
      </c>
      <c r="G406" s="353">
        <f>CPU!G4253</f>
        <v>28.66</v>
      </c>
      <c r="H406" s="349">
        <f t="shared" si="66"/>
        <v>36.71</v>
      </c>
      <c r="I406" s="349">
        <f t="shared" si="69"/>
        <v>220.26</v>
      </c>
      <c r="K406" s="105">
        <f t="shared" si="71"/>
        <v>0.24959116925592806</v>
      </c>
      <c r="M406" s="303">
        <f t="shared" si="70"/>
        <v>-73.259999999999991</v>
      </c>
      <c r="N406" s="105">
        <v>0.2809636030374445</v>
      </c>
      <c r="O406" s="6" t="s">
        <v>2343</v>
      </c>
      <c r="P406" s="303"/>
      <c r="AD406" s="6" t="s">
        <v>3034</v>
      </c>
      <c r="AE406" s="6">
        <v>92688</v>
      </c>
      <c r="AF406" s="6" t="s">
        <v>8</v>
      </c>
      <c r="AG406" s="6" t="s">
        <v>3035</v>
      </c>
      <c r="AH406" s="6" t="s">
        <v>87</v>
      </c>
      <c r="AI406" s="161">
        <v>6</v>
      </c>
      <c r="AJ406" s="161">
        <v>38.19</v>
      </c>
      <c r="AK406" s="161">
        <v>48.92</v>
      </c>
      <c r="AL406" s="161">
        <v>293.52</v>
      </c>
    </row>
    <row r="407" spans="1:38" ht="25.15" customHeight="1">
      <c r="A407" s="350" t="s">
        <v>3036</v>
      </c>
      <c r="B407" s="343">
        <v>9689</v>
      </c>
      <c r="C407" s="351" t="s">
        <v>48</v>
      </c>
      <c r="D407" s="345" t="s">
        <v>3037</v>
      </c>
      <c r="E407" s="352" t="s">
        <v>55</v>
      </c>
      <c r="F407" s="353">
        <v>1</v>
      </c>
      <c r="G407" s="353">
        <f>CPU!G4263</f>
        <v>726.8</v>
      </c>
      <c r="H407" s="349">
        <f t="shared" si="66"/>
        <v>931.03</v>
      </c>
      <c r="I407" s="349">
        <f t="shared" si="69"/>
        <v>931.03</v>
      </c>
      <c r="K407" s="105">
        <f t="shared" si="71"/>
        <v>0.25000402777554021</v>
      </c>
      <c r="M407" s="303">
        <f t="shared" si="70"/>
        <v>-310.35000000000014</v>
      </c>
      <c r="N407" s="105">
        <v>0.28100137244987478</v>
      </c>
      <c r="O407" s="6" t="s">
        <v>2343</v>
      </c>
      <c r="P407" s="303"/>
      <c r="AD407" s="6" t="s">
        <v>3036</v>
      </c>
      <c r="AE407" s="6">
        <v>9689</v>
      </c>
      <c r="AF407" s="6" t="s">
        <v>48</v>
      </c>
      <c r="AG407" s="6" t="s">
        <v>3037</v>
      </c>
      <c r="AH407" s="6" t="s">
        <v>55</v>
      </c>
      <c r="AI407" s="161">
        <v>1</v>
      </c>
      <c r="AJ407" s="161">
        <v>969.07</v>
      </c>
      <c r="AK407" s="161">
        <v>1241.3800000000001</v>
      </c>
      <c r="AL407" s="161">
        <v>1241.3800000000001</v>
      </c>
    </row>
    <row r="408" spans="1:38" ht="37.9" customHeight="1">
      <c r="A408" s="350" t="s">
        <v>3038</v>
      </c>
      <c r="B408" s="343">
        <v>101907</v>
      </c>
      <c r="C408" s="351" t="s">
        <v>8</v>
      </c>
      <c r="D408" s="345" t="s">
        <v>3039</v>
      </c>
      <c r="E408" s="352" t="s">
        <v>55</v>
      </c>
      <c r="F408" s="353">
        <v>1</v>
      </c>
      <c r="G408" s="353">
        <f>CPU!G4274</f>
        <v>607.91</v>
      </c>
      <c r="H408" s="349">
        <f t="shared" si="66"/>
        <v>778.73</v>
      </c>
      <c r="I408" s="349">
        <f t="shared" si="69"/>
        <v>778.73</v>
      </c>
      <c r="K408" s="105">
        <f t="shared" si="71"/>
        <v>0.24998796097429421</v>
      </c>
      <c r="M408" s="303">
        <f t="shared" si="70"/>
        <v>-259.55999999999995</v>
      </c>
      <c r="N408" s="105">
        <v>0.28100132012386947</v>
      </c>
      <c r="O408" s="6" t="s">
        <v>2343</v>
      </c>
      <c r="P408" s="303"/>
      <c r="AD408" s="6" t="s">
        <v>3038</v>
      </c>
      <c r="AE408" s="6">
        <v>101907</v>
      </c>
      <c r="AF408" s="6" t="s">
        <v>8</v>
      </c>
      <c r="AG408" s="6" t="s">
        <v>3039</v>
      </c>
      <c r="AH408" s="6" t="s">
        <v>55</v>
      </c>
      <c r="AI408" s="161">
        <v>1</v>
      </c>
      <c r="AJ408" s="161">
        <v>810.53</v>
      </c>
      <c r="AK408" s="161">
        <v>1038.29</v>
      </c>
      <c r="AL408" s="161">
        <v>1038.29</v>
      </c>
    </row>
    <row r="409" spans="1:38" ht="37.9" customHeight="1">
      <c r="A409" s="350" t="s">
        <v>3040</v>
      </c>
      <c r="B409" s="343">
        <v>101549</v>
      </c>
      <c r="C409" s="351" t="s">
        <v>8</v>
      </c>
      <c r="D409" s="345" t="s">
        <v>3041</v>
      </c>
      <c r="E409" s="352" t="s">
        <v>1261</v>
      </c>
      <c r="F409" s="353">
        <v>6</v>
      </c>
      <c r="G409" s="353">
        <f>CPU!G4284</f>
        <v>13.84</v>
      </c>
      <c r="H409" s="349">
        <f t="shared" si="66"/>
        <v>17.73</v>
      </c>
      <c r="I409" s="349">
        <f t="shared" si="69"/>
        <v>106.38</v>
      </c>
      <c r="K409" s="105">
        <f t="shared" si="71"/>
        <v>0.24968260685569199</v>
      </c>
      <c r="M409" s="303">
        <f t="shared" si="70"/>
        <v>-35.400000000000006</v>
      </c>
      <c r="N409" s="105">
        <v>0.28075880758807581</v>
      </c>
      <c r="O409" s="6" t="s">
        <v>2343</v>
      </c>
      <c r="P409" s="303"/>
      <c r="AD409" s="6" t="s">
        <v>3040</v>
      </c>
      <c r="AE409" s="6">
        <v>101549</v>
      </c>
      <c r="AF409" s="6" t="s">
        <v>8</v>
      </c>
      <c r="AG409" s="6" t="s">
        <v>3041</v>
      </c>
      <c r="AH409" s="6" t="s">
        <v>1261</v>
      </c>
      <c r="AI409" s="161">
        <v>6</v>
      </c>
      <c r="AJ409" s="161">
        <v>18.45</v>
      </c>
      <c r="AK409" s="161">
        <v>23.63</v>
      </c>
      <c r="AL409" s="161">
        <v>141.78</v>
      </c>
    </row>
    <row r="410" spans="1:38" ht="25.15" customHeight="1">
      <c r="A410" s="350" t="s">
        <v>3042</v>
      </c>
      <c r="B410" s="343">
        <v>101547</v>
      </c>
      <c r="C410" s="351" t="s">
        <v>8</v>
      </c>
      <c r="D410" s="345" t="s">
        <v>3043</v>
      </c>
      <c r="E410" s="352" t="s">
        <v>1261</v>
      </c>
      <c r="F410" s="353">
        <v>6</v>
      </c>
      <c r="G410" s="353">
        <f>CPU!G4294</f>
        <v>30.509999999999998</v>
      </c>
      <c r="H410" s="349">
        <f t="shared" si="66"/>
        <v>39.08</v>
      </c>
      <c r="I410" s="349">
        <f t="shared" si="69"/>
        <v>234.48</v>
      </c>
      <c r="K410" s="105">
        <f t="shared" si="71"/>
        <v>0.25004797543657653</v>
      </c>
      <c r="M410" s="303">
        <f t="shared" si="70"/>
        <v>-78.180000000000035</v>
      </c>
      <c r="N410" s="105">
        <v>0.28097345132743357</v>
      </c>
      <c r="O410" s="6" t="s">
        <v>2343</v>
      </c>
      <c r="P410" s="303"/>
      <c r="AD410" s="6" t="s">
        <v>3042</v>
      </c>
      <c r="AE410" s="6">
        <v>101547</v>
      </c>
      <c r="AF410" s="6" t="s">
        <v>8</v>
      </c>
      <c r="AG410" s="6" t="s">
        <v>3043</v>
      </c>
      <c r="AH410" s="6" t="s">
        <v>1261</v>
      </c>
      <c r="AI410" s="161">
        <v>6</v>
      </c>
      <c r="AJ410" s="161">
        <v>40.68</v>
      </c>
      <c r="AK410" s="161">
        <v>52.11</v>
      </c>
      <c r="AL410" s="161">
        <v>312.66000000000003</v>
      </c>
    </row>
    <row r="411" spans="1:38" ht="25.15" customHeight="1">
      <c r="A411" s="350" t="s">
        <v>3044</v>
      </c>
      <c r="B411" s="354">
        <v>402</v>
      </c>
      <c r="C411" s="351" t="s">
        <v>8</v>
      </c>
      <c r="D411" s="345" t="s">
        <v>3045</v>
      </c>
      <c r="E411" s="352" t="s">
        <v>1261</v>
      </c>
      <c r="F411" s="353">
        <v>3</v>
      </c>
      <c r="G411" s="353">
        <f>CPU!G4300</f>
        <v>10.81</v>
      </c>
      <c r="H411" s="349">
        <f t="shared" si="66"/>
        <v>13.85</v>
      </c>
      <c r="I411" s="349">
        <f t="shared" si="69"/>
        <v>41.55</v>
      </c>
      <c r="K411" s="105">
        <f t="shared" si="71"/>
        <v>0.25013535462912828</v>
      </c>
      <c r="M411" s="303">
        <f t="shared" si="70"/>
        <v>-13.86</v>
      </c>
      <c r="N411" s="105">
        <v>0.28085991678224675</v>
      </c>
      <c r="O411" s="6" t="s">
        <v>2343</v>
      </c>
      <c r="P411" s="303"/>
      <c r="AD411" s="6" t="s">
        <v>3044</v>
      </c>
      <c r="AE411" s="6">
        <v>402</v>
      </c>
      <c r="AF411" s="6" t="s">
        <v>8</v>
      </c>
      <c r="AG411" s="6" t="s">
        <v>3045</v>
      </c>
      <c r="AH411" s="6" t="s">
        <v>1261</v>
      </c>
      <c r="AI411" s="161">
        <v>3</v>
      </c>
      <c r="AJ411" s="161">
        <v>14.42</v>
      </c>
      <c r="AK411" s="161">
        <v>18.47</v>
      </c>
      <c r="AL411" s="161">
        <v>55.41</v>
      </c>
    </row>
    <row r="412" spans="1:38" ht="23.45" customHeight="1">
      <c r="A412" s="350" t="s">
        <v>3046</v>
      </c>
      <c r="B412" s="343">
        <v>12462</v>
      </c>
      <c r="C412" s="351" t="s">
        <v>48</v>
      </c>
      <c r="D412" s="345" t="s">
        <v>3047</v>
      </c>
      <c r="E412" s="352" t="s">
        <v>644</v>
      </c>
      <c r="F412" s="353">
        <v>6</v>
      </c>
      <c r="G412" s="353">
        <f>CPU!G4310</f>
        <v>15.899999999999999</v>
      </c>
      <c r="H412" s="349">
        <f t="shared" si="66"/>
        <v>20.37</v>
      </c>
      <c r="I412" s="349">
        <f t="shared" si="69"/>
        <v>122.22</v>
      </c>
      <c r="K412" s="105">
        <f t="shared" si="71"/>
        <v>0.25</v>
      </c>
      <c r="M412" s="303">
        <f t="shared" si="70"/>
        <v>-40.740000000000009</v>
      </c>
      <c r="N412" s="105">
        <v>0.28113207547169816</v>
      </c>
      <c r="O412" s="6" t="s">
        <v>2343</v>
      </c>
      <c r="P412" s="303"/>
      <c r="AD412" s="6" t="s">
        <v>3046</v>
      </c>
      <c r="AE412" s="6">
        <v>12462</v>
      </c>
      <c r="AF412" s="6" t="s">
        <v>48</v>
      </c>
      <c r="AG412" s="6" t="s">
        <v>3047</v>
      </c>
      <c r="AH412" s="6" t="s">
        <v>644</v>
      </c>
      <c r="AI412" s="161">
        <v>6</v>
      </c>
      <c r="AJ412" s="161">
        <v>21.2</v>
      </c>
      <c r="AK412" s="161">
        <v>27.16</v>
      </c>
      <c r="AL412" s="161">
        <v>162.96</v>
      </c>
    </row>
    <row r="413" spans="1:38" ht="25.15" customHeight="1">
      <c r="A413" s="350" t="s">
        <v>3048</v>
      </c>
      <c r="B413" s="343">
        <v>2862</v>
      </c>
      <c r="C413" s="351" t="s">
        <v>48</v>
      </c>
      <c r="D413" s="345" t="s">
        <v>3049</v>
      </c>
      <c r="E413" s="352" t="s">
        <v>644</v>
      </c>
      <c r="F413" s="353">
        <v>3</v>
      </c>
      <c r="G413" s="353">
        <f>CPU!G4316</f>
        <v>152.69</v>
      </c>
      <c r="H413" s="349">
        <f t="shared" si="66"/>
        <v>195.6</v>
      </c>
      <c r="I413" s="349">
        <f t="shared" si="69"/>
        <v>586.79999999999995</v>
      </c>
      <c r="K413" s="105">
        <f t="shared" si="71"/>
        <v>0.25</v>
      </c>
      <c r="M413" s="303">
        <f t="shared" si="70"/>
        <v>-195.60000000000002</v>
      </c>
      <c r="N413" s="105">
        <v>0.28100594331745188</v>
      </c>
      <c r="O413" s="6" t="s">
        <v>2343</v>
      </c>
      <c r="P413" s="303"/>
      <c r="AD413" s="6" t="s">
        <v>3048</v>
      </c>
      <c r="AE413" s="6">
        <v>2862</v>
      </c>
      <c r="AF413" s="6" t="s">
        <v>48</v>
      </c>
      <c r="AG413" s="6" t="s">
        <v>3049</v>
      </c>
      <c r="AH413" s="6" t="s">
        <v>644</v>
      </c>
      <c r="AI413" s="161">
        <v>3</v>
      </c>
      <c r="AJ413" s="161">
        <v>203.59</v>
      </c>
      <c r="AK413" s="161">
        <v>260.8</v>
      </c>
      <c r="AL413" s="161">
        <v>782.4</v>
      </c>
    </row>
    <row r="414" spans="1:38" ht="25.15" customHeight="1">
      <c r="A414" s="350" t="s">
        <v>3050</v>
      </c>
      <c r="B414" s="343">
        <v>7581</v>
      </c>
      <c r="C414" s="351" t="s">
        <v>8</v>
      </c>
      <c r="D414" s="345" t="s">
        <v>1347</v>
      </c>
      <c r="E414" s="352" t="s">
        <v>644</v>
      </c>
      <c r="F414" s="353">
        <v>2</v>
      </c>
      <c r="G414" s="353">
        <f>CPU!G4322</f>
        <v>3.06</v>
      </c>
      <c r="H414" s="349">
        <f t="shared" si="66"/>
        <v>3.92</v>
      </c>
      <c r="I414" s="349">
        <f t="shared" si="69"/>
        <v>7.84</v>
      </c>
      <c r="K414" s="105">
        <f t="shared" si="71"/>
        <v>0.25190839694656497</v>
      </c>
      <c r="M414" s="303">
        <f t="shared" si="70"/>
        <v>-2.6400000000000006</v>
      </c>
      <c r="N414" s="105">
        <v>0.28117359413202947</v>
      </c>
      <c r="O414" s="6" t="s">
        <v>2343</v>
      </c>
      <c r="P414" s="303"/>
      <c r="AD414" s="6" t="s">
        <v>3050</v>
      </c>
      <c r="AE414" s="6">
        <v>7581</v>
      </c>
      <c r="AF414" s="6" t="s">
        <v>8</v>
      </c>
      <c r="AG414" s="6" t="s">
        <v>1347</v>
      </c>
      <c r="AH414" s="6" t="s">
        <v>644</v>
      </c>
      <c r="AI414" s="161">
        <v>2</v>
      </c>
      <c r="AJ414" s="161">
        <v>4.09</v>
      </c>
      <c r="AK414" s="161">
        <v>5.24</v>
      </c>
      <c r="AL414" s="161">
        <v>10.48</v>
      </c>
    </row>
    <row r="415" spans="1:38" ht="37.9" customHeight="1">
      <c r="A415" s="350" t="s">
        <v>3051</v>
      </c>
      <c r="B415" s="343">
        <v>41204</v>
      </c>
      <c r="C415" s="351" t="s">
        <v>8</v>
      </c>
      <c r="D415" s="345" t="s">
        <v>3052</v>
      </c>
      <c r="E415" s="352" t="s">
        <v>1261</v>
      </c>
      <c r="F415" s="353">
        <v>1</v>
      </c>
      <c r="G415" s="353">
        <f>CPU!G4328</f>
        <v>1566.08</v>
      </c>
      <c r="H415" s="349">
        <f t="shared" si="66"/>
        <v>2006.15</v>
      </c>
      <c r="I415" s="349">
        <f t="shared" si="69"/>
        <v>2006.15</v>
      </c>
      <c r="K415" s="105">
        <f t="shared" si="71"/>
        <v>0.25000093462486017</v>
      </c>
      <c r="M415" s="303">
        <f t="shared" si="70"/>
        <v>-668.7199999999998</v>
      </c>
      <c r="N415" s="105">
        <v>0.28100052200315107</v>
      </c>
      <c r="O415" s="6" t="s">
        <v>2343</v>
      </c>
      <c r="P415" s="303"/>
      <c r="AD415" s="6" t="s">
        <v>3051</v>
      </c>
      <c r="AE415" s="6">
        <v>41204</v>
      </c>
      <c r="AF415" s="6" t="s">
        <v>8</v>
      </c>
      <c r="AG415" s="6" t="s">
        <v>3052</v>
      </c>
      <c r="AH415" s="6" t="s">
        <v>1261</v>
      </c>
      <c r="AI415" s="161">
        <v>1</v>
      </c>
      <c r="AJ415" s="161">
        <v>2088.11</v>
      </c>
      <c r="AK415" s="161">
        <v>2674.87</v>
      </c>
      <c r="AL415" s="161">
        <v>2674.87</v>
      </c>
    </row>
    <row r="416" spans="1:38" ht="37.9" customHeight="1">
      <c r="A416" s="350" t="s">
        <v>3053</v>
      </c>
      <c r="B416" s="343">
        <v>100583</v>
      </c>
      <c r="C416" s="351" t="s">
        <v>8</v>
      </c>
      <c r="D416" s="345" t="s">
        <v>3054</v>
      </c>
      <c r="E416" s="352" t="s">
        <v>1261</v>
      </c>
      <c r="F416" s="353">
        <v>1</v>
      </c>
      <c r="G416" s="353">
        <f>CPU!G4341</f>
        <v>405.69</v>
      </c>
      <c r="H416" s="349">
        <f t="shared" si="66"/>
        <v>519.69000000000005</v>
      </c>
      <c r="I416" s="349">
        <f t="shared" si="69"/>
        <v>519.69000000000005</v>
      </c>
      <c r="K416" s="105">
        <f t="shared" si="71"/>
        <v>0.24996752731313765</v>
      </c>
      <c r="M416" s="303">
        <f t="shared" si="70"/>
        <v>-173.19999999999993</v>
      </c>
      <c r="N416" s="105">
        <v>0.28099463856535412</v>
      </c>
      <c r="O416" s="6" t="s">
        <v>2343</v>
      </c>
      <c r="P416" s="303"/>
      <c r="AD416" s="6" t="s">
        <v>3053</v>
      </c>
      <c r="AE416" s="6">
        <v>100583</v>
      </c>
      <c r="AF416" s="6" t="s">
        <v>8</v>
      </c>
      <c r="AG416" s="6" t="s">
        <v>3054</v>
      </c>
      <c r="AH416" s="6" t="s">
        <v>1261</v>
      </c>
      <c r="AI416" s="161">
        <v>1</v>
      </c>
      <c r="AJ416" s="161">
        <v>540.9</v>
      </c>
      <c r="AK416" s="161">
        <v>692.89</v>
      </c>
      <c r="AL416" s="161">
        <v>692.89</v>
      </c>
    </row>
    <row r="417" spans="1:38" ht="37.9" customHeight="1">
      <c r="A417" s="350" t="s">
        <v>3055</v>
      </c>
      <c r="B417" s="343">
        <v>12876</v>
      </c>
      <c r="C417" s="351" t="s">
        <v>48</v>
      </c>
      <c r="D417" s="345" t="s">
        <v>3056</v>
      </c>
      <c r="E417" s="352" t="s">
        <v>644</v>
      </c>
      <c r="F417" s="353">
        <v>6</v>
      </c>
      <c r="G417" s="353">
        <f>CPU!G4350</f>
        <v>226.49</v>
      </c>
      <c r="H417" s="349">
        <f t="shared" si="66"/>
        <v>290.13</v>
      </c>
      <c r="I417" s="349">
        <f t="shared" si="69"/>
        <v>1740.78</v>
      </c>
      <c r="K417" s="105">
        <f t="shared" si="71"/>
        <v>0.25</v>
      </c>
      <c r="M417" s="303">
        <f t="shared" si="70"/>
        <v>-580.26</v>
      </c>
      <c r="N417" s="105">
        <v>0.28101198754884416</v>
      </c>
      <c r="O417" s="6" t="s">
        <v>2343</v>
      </c>
      <c r="P417" s="303"/>
      <c r="AD417" s="6" t="s">
        <v>3055</v>
      </c>
      <c r="AE417" s="6">
        <v>12876</v>
      </c>
      <c r="AF417" s="6" t="s">
        <v>48</v>
      </c>
      <c r="AG417" s="6" t="s">
        <v>3056</v>
      </c>
      <c r="AH417" s="6" t="s">
        <v>644</v>
      </c>
      <c r="AI417" s="161">
        <v>6</v>
      </c>
      <c r="AJ417" s="161">
        <v>301.98</v>
      </c>
      <c r="AK417" s="161">
        <v>386.84</v>
      </c>
      <c r="AL417" s="161">
        <v>2321.04</v>
      </c>
    </row>
    <row r="418" spans="1:38" ht="23.45" customHeight="1">
      <c r="A418" s="350" t="s">
        <v>3057</v>
      </c>
      <c r="B418" s="343">
        <v>4136</v>
      </c>
      <c r="C418" s="351" t="s">
        <v>48</v>
      </c>
      <c r="D418" s="345" t="s">
        <v>3058</v>
      </c>
      <c r="E418" s="352" t="s">
        <v>644</v>
      </c>
      <c r="F418" s="353">
        <v>6</v>
      </c>
      <c r="G418" s="353">
        <f>CPU!G4356</f>
        <v>15.86</v>
      </c>
      <c r="H418" s="349">
        <f t="shared" si="66"/>
        <v>20.32</v>
      </c>
      <c r="I418" s="349">
        <f t="shared" si="69"/>
        <v>121.92</v>
      </c>
      <c r="K418" s="105">
        <f t="shared" si="71"/>
        <v>0.249907715023994</v>
      </c>
      <c r="M418" s="303">
        <f t="shared" si="70"/>
        <v>-40.61999999999999</v>
      </c>
      <c r="N418" s="105">
        <v>0.28085106382978742</v>
      </c>
      <c r="O418" s="6" t="s">
        <v>2343</v>
      </c>
      <c r="P418" s="303"/>
      <c r="AD418" s="6" t="s">
        <v>3057</v>
      </c>
      <c r="AE418" s="6">
        <v>4136</v>
      </c>
      <c r="AF418" s="6" t="s">
        <v>48</v>
      </c>
      <c r="AG418" s="6" t="s">
        <v>3058</v>
      </c>
      <c r="AH418" s="6" t="s">
        <v>644</v>
      </c>
      <c r="AI418" s="161">
        <v>6</v>
      </c>
      <c r="AJ418" s="161">
        <v>21.15</v>
      </c>
      <c r="AK418" s="161">
        <v>27.09</v>
      </c>
      <c r="AL418" s="161">
        <v>162.54</v>
      </c>
    </row>
    <row r="419" spans="1:38" ht="25.15" customHeight="1">
      <c r="A419" s="350" t="s">
        <v>3059</v>
      </c>
      <c r="B419" s="343">
        <v>102110</v>
      </c>
      <c r="C419" s="351" t="s">
        <v>8</v>
      </c>
      <c r="D419" s="345" t="s">
        <v>3060</v>
      </c>
      <c r="E419" s="352" t="s">
        <v>55</v>
      </c>
      <c r="F419" s="353">
        <v>2</v>
      </c>
      <c r="G419" s="353">
        <f>CPU!G4366</f>
        <v>139.44999999999999</v>
      </c>
      <c r="H419" s="349">
        <f t="shared" si="66"/>
        <v>178.64</v>
      </c>
      <c r="I419" s="349">
        <f t="shared" si="69"/>
        <v>357.28</v>
      </c>
      <c r="K419" s="105">
        <f t="shared" si="71"/>
        <v>0.25001049582266266</v>
      </c>
      <c r="M419" s="303">
        <f t="shared" si="70"/>
        <v>-119.10000000000002</v>
      </c>
      <c r="N419" s="105">
        <v>0.28100462514789726</v>
      </c>
      <c r="O419" s="6" t="s">
        <v>2343</v>
      </c>
      <c r="P419" s="303"/>
      <c r="AD419" s="6" t="s">
        <v>3059</v>
      </c>
      <c r="AE419" s="6">
        <v>102110</v>
      </c>
      <c r="AF419" s="6" t="s">
        <v>8</v>
      </c>
      <c r="AG419" s="6" t="s">
        <v>3060</v>
      </c>
      <c r="AH419" s="6" t="s">
        <v>55</v>
      </c>
      <c r="AI419" s="161">
        <v>2</v>
      </c>
      <c r="AJ419" s="161">
        <v>185.94</v>
      </c>
      <c r="AK419" s="161">
        <v>238.19</v>
      </c>
      <c r="AL419" s="161">
        <v>476.38</v>
      </c>
    </row>
    <row r="420" spans="1:38" ht="37.9" customHeight="1">
      <c r="A420" s="350" t="s">
        <v>3061</v>
      </c>
      <c r="B420" s="343">
        <v>102105</v>
      </c>
      <c r="C420" s="351" t="s">
        <v>8</v>
      </c>
      <c r="D420" s="345" t="s">
        <v>3062</v>
      </c>
      <c r="E420" s="352" t="s">
        <v>55</v>
      </c>
      <c r="F420" s="353">
        <v>1</v>
      </c>
      <c r="G420" s="353">
        <f>CPU!G4379</f>
        <v>21918.02</v>
      </c>
      <c r="H420" s="349">
        <f t="shared" si="66"/>
        <v>28076.98</v>
      </c>
      <c r="I420" s="349">
        <f t="shared" si="69"/>
        <v>28076.98</v>
      </c>
      <c r="K420" s="105">
        <f t="shared" si="71"/>
        <v>0.25000013356134931</v>
      </c>
      <c r="M420" s="303">
        <f t="shared" si="70"/>
        <v>-9359.0000000000036</v>
      </c>
      <c r="N420" s="105">
        <v>0.28099991684925052</v>
      </c>
      <c r="O420" s="6" t="s">
        <v>2343</v>
      </c>
      <c r="P420" s="303"/>
      <c r="AD420" s="6" t="s">
        <v>3061</v>
      </c>
      <c r="AE420" s="6">
        <v>102105</v>
      </c>
      <c r="AF420" s="6" t="s">
        <v>8</v>
      </c>
      <c r="AG420" s="6" t="s">
        <v>3062</v>
      </c>
      <c r="AH420" s="6" t="s">
        <v>55</v>
      </c>
      <c r="AI420" s="161">
        <v>1</v>
      </c>
      <c r="AJ420" s="161">
        <v>29224.03</v>
      </c>
      <c r="AK420" s="161">
        <v>37435.980000000003</v>
      </c>
      <c r="AL420" s="161">
        <v>37435.980000000003</v>
      </c>
    </row>
    <row r="421" spans="1:38" ht="25.15" customHeight="1">
      <c r="A421" s="350" t="s">
        <v>3063</v>
      </c>
      <c r="B421" s="343">
        <v>1598</v>
      </c>
      <c r="C421" s="351" t="s">
        <v>8</v>
      </c>
      <c r="D421" s="345" t="s">
        <v>3064</v>
      </c>
      <c r="E421" s="352" t="s">
        <v>644</v>
      </c>
      <c r="F421" s="353">
        <v>3</v>
      </c>
      <c r="G421" s="353">
        <f>CPU!G4385</f>
        <v>10.94</v>
      </c>
      <c r="H421" s="349">
        <f t="shared" si="66"/>
        <v>14.01</v>
      </c>
      <c r="I421" s="349">
        <f t="shared" si="69"/>
        <v>42.03</v>
      </c>
      <c r="K421" s="105">
        <f t="shared" si="71"/>
        <v>0.2504012841091493</v>
      </c>
      <c r="M421" s="303">
        <f t="shared" si="70"/>
        <v>-14.04</v>
      </c>
      <c r="N421" s="105">
        <v>0.281014393420151</v>
      </c>
      <c r="O421" s="6" t="s">
        <v>2343</v>
      </c>
      <c r="P421" s="303"/>
      <c r="AD421" s="6" t="s">
        <v>3063</v>
      </c>
      <c r="AE421" s="6">
        <v>1598</v>
      </c>
      <c r="AF421" s="6" t="s">
        <v>8</v>
      </c>
      <c r="AG421" s="6" t="s">
        <v>3064</v>
      </c>
      <c r="AH421" s="6" t="s">
        <v>644</v>
      </c>
      <c r="AI421" s="161">
        <v>3</v>
      </c>
      <c r="AJ421" s="161">
        <v>14.59</v>
      </c>
      <c r="AK421" s="161">
        <v>18.690000000000001</v>
      </c>
      <c r="AL421" s="161">
        <v>56.07</v>
      </c>
    </row>
    <row r="422" spans="1:38" ht="23.45" customHeight="1">
      <c r="A422" s="350" t="s">
        <v>3065</v>
      </c>
      <c r="B422" s="354">
        <v>439</v>
      </c>
      <c r="C422" s="351" t="s">
        <v>8</v>
      </c>
      <c r="D422" s="345" t="s">
        <v>3066</v>
      </c>
      <c r="E422" s="352" t="s">
        <v>1261</v>
      </c>
      <c r="F422" s="353">
        <v>2</v>
      </c>
      <c r="G422" s="353">
        <f>CPU!G4391</f>
        <v>14.97</v>
      </c>
      <c r="H422" s="349">
        <f t="shared" si="66"/>
        <v>19.18</v>
      </c>
      <c r="I422" s="349">
        <f t="shared" si="69"/>
        <v>38.36</v>
      </c>
      <c r="K422" s="105">
        <f t="shared" si="71"/>
        <v>0.25019546520719305</v>
      </c>
      <c r="M422" s="303">
        <f t="shared" si="70"/>
        <v>-12.799999999999997</v>
      </c>
      <c r="N422" s="105">
        <v>0.28092138207310957</v>
      </c>
      <c r="O422" s="6" t="s">
        <v>2343</v>
      </c>
      <c r="P422" s="303"/>
      <c r="AD422" s="6" t="s">
        <v>3065</v>
      </c>
      <c r="AE422" s="6">
        <v>439</v>
      </c>
      <c r="AF422" s="6" t="s">
        <v>8</v>
      </c>
      <c r="AG422" s="6" t="s">
        <v>3066</v>
      </c>
      <c r="AH422" s="6" t="s">
        <v>1261</v>
      </c>
      <c r="AI422" s="161">
        <v>2</v>
      </c>
      <c r="AJ422" s="161">
        <v>19.97</v>
      </c>
      <c r="AK422" s="161">
        <v>25.58</v>
      </c>
      <c r="AL422" s="161">
        <v>51.16</v>
      </c>
    </row>
    <row r="423" spans="1:38" ht="23.45" customHeight="1">
      <c r="A423" s="350" t="s">
        <v>3067</v>
      </c>
      <c r="B423" s="354">
        <v>437</v>
      </c>
      <c r="C423" s="351" t="s">
        <v>8</v>
      </c>
      <c r="D423" s="345" t="s">
        <v>3068</v>
      </c>
      <c r="E423" s="352" t="s">
        <v>1261</v>
      </c>
      <c r="F423" s="353">
        <v>2</v>
      </c>
      <c r="G423" s="353">
        <f>CPU!G4397</f>
        <v>23.22</v>
      </c>
      <c r="H423" s="349">
        <f t="shared" si="66"/>
        <v>29.74</v>
      </c>
      <c r="I423" s="349">
        <f t="shared" si="69"/>
        <v>59.48</v>
      </c>
      <c r="K423" s="105">
        <f t="shared" si="71"/>
        <v>0.25031509957146469</v>
      </c>
      <c r="M423" s="303">
        <f t="shared" si="70"/>
        <v>-19.860000000000007</v>
      </c>
      <c r="N423" s="105">
        <v>0.28091701646754941</v>
      </c>
      <c r="O423" s="6" t="s">
        <v>2343</v>
      </c>
      <c r="P423" s="303"/>
      <c r="AD423" s="6" t="s">
        <v>3067</v>
      </c>
      <c r="AE423" s="6">
        <v>437</v>
      </c>
      <c r="AF423" s="6" t="s">
        <v>8</v>
      </c>
      <c r="AG423" s="6" t="s">
        <v>3068</v>
      </c>
      <c r="AH423" s="6" t="s">
        <v>1261</v>
      </c>
      <c r="AI423" s="161">
        <v>2</v>
      </c>
      <c r="AJ423" s="161">
        <v>30.97</v>
      </c>
      <c r="AK423" s="161">
        <v>39.67</v>
      </c>
      <c r="AL423" s="161">
        <v>79.34</v>
      </c>
    </row>
    <row r="424" spans="1:38" ht="25.15" customHeight="1">
      <c r="A424" s="350" t="s">
        <v>3069</v>
      </c>
      <c r="B424" s="343">
        <v>2858</v>
      </c>
      <c r="C424" s="351" t="s">
        <v>48</v>
      </c>
      <c r="D424" s="345" t="s">
        <v>3070</v>
      </c>
      <c r="E424" s="352" t="s">
        <v>644</v>
      </c>
      <c r="F424" s="353">
        <v>6</v>
      </c>
      <c r="G424" s="353">
        <f>CPU!G4405</f>
        <v>308.98</v>
      </c>
      <c r="H424" s="349">
        <f t="shared" si="66"/>
        <v>395.8</v>
      </c>
      <c r="I424" s="349">
        <f t="shared" si="69"/>
        <v>2374.8000000000002</v>
      </c>
      <c r="K424" s="105">
        <f t="shared" si="71"/>
        <v>0.25002368545712927</v>
      </c>
      <c r="M424" s="303">
        <f t="shared" si="70"/>
        <v>-791.69999999999982</v>
      </c>
      <c r="N424" s="105">
        <v>0.2810087868343123</v>
      </c>
      <c r="O424" s="6" t="s">
        <v>2343</v>
      </c>
      <c r="P424" s="303"/>
      <c r="AD424" s="6" t="s">
        <v>3069</v>
      </c>
      <c r="AE424" s="6">
        <v>2858</v>
      </c>
      <c r="AF424" s="6" t="s">
        <v>48</v>
      </c>
      <c r="AG424" s="6" t="s">
        <v>3070</v>
      </c>
      <c r="AH424" s="6" t="s">
        <v>644</v>
      </c>
      <c r="AI424" s="161">
        <v>6</v>
      </c>
      <c r="AJ424" s="161">
        <v>411.98</v>
      </c>
      <c r="AK424" s="161">
        <v>527.75</v>
      </c>
      <c r="AL424" s="161">
        <v>3166.5</v>
      </c>
    </row>
    <row r="425" spans="1:38" ht="25.15" customHeight="1">
      <c r="A425" s="350" t="s">
        <v>3071</v>
      </c>
      <c r="B425" s="343">
        <v>2871</v>
      </c>
      <c r="C425" s="351" t="s">
        <v>48</v>
      </c>
      <c r="D425" s="345" t="s">
        <v>3072</v>
      </c>
      <c r="E425" s="352" t="s">
        <v>644</v>
      </c>
      <c r="F425" s="353">
        <v>6</v>
      </c>
      <c r="G425" s="353">
        <f>CPU!G4413</f>
        <v>14.17</v>
      </c>
      <c r="H425" s="349">
        <f t="shared" si="66"/>
        <v>18.149999999999999</v>
      </c>
      <c r="I425" s="349">
        <f t="shared" si="69"/>
        <v>108.9</v>
      </c>
      <c r="K425" s="105">
        <f t="shared" si="71"/>
        <v>0.25030978934324655</v>
      </c>
      <c r="M425" s="303">
        <f t="shared" si="70"/>
        <v>-36.359999999999985</v>
      </c>
      <c r="N425" s="105">
        <v>0.28095238095238106</v>
      </c>
      <c r="O425" s="6" t="s">
        <v>2343</v>
      </c>
      <c r="P425" s="303"/>
      <c r="AD425" s="6" t="s">
        <v>3071</v>
      </c>
      <c r="AE425" s="6">
        <v>2871</v>
      </c>
      <c r="AF425" s="6" t="s">
        <v>48</v>
      </c>
      <c r="AG425" s="6" t="s">
        <v>3072</v>
      </c>
      <c r="AH425" s="6" t="s">
        <v>644</v>
      </c>
      <c r="AI425" s="161">
        <v>6</v>
      </c>
      <c r="AJ425" s="161">
        <v>18.899999999999999</v>
      </c>
      <c r="AK425" s="161">
        <v>24.21</v>
      </c>
      <c r="AL425" s="161">
        <v>145.26</v>
      </c>
    </row>
    <row r="426" spans="1:38" ht="23.45" customHeight="1">
      <c r="A426" s="350" t="s">
        <v>3073</v>
      </c>
      <c r="B426" s="343">
        <v>20111</v>
      </c>
      <c r="C426" s="351" t="s">
        <v>8</v>
      </c>
      <c r="D426" s="345" t="s">
        <v>3074</v>
      </c>
      <c r="E426" s="352" t="s">
        <v>1359</v>
      </c>
      <c r="F426" s="353">
        <v>2</v>
      </c>
      <c r="G426" s="353">
        <f>CPU!G4419</f>
        <v>9.9</v>
      </c>
      <c r="H426" s="349">
        <f t="shared" si="66"/>
        <v>12.68</v>
      </c>
      <c r="I426" s="349">
        <f t="shared" si="69"/>
        <v>25.36</v>
      </c>
      <c r="K426" s="105">
        <f t="shared" si="71"/>
        <v>0.25014784151389713</v>
      </c>
      <c r="M426" s="303">
        <f t="shared" si="70"/>
        <v>-8.4600000000000009</v>
      </c>
      <c r="N426" s="105">
        <v>0.28106060606060623</v>
      </c>
      <c r="O426" s="6" t="s">
        <v>2343</v>
      </c>
      <c r="P426" s="303"/>
      <c r="AD426" s="6" t="s">
        <v>3073</v>
      </c>
      <c r="AE426" s="6">
        <v>20111</v>
      </c>
      <c r="AF426" s="6" t="s">
        <v>8</v>
      </c>
      <c r="AG426" s="6" t="s">
        <v>3074</v>
      </c>
      <c r="AH426" s="6" t="s">
        <v>1359</v>
      </c>
      <c r="AI426" s="161">
        <v>2</v>
      </c>
      <c r="AJ426" s="161">
        <v>13.2</v>
      </c>
      <c r="AK426" s="161">
        <v>16.91</v>
      </c>
      <c r="AL426" s="161">
        <v>33.82</v>
      </c>
    </row>
    <row r="427" spans="1:38" ht="25.15" customHeight="1">
      <c r="A427" s="350" t="s">
        <v>3075</v>
      </c>
      <c r="B427" s="354">
        <v>404</v>
      </c>
      <c r="C427" s="351" t="s">
        <v>8</v>
      </c>
      <c r="D427" s="345" t="s">
        <v>3076</v>
      </c>
      <c r="E427" s="352" t="s">
        <v>87</v>
      </c>
      <c r="F427" s="353">
        <v>20</v>
      </c>
      <c r="G427" s="353">
        <f>CPU!G4425</f>
        <v>1.35</v>
      </c>
      <c r="H427" s="349">
        <f t="shared" si="66"/>
        <v>1.73</v>
      </c>
      <c r="I427" s="349">
        <f t="shared" si="69"/>
        <v>34.6</v>
      </c>
      <c r="K427" s="105">
        <f t="shared" si="71"/>
        <v>0.25108225108225113</v>
      </c>
      <c r="M427" s="303">
        <f t="shared" si="70"/>
        <v>-11.600000000000001</v>
      </c>
      <c r="N427" s="105">
        <v>0.28333333333333344</v>
      </c>
      <c r="O427" s="6" t="s">
        <v>2343</v>
      </c>
      <c r="P427" s="303"/>
      <c r="AD427" s="6" t="s">
        <v>3075</v>
      </c>
      <c r="AE427" s="6">
        <v>404</v>
      </c>
      <c r="AF427" s="6" t="s">
        <v>8</v>
      </c>
      <c r="AG427" s="6" t="s">
        <v>3076</v>
      </c>
      <c r="AH427" s="6" t="s">
        <v>87</v>
      </c>
      <c r="AI427" s="161">
        <v>20</v>
      </c>
      <c r="AJ427" s="161">
        <v>1.8</v>
      </c>
      <c r="AK427" s="161">
        <v>2.31</v>
      </c>
      <c r="AL427" s="161">
        <v>46.2</v>
      </c>
    </row>
    <row r="428" spans="1:38" ht="23.45" customHeight="1">
      <c r="A428" s="350" t="s">
        <v>3077</v>
      </c>
      <c r="B428" s="343">
        <v>2897</v>
      </c>
      <c r="C428" s="351" t="s">
        <v>48</v>
      </c>
      <c r="D428" s="345" t="s">
        <v>3078</v>
      </c>
      <c r="E428" s="352" t="s">
        <v>644</v>
      </c>
      <c r="F428" s="353">
        <v>1</v>
      </c>
      <c r="G428" s="353">
        <f>CPU!G4431</f>
        <v>9.84</v>
      </c>
      <c r="H428" s="349">
        <f t="shared" si="66"/>
        <v>12.61</v>
      </c>
      <c r="I428" s="349">
        <f t="shared" si="69"/>
        <v>12.61</v>
      </c>
      <c r="K428" s="105">
        <f t="shared" si="71"/>
        <v>0.24985127900059489</v>
      </c>
      <c r="M428" s="303">
        <f t="shared" si="70"/>
        <v>-4.1999999999999993</v>
      </c>
      <c r="N428" s="105">
        <v>0.28125</v>
      </c>
      <c r="O428" s="6" t="s">
        <v>2343</v>
      </c>
      <c r="P428" s="303"/>
      <c r="AD428" s="6" t="s">
        <v>3077</v>
      </c>
      <c r="AE428" s="6">
        <v>2897</v>
      </c>
      <c r="AF428" s="6" t="s">
        <v>48</v>
      </c>
      <c r="AG428" s="6" t="s">
        <v>3078</v>
      </c>
      <c r="AH428" s="6" t="s">
        <v>644</v>
      </c>
      <c r="AI428" s="161">
        <v>1</v>
      </c>
      <c r="AJ428" s="161">
        <v>13.12</v>
      </c>
      <c r="AK428" s="161">
        <v>16.809999999999999</v>
      </c>
      <c r="AL428" s="161">
        <v>16.809999999999999</v>
      </c>
    </row>
    <row r="429" spans="1:38" ht="25.15" customHeight="1">
      <c r="A429" s="350" t="s">
        <v>3079</v>
      </c>
      <c r="B429" s="343">
        <v>11837</v>
      </c>
      <c r="C429" s="351" t="s">
        <v>8</v>
      </c>
      <c r="D429" s="345" t="s">
        <v>3080</v>
      </c>
      <c r="E429" s="352" t="s">
        <v>644</v>
      </c>
      <c r="F429" s="353">
        <v>3</v>
      </c>
      <c r="G429" s="353">
        <f>CPU!G4437</f>
        <v>53.61</v>
      </c>
      <c r="H429" s="349">
        <f t="shared" si="66"/>
        <v>68.67</v>
      </c>
      <c r="I429" s="349">
        <f t="shared" si="69"/>
        <v>206.01</v>
      </c>
      <c r="K429" s="105">
        <f t="shared" si="71"/>
        <v>0.25008190455389312</v>
      </c>
      <c r="M429" s="303">
        <f t="shared" si="70"/>
        <v>-68.699999999999989</v>
      </c>
      <c r="N429" s="105">
        <v>0.28105763850027965</v>
      </c>
      <c r="O429" s="6" t="s">
        <v>2343</v>
      </c>
      <c r="P429" s="303"/>
      <c r="AD429" s="6" t="s">
        <v>3079</v>
      </c>
      <c r="AE429" s="6">
        <v>11837</v>
      </c>
      <c r="AF429" s="6" t="s">
        <v>8</v>
      </c>
      <c r="AG429" s="6" t="s">
        <v>3080</v>
      </c>
      <c r="AH429" s="6" t="s">
        <v>644</v>
      </c>
      <c r="AI429" s="161">
        <v>3</v>
      </c>
      <c r="AJ429" s="161">
        <v>71.48</v>
      </c>
      <c r="AK429" s="161">
        <v>91.57</v>
      </c>
      <c r="AL429" s="161">
        <v>274.70999999999998</v>
      </c>
    </row>
    <row r="430" spans="1:38" ht="23.45" customHeight="1">
      <c r="A430" s="350" t="s">
        <v>3081</v>
      </c>
      <c r="B430" s="354">
        <v>432</v>
      </c>
      <c r="C430" s="351" t="s">
        <v>8</v>
      </c>
      <c r="D430" s="345" t="s">
        <v>3082</v>
      </c>
      <c r="E430" s="352" t="s">
        <v>1261</v>
      </c>
      <c r="F430" s="353">
        <v>4</v>
      </c>
      <c r="G430" s="353">
        <f>CPU!G4443</f>
        <v>13.03</v>
      </c>
      <c r="H430" s="349">
        <f t="shared" si="66"/>
        <v>16.690000000000001</v>
      </c>
      <c r="I430" s="349">
        <f t="shared" si="69"/>
        <v>66.760000000000005</v>
      </c>
      <c r="K430" s="105">
        <f t="shared" si="71"/>
        <v>0.25022461814914643</v>
      </c>
      <c r="M430" s="303">
        <f t="shared" si="70"/>
        <v>-22.28</v>
      </c>
      <c r="N430" s="105">
        <v>0.28078250863061016</v>
      </c>
      <c r="O430" s="6" t="s">
        <v>2343</v>
      </c>
      <c r="P430" s="303"/>
      <c r="AD430" s="6" t="s">
        <v>3081</v>
      </c>
      <c r="AE430" s="6">
        <v>432</v>
      </c>
      <c r="AF430" s="6" t="s">
        <v>8</v>
      </c>
      <c r="AG430" s="6" t="s">
        <v>3082</v>
      </c>
      <c r="AH430" s="6" t="s">
        <v>1261</v>
      </c>
      <c r="AI430" s="161">
        <v>4</v>
      </c>
      <c r="AJ430" s="161">
        <v>17.38</v>
      </c>
      <c r="AK430" s="161">
        <v>22.26</v>
      </c>
      <c r="AL430" s="161">
        <v>89.04</v>
      </c>
    </row>
    <row r="431" spans="1:38" ht="23.45" customHeight="1">
      <c r="A431" s="350" t="s">
        <v>3083</v>
      </c>
      <c r="B431" s="343">
        <v>11790</v>
      </c>
      <c r="C431" s="351" t="s">
        <v>8</v>
      </c>
      <c r="D431" s="345" t="s">
        <v>3084</v>
      </c>
      <c r="E431" s="352" t="s">
        <v>1261</v>
      </c>
      <c r="F431" s="353">
        <v>8</v>
      </c>
      <c r="G431" s="353">
        <f>CPU!G4449</f>
        <v>26.34</v>
      </c>
      <c r="H431" s="349">
        <f t="shared" si="66"/>
        <v>33.74</v>
      </c>
      <c r="I431" s="349">
        <f t="shared" si="69"/>
        <v>269.92</v>
      </c>
      <c r="K431" s="105">
        <f t="shared" si="71"/>
        <v>0.25022222222222212</v>
      </c>
      <c r="M431" s="303">
        <f t="shared" si="70"/>
        <v>-90.079999999999984</v>
      </c>
      <c r="N431" s="105">
        <v>0.28095644748078552</v>
      </c>
      <c r="O431" s="6" t="s">
        <v>2343</v>
      </c>
      <c r="P431" s="303"/>
      <c r="AD431" s="6" t="s">
        <v>3083</v>
      </c>
      <c r="AE431" s="6">
        <v>11790</v>
      </c>
      <c r="AF431" s="6" t="s">
        <v>8</v>
      </c>
      <c r="AG431" s="6" t="s">
        <v>3084</v>
      </c>
      <c r="AH431" s="6" t="s">
        <v>1261</v>
      </c>
      <c r="AI431" s="161">
        <v>8</v>
      </c>
      <c r="AJ431" s="161">
        <v>35.130000000000003</v>
      </c>
      <c r="AK431" s="161">
        <v>45</v>
      </c>
      <c r="AL431" s="161">
        <v>360</v>
      </c>
    </row>
    <row r="432" spans="1:38" ht="23.45" customHeight="1">
      <c r="A432" s="350" t="s">
        <v>3085</v>
      </c>
      <c r="B432" s="354">
        <v>441</v>
      </c>
      <c r="C432" s="351" t="s">
        <v>8</v>
      </c>
      <c r="D432" s="345" t="s">
        <v>3086</v>
      </c>
      <c r="E432" s="352" t="s">
        <v>1261</v>
      </c>
      <c r="F432" s="353">
        <v>4</v>
      </c>
      <c r="G432" s="353">
        <f>CPU!G4455</f>
        <v>9.7799999999999994</v>
      </c>
      <c r="H432" s="349">
        <f t="shared" si="66"/>
        <v>12.53</v>
      </c>
      <c r="I432" s="349">
        <f t="shared" si="69"/>
        <v>50.12</v>
      </c>
      <c r="K432" s="105">
        <f t="shared" si="71"/>
        <v>0.25059808612440193</v>
      </c>
      <c r="M432" s="303">
        <f t="shared" si="70"/>
        <v>-16.759999999999998</v>
      </c>
      <c r="N432" s="105">
        <v>0.28122605363984654</v>
      </c>
      <c r="O432" s="6" t="s">
        <v>2343</v>
      </c>
      <c r="P432" s="303"/>
      <c r="AD432" s="6" t="s">
        <v>3085</v>
      </c>
      <c r="AE432" s="6">
        <v>441</v>
      </c>
      <c r="AF432" s="6" t="s">
        <v>8</v>
      </c>
      <c r="AG432" s="6" t="s">
        <v>3086</v>
      </c>
      <c r="AH432" s="6" t="s">
        <v>1261</v>
      </c>
      <c r="AI432" s="161">
        <v>4</v>
      </c>
      <c r="AJ432" s="161">
        <v>13.05</v>
      </c>
      <c r="AK432" s="161">
        <v>16.72</v>
      </c>
      <c r="AL432" s="161">
        <v>66.88</v>
      </c>
    </row>
    <row r="433" spans="1:38" ht="23.45" customHeight="1">
      <c r="A433" s="350" t="s">
        <v>3087</v>
      </c>
      <c r="B433" s="344"/>
      <c r="C433" s="324"/>
      <c r="D433" s="345" t="s">
        <v>3088</v>
      </c>
      <c r="E433" s="346"/>
      <c r="F433" s="347"/>
      <c r="G433" s="347"/>
      <c r="H433" s="348"/>
      <c r="I433" s="348"/>
      <c r="K433" s="105" t="e">
        <f t="shared" si="71"/>
        <v>#DIV/0!</v>
      </c>
      <c r="M433" s="303">
        <f t="shared" si="70"/>
        <v>0</v>
      </c>
      <c r="N433" s="105" t="s">
        <v>2351</v>
      </c>
      <c r="O433" s="6" t="s">
        <v>2343</v>
      </c>
      <c r="P433" s="303"/>
      <c r="AD433" s="6" t="s">
        <v>3087</v>
      </c>
      <c r="AG433" s="6" t="s">
        <v>3088</v>
      </c>
    </row>
    <row r="434" spans="1:38" ht="24.75" customHeight="1">
      <c r="A434" s="350" t="s">
        <v>3089</v>
      </c>
      <c r="B434" s="343">
        <v>39585</v>
      </c>
      <c r="C434" s="351" t="s">
        <v>8</v>
      </c>
      <c r="D434" s="345" t="s">
        <v>3090</v>
      </c>
      <c r="E434" s="352" t="s">
        <v>1261</v>
      </c>
      <c r="F434" s="353">
        <v>1</v>
      </c>
      <c r="G434" s="353">
        <f>CPU!G4461</f>
        <v>111579.6</v>
      </c>
      <c r="H434" s="349">
        <f>ROUND(G434*1.1632,2)</f>
        <v>129789.39</v>
      </c>
      <c r="I434" s="349">
        <f t="shared" ref="I434:I435" si="72">ROUND(H434*F434,2)</f>
        <v>129789.39</v>
      </c>
      <c r="K434" s="105">
        <f t="shared" si="71"/>
        <v>0.25000004333944148</v>
      </c>
      <c r="M434" s="303">
        <f t="shared" si="70"/>
        <v>-43263.14</v>
      </c>
      <c r="N434" s="306">
        <v>0.16319998257746149</v>
      </c>
      <c r="O434" s="307" t="s">
        <v>2379</v>
      </c>
      <c r="P434" s="303"/>
      <c r="AD434" s="6" t="s">
        <v>3089</v>
      </c>
      <c r="AE434" s="6">
        <v>39585</v>
      </c>
      <c r="AF434" s="6" t="s">
        <v>8</v>
      </c>
      <c r="AG434" s="6" t="s">
        <v>3090</v>
      </c>
      <c r="AH434" s="6" t="s">
        <v>1261</v>
      </c>
      <c r="AI434" s="161">
        <v>1</v>
      </c>
      <c r="AJ434" s="161">
        <v>148772.81</v>
      </c>
      <c r="AK434" s="161">
        <v>173052.53</v>
      </c>
      <c r="AL434" s="161">
        <v>173052.53</v>
      </c>
    </row>
    <row r="435" spans="1:38" ht="24.75" customHeight="1">
      <c r="A435" s="350" t="s">
        <v>3091</v>
      </c>
      <c r="B435" s="350" t="s">
        <v>3092</v>
      </c>
      <c r="C435" s="351" t="s">
        <v>349</v>
      </c>
      <c r="D435" s="345" t="s">
        <v>3093</v>
      </c>
      <c r="E435" s="352" t="s">
        <v>1261</v>
      </c>
      <c r="F435" s="353">
        <v>1</v>
      </c>
      <c r="G435" s="353">
        <f>CPU!G4468</f>
        <v>2044.8</v>
      </c>
      <c r="H435" s="349">
        <f t="shared" si="66"/>
        <v>2619.39</v>
      </c>
      <c r="I435" s="349">
        <f t="shared" si="72"/>
        <v>2619.39</v>
      </c>
      <c r="K435" s="105">
        <f t="shared" si="71"/>
        <v>0.25</v>
      </c>
      <c r="M435" s="303">
        <f t="shared" si="70"/>
        <v>-873.13000000000011</v>
      </c>
      <c r="N435" s="105">
        <v>0.28100058685446005</v>
      </c>
      <c r="O435" s="6" t="s">
        <v>2343</v>
      </c>
      <c r="P435" s="303"/>
      <c r="AD435" s="6" t="s">
        <v>3091</v>
      </c>
      <c r="AE435" s="6" t="s">
        <v>3092</v>
      </c>
      <c r="AF435" s="6" t="s">
        <v>349</v>
      </c>
      <c r="AG435" s="6" t="s">
        <v>3093</v>
      </c>
      <c r="AH435" s="6" t="s">
        <v>1261</v>
      </c>
      <c r="AI435" s="161">
        <v>1</v>
      </c>
      <c r="AJ435" s="161">
        <v>2726.4</v>
      </c>
      <c r="AK435" s="161">
        <v>3492.52</v>
      </c>
      <c r="AL435" s="161">
        <v>3492.52</v>
      </c>
    </row>
    <row r="436" spans="1:38" ht="13.9" customHeight="1">
      <c r="A436" s="344"/>
      <c r="B436" s="344"/>
      <c r="C436" s="324"/>
      <c r="D436" s="355"/>
      <c r="E436" s="346"/>
      <c r="F436" s="347"/>
      <c r="G436" s="347"/>
      <c r="H436" s="348"/>
      <c r="I436" s="348"/>
      <c r="K436" s="105" t="e">
        <f t="shared" si="71"/>
        <v>#DIV/0!</v>
      </c>
      <c r="M436" s="303">
        <f t="shared" si="70"/>
        <v>0</v>
      </c>
      <c r="N436" s="105" t="s">
        <v>2351</v>
      </c>
      <c r="O436" s="6" t="s">
        <v>2343</v>
      </c>
      <c r="P436" s="303"/>
    </row>
    <row r="437" spans="1:38" ht="23.45" customHeight="1">
      <c r="A437" s="343">
        <v>12</v>
      </c>
      <c r="B437" s="344"/>
      <c r="C437" s="324"/>
      <c r="D437" s="345" t="s">
        <v>3094</v>
      </c>
      <c r="E437" s="346"/>
      <c r="F437" s="347"/>
      <c r="G437" s="347"/>
      <c r="H437" s="348"/>
      <c r="I437" s="349">
        <f>SUM(I438:I443)</f>
        <v>4631.26</v>
      </c>
      <c r="K437" s="105">
        <f t="shared" si="71"/>
        <v>0.25009674844271446</v>
      </c>
      <c r="M437" s="303">
        <f t="shared" si="70"/>
        <v>-1544.5500000000002</v>
      </c>
      <c r="N437" s="105" t="s">
        <v>2351</v>
      </c>
      <c r="O437" s="6" t="s">
        <v>2343</v>
      </c>
      <c r="P437" s="303"/>
      <c r="AD437" s="6">
        <v>12</v>
      </c>
      <c r="AG437" s="6" t="s">
        <v>3094</v>
      </c>
      <c r="AL437" s="161">
        <v>6175.81</v>
      </c>
    </row>
    <row r="438" spans="1:38" ht="24.75" customHeight="1">
      <c r="A438" s="350" t="s">
        <v>3095</v>
      </c>
      <c r="B438" s="343">
        <v>97599</v>
      </c>
      <c r="C438" s="351" t="s">
        <v>8</v>
      </c>
      <c r="D438" s="345" t="s">
        <v>3096</v>
      </c>
      <c r="E438" s="352" t="s">
        <v>55</v>
      </c>
      <c r="F438" s="353">
        <v>8</v>
      </c>
      <c r="G438" s="353">
        <f>CPU!G4478</f>
        <v>20.03</v>
      </c>
      <c r="H438" s="349">
        <f t="shared" ref="H438:H443" si="73">ROUND(G438*1.281,2)</f>
        <v>25.66</v>
      </c>
      <c r="I438" s="349">
        <f t="shared" ref="I438:I443" si="74">ROUND(H438*F438,2)</f>
        <v>205.28</v>
      </c>
      <c r="K438" s="105">
        <f t="shared" si="71"/>
        <v>0.25036517674554482</v>
      </c>
      <c r="M438" s="303">
        <f t="shared" si="70"/>
        <v>-68.559999999999974</v>
      </c>
      <c r="N438" s="105">
        <v>0.2810628742514969</v>
      </c>
      <c r="O438" s="6" t="s">
        <v>2343</v>
      </c>
      <c r="P438" s="303"/>
      <c r="AD438" s="6" t="s">
        <v>3095</v>
      </c>
      <c r="AE438" s="6">
        <v>97599</v>
      </c>
      <c r="AF438" s="6" t="s">
        <v>8</v>
      </c>
      <c r="AG438" s="6" t="s">
        <v>3096</v>
      </c>
      <c r="AH438" s="6" t="s">
        <v>55</v>
      </c>
      <c r="AI438" s="161">
        <v>8</v>
      </c>
      <c r="AJ438" s="161">
        <v>26.72</v>
      </c>
      <c r="AK438" s="161">
        <v>34.229999999999997</v>
      </c>
      <c r="AL438" s="161">
        <v>273.83999999999997</v>
      </c>
    </row>
    <row r="439" spans="1:38" ht="24.75" customHeight="1">
      <c r="A439" s="350" t="s">
        <v>3097</v>
      </c>
      <c r="B439" s="343">
        <v>101908</v>
      </c>
      <c r="C439" s="351" t="s">
        <v>8</v>
      </c>
      <c r="D439" s="345" t="s">
        <v>3098</v>
      </c>
      <c r="E439" s="352" t="s">
        <v>55</v>
      </c>
      <c r="F439" s="353">
        <v>7</v>
      </c>
      <c r="G439" s="353">
        <f>CPU!G4489</f>
        <v>181.58</v>
      </c>
      <c r="H439" s="349">
        <f t="shared" si="73"/>
        <v>232.6</v>
      </c>
      <c r="I439" s="349">
        <f t="shared" si="74"/>
        <v>1628.2</v>
      </c>
      <c r="K439" s="105">
        <f t="shared" si="71"/>
        <v>0.25006448284756244</v>
      </c>
      <c r="M439" s="303">
        <f t="shared" si="70"/>
        <v>-542.91999999999985</v>
      </c>
      <c r="N439" s="105">
        <v>0.28101767718486714</v>
      </c>
      <c r="O439" s="6" t="s">
        <v>2343</v>
      </c>
      <c r="P439" s="303"/>
      <c r="AD439" s="6" t="s">
        <v>3097</v>
      </c>
      <c r="AE439" s="6">
        <v>101908</v>
      </c>
      <c r="AF439" s="6" t="s">
        <v>8</v>
      </c>
      <c r="AG439" s="6" t="s">
        <v>3098</v>
      </c>
      <c r="AH439" s="6" t="s">
        <v>55</v>
      </c>
      <c r="AI439" s="161">
        <v>7</v>
      </c>
      <c r="AJ439" s="161">
        <v>242.12</v>
      </c>
      <c r="AK439" s="161">
        <v>310.16000000000003</v>
      </c>
      <c r="AL439" s="161">
        <v>2171.12</v>
      </c>
    </row>
    <row r="440" spans="1:38" ht="25.15" customHeight="1">
      <c r="A440" s="350" t="s">
        <v>3099</v>
      </c>
      <c r="B440" s="343">
        <v>12888</v>
      </c>
      <c r="C440" s="351" t="s">
        <v>48</v>
      </c>
      <c r="D440" s="345" t="s">
        <v>3100</v>
      </c>
      <c r="E440" s="352" t="s">
        <v>1359</v>
      </c>
      <c r="F440" s="353">
        <v>7</v>
      </c>
      <c r="G440" s="353">
        <f>CPU!G4498</f>
        <v>12.34</v>
      </c>
      <c r="H440" s="349">
        <f t="shared" si="73"/>
        <v>15.81</v>
      </c>
      <c r="I440" s="349">
        <f t="shared" si="74"/>
        <v>110.67</v>
      </c>
      <c r="K440" s="105">
        <f t="shared" si="71"/>
        <v>0.25071090047393363</v>
      </c>
      <c r="M440" s="303">
        <f t="shared" si="70"/>
        <v>-37.029999999999987</v>
      </c>
      <c r="N440" s="105">
        <v>0.28111718275652708</v>
      </c>
      <c r="O440" s="6" t="s">
        <v>2343</v>
      </c>
      <c r="P440" s="303"/>
      <c r="AD440" s="6" t="s">
        <v>3099</v>
      </c>
      <c r="AE440" s="6">
        <v>12888</v>
      </c>
      <c r="AF440" s="6" t="s">
        <v>48</v>
      </c>
      <c r="AG440" s="6" t="s">
        <v>3100</v>
      </c>
      <c r="AH440" s="6" t="s">
        <v>1359</v>
      </c>
      <c r="AI440" s="161">
        <v>7</v>
      </c>
      <c r="AJ440" s="161">
        <v>16.47</v>
      </c>
      <c r="AK440" s="161">
        <v>21.1</v>
      </c>
      <c r="AL440" s="161">
        <v>147.69999999999999</v>
      </c>
    </row>
    <row r="441" spans="1:38" ht="37.15" customHeight="1">
      <c r="A441" s="350" t="s">
        <v>3101</v>
      </c>
      <c r="B441" s="343">
        <v>11853</v>
      </c>
      <c r="C441" s="351" t="s">
        <v>48</v>
      </c>
      <c r="D441" s="345" t="s">
        <v>3102</v>
      </c>
      <c r="E441" s="352" t="s">
        <v>1359</v>
      </c>
      <c r="F441" s="353">
        <v>7</v>
      </c>
      <c r="G441" s="353">
        <f>CPU!G4507</f>
        <v>39.340000000000003</v>
      </c>
      <c r="H441" s="349">
        <f t="shared" si="73"/>
        <v>50.39</v>
      </c>
      <c r="I441" s="349">
        <f t="shared" si="74"/>
        <v>352.73</v>
      </c>
      <c r="K441" s="105">
        <f t="shared" si="71"/>
        <v>0.25026037791995237</v>
      </c>
      <c r="M441" s="303">
        <f t="shared" si="70"/>
        <v>-117.74000000000001</v>
      </c>
      <c r="N441" s="105">
        <v>0.2809224318658281</v>
      </c>
      <c r="O441" s="6" t="s">
        <v>2343</v>
      </c>
      <c r="P441" s="303"/>
      <c r="AD441" s="6" t="s">
        <v>3101</v>
      </c>
      <c r="AE441" s="6">
        <v>11853</v>
      </c>
      <c r="AF441" s="6" t="s">
        <v>48</v>
      </c>
      <c r="AG441" s="6" t="s">
        <v>3102</v>
      </c>
      <c r="AH441" s="6" t="s">
        <v>1359</v>
      </c>
      <c r="AI441" s="161">
        <v>7</v>
      </c>
      <c r="AJ441" s="161">
        <v>52.47</v>
      </c>
      <c r="AK441" s="161">
        <v>67.209999999999994</v>
      </c>
      <c r="AL441" s="161">
        <v>470.47</v>
      </c>
    </row>
    <row r="442" spans="1:38" ht="24.75" customHeight="1">
      <c r="A442" s="350" t="s">
        <v>3103</v>
      </c>
      <c r="B442" s="343">
        <v>12884</v>
      </c>
      <c r="C442" s="351" t="s">
        <v>48</v>
      </c>
      <c r="D442" s="345" t="s">
        <v>2247</v>
      </c>
      <c r="E442" s="352" t="s">
        <v>644</v>
      </c>
      <c r="F442" s="353">
        <v>10</v>
      </c>
      <c r="G442" s="353">
        <f>CPU!G4516</f>
        <v>17.7</v>
      </c>
      <c r="H442" s="349">
        <f t="shared" si="73"/>
        <v>22.67</v>
      </c>
      <c r="I442" s="349">
        <f t="shared" si="74"/>
        <v>226.7</v>
      </c>
      <c r="K442" s="105">
        <f t="shared" si="71"/>
        <v>0.25033068783068779</v>
      </c>
      <c r="M442" s="303">
        <f t="shared" si="70"/>
        <v>-75.699999999999989</v>
      </c>
      <c r="N442" s="105">
        <v>0.28081321473951704</v>
      </c>
      <c r="O442" s="6" t="s">
        <v>2343</v>
      </c>
      <c r="P442" s="303"/>
      <c r="AD442" s="6" t="s">
        <v>3103</v>
      </c>
      <c r="AE442" s="6">
        <v>12884</v>
      </c>
      <c r="AF442" s="6" t="s">
        <v>48</v>
      </c>
      <c r="AG442" s="6" t="s">
        <v>2247</v>
      </c>
      <c r="AH442" s="6" t="s">
        <v>644</v>
      </c>
      <c r="AI442" s="161">
        <v>10</v>
      </c>
      <c r="AJ442" s="161">
        <v>23.61</v>
      </c>
      <c r="AK442" s="161">
        <v>30.24</v>
      </c>
      <c r="AL442" s="161">
        <v>302.39999999999998</v>
      </c>
    </row>
    <row r="443" spans="1:38" ht="13.9" customHeight="1">
      <c r="A443" s="350" t="s">
        <v>3104</v>
      </c>
      <c r="B443" s="354">
        <v>993</v>
      </c>
      <c r="C443" s="351" t="s">
        <v>2353</v>
      </c>
      <c r="D443" s="345" t="s">
        <v>3105</v>
      </c>
      <c r="E443" s="352" t="s">
        <v>1261</v>
      </c>
      <c r="F443" s="353">
        <v>6</v>
      </c>
      <c r="G443" s="353">
        <f>CPU!G4525</f>
        <v>274.22000000000003</v>
      </c>
      <c r="H443" s="349">
        <f t="shared" si="73"/>
        <v>351.28</v>
      </c>
      <c r="I443" s="349">
        <f t="shared" si="74"/>
        <v>2107.6799999999998</v>
      </c>
      <c r="K443" s="105">
        <f t="shared" si="71"/>
        <v>0.25001067509287345</v>
      </c>
      <c r="M443" s="303">
        <f t="shared" si="70"/>
        <v>-702.60000000000036</v>
      </c>
      <c r="N443" s="105">
        <v>0.28098676293622149</v>
      </c>
      <c r="O443" s="6" t="s">
        <v>2343</v>
      </c>
      <c r="P443" s="303"/>
      <c r="AD443" s="6" t="s">
        <v>3104</v>
      </c>
      <c r="AE443" s="6">
        <v>993</v>
      </c>
      <c r="AF443" s="6" t="s">
        <v>2353</v>
      </c>
      <c r="AG443" s="6" t="s">
        <v>3105</v>
      </c>
      <c r="AH443" s="6" t="s">
        <v>1261</v>
      </c>
      <c r="AI443" s="161">
        <v>6</v>
      </c>
      <c r="AJ443" s="161">
        <v>365.64</v>
      </c>
      <c r="AK443" s="161">
        <v>468.38</v>
      </c>
      <c r="AL443" s="161">
        <v>2810.28</v>
      </c>
    </row>
    <row r="444" spans="1:38" ht="13.9" customHeight="1">
      <c r="A444" s="344"/>
      <c r="B444" s="344"/>
      <c r="C444" s="324"/>
      <c r="D444" s="355"/>
      <c r="E444" s="346"/>
      <c r="F444" s="347"/>
      <c r="G444" s="347"/>
      <c r="H444" s="348"/>
      <c r="I444" s="348"/>
      <c r="K444" s="105" t="e">
        <f t="shared" si="71"/>
        <v>#DIV/0!</v>
      </c>
      <c r="M444" s="303">
        <f t="shared" si="70"/>
        <v>0</v>
      </c>
      <c r="N444" s="105" t="s">
        <v>2351</v>
      </c>
      <c r="O444" s="6" t="s">
        <v>2343</v>
      </c>
      <c r="P444" s="303"/>
    </row>
    <row r="445" spans="1:38" ht="23.45" customHeight="1">
      <c r="A445" s="343">
        <v>13</v>
      </c>
      <c r="B445" s="344"/>
      <c r="C445" s="324"/>
      <c r="D445" s="345" t="s">
        <v>3106</v>
      </c>
      <c r="E445" s="346"/>
      <c r="F445" s="347"/>
      <c r="G445" s="347"/>
      <c r="H445" s="348"/>
      <c r="I445" s="349">
        <f>SUM(I447:I465)</f>
        <v>54166.380000000012</v>
      </c>
      <c r="K445" s="105">
        <f t="shared" si="71"/>
        <v>0.25019601133543501</v>
      </c>
      <c r="M445" s="303">
        <f t="shared" si="70"/>
        <v>-18074.339999999989</v>
      </c>
      <c r="N445" s="105" t="s">
        <v>2351</v>
      </c>
      <c r="O445" s="6" t="s">
        <v>2343</v>
      </c>
      <c r="P445" s="303"/>
      <c r="AD445" s="6">
        <v>13</v>
      </c>
      <c r="AG445" s="6" t="s">
        <v>3106</v>
      </c>
      <c r="AL445" s="161">
        <v>72240.72</v>
      </c>
    </row>
    <row r="446" spans="1:38" ht="23.45" customHeight="1">
      <c r="A446" s="350" t="s">
        <v>3107</v>
      </c>
      <c r="B446" s="344"/>
      <c r="C446" s="324"/>
      <c r="D446" s="345" t="s">
        <v>2668</v>
      </c>
      <c r="E446" s="346"/>
      <c r="F446" s="347"/>
      <c r="G446" s="347"/>
      <c r="H446" s="348"/>
      <c r="I446" s="348"/>
      <c r="K446" s="105" t="e">
        <f t="shared" si="71"/>
        <v>#DIV/0!</v>
      </c>
      <c r="M446" s="303">
        <f t="shared" si="70"/>
        <v>0</v>
      </c>
      <c r="N446" s="105" t="s">
        <v>2351</v>
      </c>
      <c r="O446" s="6" t="s">
        <v>2343</v>
      </c>
      <c r="P446" s="303"/>
      <c r="AD446" s="6" t="s">
        <v>3107</v>
      </c>
      <c r="AG446" s="6" t="s">
        <v>2668</v>
      </c>
    </row>
    <row r="447" spans="1:38" ht="37.9" customHeight="1">
      <c r="A447" s="350" t="s">
        <v>3108</v>
      </c>
      <c r="B447" s="343">
        <v>89578</v>
      </c>
      <c r="C447" s="351" t="s">
        <v>8</v>
      </c>
      <c r="D447" s="345" t="s">
        <v>3109</v>
      </c>
      <c r="E447" s="352" t="s">
        <v>87</v>
      </c>
      <c r="F447" s="353">
        <v>612</v>
      </c>
      <c r="G447" s="353">
        <f>CPU!G4536</f>
        <v>21.93</v>
      </c>
      <c r="H447" s="349">
        <f t="shared" ref="H447:H465" si="75">ROUND(G447*1.281,2)</f>
        <v>28.09</v>
      </c>
      <c r="I447" s="349">
        <f t="shared" ref="I447:I465" si="76">ROUND(H447*F447,2)</f>
        <v>17191.080000000002</v>
      </c>
      <c r="K447" s="105">
        <f t="shared" si="71"/>
        <v>0.25033360021350404</v>
      </c>
      <c r="M447" s="303">
        <f t="shared" si="70"/>
        <v>-5740.5599999999977</v>
      </c>
      <c r="N447" s="105">
        <v>0.28102564102564109</v>
      </c>
      <c r="O447" s="6" t="s">
        <v>2343</v>
      </c>
      <c r="P447" s="303"/>
      <c r="AD447" s="6" t="s">
        <v>3108</v>
      </c>
      <c r="AE447" s="6">
        <v>89578</v>
      </c>
      <c r="AF447" s="6" t="s">
        <v>8</v>
      </c>
      <c r="AG447" s="6" t="s">
        <v>3109</v>
      </c>
      <c r="AH447" s="6" t="s">
        <v>87</v>
      </c>
      <c r="AI447" s="161">
        <v>612</v>
      </c>
      <c r="AJ447" s="161">
        <v>29.25</v>
      </c>
      <c r="AK447" s="161">
        <v>37.47</v>
      </c>
      <c r="AL447" s="161">
        <v>22931.64</v>
      </c>
    </row>
    <row r="448" spans="1:38" ht="37.9" customHeight="1">
      <c r="A448" s="350" t="s">
        <v>3110</v>
      </c>
      <c r="B448" s="343">
        <v>89576</v>
      </c>
      <c r="C448" s="351" t="s">
        <v>8</v>
      </c>
      <c r="D448" s="345" t="s">
        <v>3111</v>
      </c>
      <c r="E448" s="352" t="s">
        <v>87</v>
      </c>
      <c r="F448" s="353">
        <v>120</v>
      </c>
      <c r="G448" s="353">
        <f>CPU!G4547</f>
        <v>17.73</v>
      </c>
      <c r="H448" s="349">
        <f t="shared" si="75"/>
        <v>22.71</v>
      </c>
      <c r="I448" s="349">
        <f t="shared" si="76"/>
        <v>2725.2</v>
      </c>
      <c r="K448" s="105">
        <f t="shared" si="71"/>
        <v>0.2507423292642692</v>
      </c>
      <c r="M448" s="303">
        <f t="shared" si="70"/>
        <v>-912</v>
      </c>
      <c r="N448" s="105">
        <v>0.28106508875739644</v>
      </c>
      <c r="O448" s="6" t="s">
        <v>2343</v>
      </c>
      <c r="P448" s="303"/>
      <c r="AD448" s="6" t="s">
        <v>3110</v>
      </c>
      <c r="AE448" s="6">
        <v>89576</v>
      </c>
      <c r="AF448" s="6" t="s">
        <v>8</v>
      </c>
      <c r="AG448" s="6" t="s">
        <v>3111</v>
      </c>
      <c r="AH448" s="6" t="s">
        <v>87</v>
      </c>
      <c r="AI448" s="161">
        <v>120</v>
      </c>
      <c r="AJ448" s="161">
        <v>23.66</v>
      </c>
      <c r="AK448" s="161">
        <v>30.31</v>
      </c>
      <c r="AL448" s="161">
        <v>3637.2</v>
      </c>
    </row>
    <row r="449" spans="1:38" ht="23.45" customHeight="1">
      <c r="A449" s="350" t="s">
        <v>3112</v>
      </c>
      <c r="B449" s="344"/>
      <c r="C449" s="324"/>
      <c r="D449" s="345" t="s">
        <v>2676</v>
      </c>
      <c r="E449" s="346"/>
      <c r="F449" s="347"/>
      <c r="G449" s="347"/>
      <c r="H449" s="349">
        <f t="shared" si="75"/>
        <v>0</v>
      </c>
      <c r="I449" s="349">
        <f t="shared" si="76"/>
        <v>0</v>
      </c>
      <c r="K449" s="105" t="e">
        <f t="shared" si="71"/>
        <v>#DIV/0!</v>
      </c>
      <c r="M449" s="303">
        <f t="shared" si="70"/>
        <v>0</v>
      </c>
      <c r="N449" s="105" t="s">
        <v>2351</v>
      </c>
      <c r="O449" s="6" t="s">
        <v>2343</v>
      </c>
      <c r="P449" s="303"/>
      <c r="AD449" s="6" t="s">
        <v>3112</v>
      </c>
      <c r="AG449" s="6" t="s">
        <v>2676</v>
      </c>
    </row>
    <row r="450" spans="1:38" ht="37.9" customHeight="1">
      <c r="A450" s="350" t="s">
        <v>3113</v>
      </c>
      <c r="B450" s="343">
        <v>89671</v>
      </c>
      <c r="C450" s="351" t="s">
        <v>8</v>
      </c>
      <c r="D450" s="345" t="s">
        <v>3114</v>
      </c>
      <c r="E450" s="352" t="s">
        <v>55</v>
      </c>
      <c r="F450" s="353">
        <v>50</v>
      </c>
      <c r="G450" s="353">
        <f>CPU!G4559</f>
        <v>30.63</v>
      </c>
      <c r="H450" s="349">
        <f t="shared" si="75"/>
        <v>39.24</v>
      </c>
      <c r="I450" s="349">
        <f t="shared" si="76"/>
        <v>1962</v>
      </c>
      <c r="K450" s="105">
        <f t="shared" si="71"/>
        <v>0.25014332123065164</v>
      </c>
      <c r="M450" s="303">
        <f t="shared" si="70"/>
        <v>-654.5</v>
      </c>
      <c r="N450" s="105">
        <v>0.28102815177478568</v>
      </c>
      <c r="O450" s="6" t="s">
        <v>2343</v>
      </c>
      <c r="P450" s="303"/>
      <c r="AD450" s="6" t="s">
        <v>3113</v>
      </c>
      <c r="AE450" s="6">
        <v>89671</v>
      </c>
      <c r="AF450" s="6" t="s">
        <v>8</v>
      </c>
      <c r="AG450" s="6" t="s">
        <v>3114</v>
      </c>
      <c r="AH450" s="6" t="s">
        <v>55</v>
      </c>
      <c r="AI450" s="161">
        <v>50</v>
      </c>
      <c r="AJ450" s="161">
        <v>40.85</v>
      </c>
      <c r="AK450" s="161">
        <v>52.33</v>
      </c>
      <c r="AL450" s="161">
        <v>2616.5</v>
      </c>
    </row>
    <row r="451" spans="1:38" ht="37.9" customHeight="1">
      <c r="A451" s="350" t="s">
        <v>3115</v>
      </c>
      <c r="B451" s="343">
        <v>89669</v>
      </c>
      <c r="C451" s="351" t="s">
        <v>8</v>
      </c>
      <c r="D451" s="345" t="s">
        <v>3116</v>
      </c>
      <c r="E451" s="352" t="s">
        <v>55</v>
      </c>
      <c r="F451" s="353">
        <v>45</v>
      </c>
      <c r="G451" s="353">
        <f>CPU!G4574</f>
        <v>22.03</v>
      </c>
      <c r="H451" s="349">
        <f t="shared" si="75"/>
        <v>28.22</v>
      </c>
      <c r="I451" s="349">
        <f t="shared" si="76"/>
        <v>1269.9000000000001</v>
      </c>
      <c r="K451" s="105">
        <f t="shared" si="71"/>
        <v>0.25066383430695693</v>
      </c>
      <c r="M451" s="303">
        <f t="shared" si="70"/>
        <v>-424.79999999999995</v>
      </c>
      <c r="N451" s="105">
        <v>0.28095238095238084</v>
      </c>
      <c r="O451" s="6" t="s">
        <v>2343</v>
      </c>
      <c r="P451" s="303"/>
      <c r="AD451" s="6" t="s">
        <v>3115</v>
      </c>
      <c r="AE451" s="6">
        <v>89669</v>
      </c>
      <c r="AF451" s="6" t="s">
        <v>8</v>
      </c>
      <c r="AG451" s="6" t="s">
        <v>3116</v>
      </c>
      <c r="AH451" s="6" t="s">
        <v>55</v>
      </c>
      <c r="AI451" s="161">
        <v>45</v>
      </c>
      <c r="AJ451" s="161">
        <v>29.4</v>
      </c>
      <c r="AK451" s="161">
        <v>37.659999999999997</v>
      </c>
      <c r="AL451" s="161">
        <v>1694.7</v>
      </c>
    </row>
    <row r="452" spans="1:38" ht="37.9" customHeight="1">
      <c r="A452" s="350" t="s">
        <v>3117</v>
      </c>
      <c r="B452" s="343">
        <v>89531</v>
      </c>
      <c r="C452" s="351" t="s">
        <v>8</v>
      </c>
      <c r="D452" s="345" t="s">
        <v>3118</v>
      </c>
      <c r="E452" s="352" t="s">
        <v>55</v>
      </c>
      <c r="F452" s="353">
        <v>10</v>
      </c>
      <c r="G452" s="353">
        <f>CPU!G4586</f>
        <v>26.35</v>
      </c>
      <c r="H452" s="349">
        <f t="shared" si="75"/>
        <v>33.75</v>
      </c>
      <c r="I452" s="349">
        <f t="shared" si="76"/>
        <v>337.5</v>
      </c>
      <c r="K452" s="105">
        <f t="shared" si="71"/>
        <v>0.2501666296378583</v>
      </c>
      <c r="M452" s="303">
        <f t="shared" si="70"/>
        <v>-112.60000000000002</v>
      </c>
      <c r="N452" s="105">
        <v>0.28087649402390436</v>
      </c>
      <c r="O452" s="6" t="s">
        <v>2343</v>
      </c>
      <c r="P452" s="303"/>
      <c r="AD452" s="6" t="s">
        <v>3117</v>
      </c>
      <c r="AE452" s="6">
        <v>89531</v>
      </c>
      <c r="AF452" s="6" t="s">
        <v>8</v>
      </c>
      <c r="AG452" s="6" t="s">
        <v>3118</v>
      </c>
      <c r="AH452" s="6" t="s">
        <v>55</v>
      </c>
      <c r="AI452" s="161">
        <v>10</v>
      </c>
      <c r="AJ452" s="161">
        <v>35.14</v>
      </c>
      <c r="AK452" s="161">
        <v>45.01</v>
      </c>
      <c r="AL452" s="161">
        <v>450.1</v>
      </c>
    </row>
    <row r="453" spans="1:38" ht="37.9" customHeight="1">
      <c r="A453" s="350" t="s">
        <v>3119</v>
      </c>
      <c r="B453" s="343">
        <v>89529</v>
      </c>
      <c r="C453" s="351" t="s">
        <v>8</v>
      </c>
      <c r="D453" s="345" t="s">
        <v>3120</v>
      </c>
      <c r="E453" s="352" t="s">
        <v>55</v>
      </c>
      <c r="F453" s="353">
        <v>10</v>
      </c>
      <c r="G453" s="353">
        <f>CPU!G4598</f>
        <v>25.65</v>
      </c>
      <c r="H453" s="349">
        <f t="shared" si="75"/>
        <v>32.86</v>
      </c>
      <c r="I453" s="349">
        <f t="shared" si="76"/>
        <v>328.6</v>
      </c>
      <c r="K453" s="105">
        <f t="shared" si="71"/>
        <v>0.25011410314924687</v>
      </c>
      <c r="M453" s="303">
        <f t="shared" si="70"/>
        <v>-109.59999999999997</v>
      </c>
      <c r="N453" s="105">
        <v>0.28091201403098509</v>
      </c>
      <c r="O453" s="6" t="s">
        <v>2343</v>
      </c>
      <c r="P453" s="303"/>
      <c r="AD453" s="6" t="s">
        <v>3119</v>
      </c>
      <c r="AE453" s="6">
        <v>89529</v>
      </c>
      <c r="AF453" s="6" t="s">
        <v>8</v>
      </c>
      <c r="AG453" s="6" t="s">
        <v>3120</v>
      </c>
      <c r="AH453" s="6" t="s">
        <v>55</v>
      </c>
      <c r="AI453" s="161">
        <v>10</v>
      </c>
      <c r="AJ453" s="161">
        <v>34.21</v>
      </c>
      <c r="AK453" s="161">
        <v>43.82</v>
      </c>
      <c r="AL453" s="161">
        <v>438.2</v>
      </c>
    </row>
    <row r="454" spans="1:38" ht="37.9" customHeight="1">
      <c r="A454" s="350" t="s">
        <v>3121</v>
      </c>
      <c r="B454" s="343">
        <v>89584</v>
      </c>
      <c r="C454" s="351" t="s">
        <v>8</v>
      </c>
      <c r="D454" s="345" t="s">
        <v>3122</v>
      </c>
      <c r="E454" s="352" t="s">
        <v>55</v>
      </c>
      <c r="F454" s="353">
        <v>56</v>
      </c>
      <c r="G454" s="353">
        <f>CPU!G4610</f>
        <v>29.78</v>
      </c>
      <c r="H454" s="349">
        <f t="shared" si="75"/>
        <v>38.15</v>
      </c>
      <c r="I454" s="349">
        <f t="shared" si="76"/>
        <v>2136.4</v>
      </c>
      <c r="K454" s="105">
        <f t="shared" si="71"/>
        <v>0.25019654088050314</v>
      </c>
      <c r="M454" s="303">
        <f t="shared" si="70"/>
        <v>-712.88000000000011</v>
      </c>
      <c r="N454" s="105">
        <v>0.2809667673716012</v>
      </c>
      <c r="O454" s="6" t="s">
        <v>2343</v>
      </c>
      <c r="P454" s="303"/>
      <c r="AD454" s="6" t="s">
        <v>3121</v>
      </c>
      <c r="AE454" s="6">
        <v>89584</v>
      </c>
      <c r="AF454" s="6" t="s">
        <v>8</v>
      </c>
      <c r="AG454" s="6" t="s">
        <v>3122</v>
      </c>
      <c r="AH454" s="6" t="s">
        <v>55</v>
      </c>
      <c r="AI454" s="161">
        <v>56</v>
      </c>
      <c r="AJ454" s="161">
        <v>39.72</v>
      </c>
      <c r="AK454" s="161">
        <v>50.88</v>
      </c>
      <c r="AL454" s="161">
        <v>2849.28</v>
      </c>
    </row>
    <row r="455" spans="1:38" ht="23.45" customHeight="1">
      <c r="A455" s="350" t="s">
        <v>3123</v>
      </c>
      <c r="B455" s="343">
        <v>4283</v>
      </c>
      <c r="C455" s="351" t="s">
        <v>48</v>
      </c>
      <c r="D455" s="345" t="s">
        <v>3124</v>
      </c>
      <c r="E455" s="352" t="s">
        <v>55</v>
      </c>
      <c r="F455" s="353">
        <v>15</v>
      </c>
      <c r="G455" s="353">
        <f>CPU!G4620</f>
        <v>32.700000000000003</v>
      </c>
      <c r="H455" s="349">
        <f t="shared" si="75"/>
        <v>41.89</v>
      </c>
      <c r="I455" s="349">
        <f t="shared" si="76"/>
        <v>628.35</v>
      </c>
      <c r="K455" s="105">
        <f t="shared" si="71"/>
        <v>0.25035790980672867</v>
      </c>
      <c r="M455" s="303">
        <f t="shared" si="70"/>
        <v>-209.85000000000002</v>
      </c>
      <c r="N455" s="105">
        <v>0.2810637322329208</v>
      </c>
      <c r="O455" s="6" t="s">
        <v>2343</v>
      </c>
      <c r="P455" s="303"/>
      <c r="AD455" s="6" t="s">
        <v>3123</v>
      </c>
      <c r="AE455" s="6">
        <v>4283</v>
      </c>
      <c r="AF455" s="6" t="s">
        <v>48</v>
      </c>
      <c r="AG455" s="6" t="s">
        <v>3124</v>
      </c>
      <c r="AH455" s="6" t="s">
        <v>55</v>
      </c>
      <c r="AI455" s="161">
        <v>15</v>
      </c>
      <c r="AJ455" s="161">
        <v>43.62</v>
      </c>
      <c r="AK455" s="161">
        <v>55.88</v>
      </c>
      <c r="AL455" s="161">
        <v>838.2</v>
      </c>
    </row>
    <row r="456" spans="1:38" ht="37.9" customHeight="1">
      <c r="A456" s="350" t="s">
        <v>3125</v>
      </c>
      <c r="B456" s="343">
        <v>89581</v>
      </c>
      <c r="C456" s="351" t="s">
        <v>8</v>
      </c>
      <c r="D456" s="345" t="s">
        <v>3126</v>
      </c>
      <c r="E456" s="352" t="s">
        <v>55</v>
      </c>
      <c r="F456" s="353">
        <v>10</v>
      </c>
      <c r="G456" s="353">
        <f>CPU!G4632</f>
        <v>22.9</v>
      </c>
      <c r="H456" s="349">
        <f t="shared" si="75"/>
        <v>29.33</v>
      </c>
      <c r="I456" s="349">
        <f t="shared" si="76"/>
        <v>293.3</v>
      </c>
      <c r="K456" s="105">
        <f t="shared" si="71"/>
        <v>0.25044722719141321</v>
      </c>
      <c r="M456" s="303">
        <f t="shared" si="70"/>
        <v>-98</v>
      </c>
      <c r="N456" s="105">
        <v>0.2808510638297872</v>
      </c>
      <c r="O456" s="6" t="s">
        <v>2343</v>
      </c>
      <c r="P456" s="303"/>
      <c r="AD456" s="6" t="s">
        <v>3125</v>
      </c>
      <c r="AE456" s="6">
        <v>89581</v>
      </c>
      <c r="AF456" s="6" t="s">
        <v>8</v>
      </c>
      <c r="AG456" s="6" t="s">
        <v>3126</v>
      </c>
      <c r="AH456" s="6" t="s">
        <v>55</v>
      </c>
      <c r="AI456" s="161">
        <v>10</v>
      </c>
      <c r="AJ456" s="161">
        <v>30.55</v>
      </c>
      <c r="AK456" s="161">
        <v>39.130000000000003</v>
      </c>
      <c r="AL456" s="161">
        <v>391.3</v>
      </c>
    </row>
    <row r="457" spans="1:38" ht="37.9" customHeight="1">
      <c r="A457" s="350" t="s">
        <v>3127</v>
      </c>
      <c r="B457" s="343">
        <v>89582</v>
      </c>
      <c r="C457" s="351" t="s">
        <v>8</v>
      </c>
      <c r="D457" s="345" t="s">
        <v>3128</v>
      </c>
      <c r="E457" s="352" t="s">
        <v>55</v>
      </c>
      <c r="F457" s="353">
        <v>10</v>
      </c>
      <c r="G457" s="353">
        <f>CPU!G4644</f>
        <v>23.22</v>
      </c>
      <c r="H457" s="349">
        <f t="shared" si="75"/>
        <v>29.74</v>
      </c>
      <c r="I457" s="349">
        <f t="shared" si="76"/>
        <v>297.39999999999998</v>
      </c>
      <c r="K457" s="105">
        <f t="shared" si="71"/>
        <v>0.25031509957146458</v>
      </c>
      <c r="M457" s="303">
        <f t="shared" si="70"/>
        <v>-99.300000000000011</v>
      </c>
      <c r="N457" s="105">
        <v>0.28091701646754941</v>
      </c>
      <c r="O457" s="6" t="s">
        <v>2343</v>
      </c>
      <c r="P457" s="303"/>
      <c r="AD457" s="6" t="s">
        <v>3127</v>
      </c>
      <c r="AE457" s="6">
        <v>89582</v>
      </c>
      <c r="AF457" s="6" t="s">
        <v>8</v>
      </c>
      <c r="AG457" s="6" t="s">
        <v>3128</v>
      </c>
      <c r="AH457" s="6" t="s">
        <v>55</v>
      </c>
      <c r="AI457" s="161">
        <v>10</v>
      </c>
      <c r="AJ457" s="161">
        <v>30.97</v>
      </c>
      <c r="AK457" s="161">
        <v>39.67</v>
      </c>
      <c r="AL457" s="161">
        <v>396.7</v>
      </c>
    </row>
    <row r="458" spans="1:38" ht="37.9" customHeight="1">
      <c r="A458" s="350" t="s">
        <v>3129</v>
      </c>
      <c r="B458" s="343">
        <v>89600</v>
      </c>
      <c r="C458" s="351" t="s">
        <v>8</v>
      </c>
      <c r="D458" s="345" t="s">
        <v>3130</v>
      </c>
      <c r="E458" s="352" t="s">
        <v>55</v>
      </c>
      <c r="F458" s="353">
        <v>10</v>
      </c>
      <c r="G458" s="353">
        <f>CPU!G4656</f>
        <v>17.809999999999999</v>
      </c>
      <c r="H458" s="349">
        <f t="shared" si="75"/>
        <v>22.81</v>
      </c>
      <c r="I458" s="349">
        <f t="shared" si="76"/>
        <v>228.1</v>
      </c>
      <c r="K458" s="105">
        <f t="shared" si="71"/>
        <v>0.25090311986863711</v>
      </c>
      <c r="M458" s="303">
        <f t="shared" si="70"/>
        <v>-76.400000000000006</v>
      </c>
      <c r="N458" s="105">
        <v>0.28102650399663442</v>
      </c>
      <c r="O458" s="6" t="s">
        <v>2343</v>
      </c>
      <c r="P458" s="303"/>
      <c r="AD458" s="6" t="s">
        <v>3129</v>
      </c>
      <c r="AE458" s="6">
        <v>89600</v>
      </c>
      <c r="AF458" s="6" t="s">
        <v>8</v>
      </c>
      <c r="AG458" s="6" t="s">
        <v>3130</v>
      </c>
      <c r="AH458" s="6" t="s">
        <v>55</v>
      </c>
      <c r="AI458" s="161">
        <v>10</v>
      </c>
      <c r="AJ458" s="161">
        <v>23.77</v>
      </c>
      <c r="AK458" s="161">
        <v>30.45</v>
      </c>
      <c r="AL458" s="161">
        <v>304.5</v>
      </c>
    </row>
    <row r="459" spans="1:38" ht="37.9" customHeight="1">
      <c r="A459" s="350" t="s">
        <v>3131</v>
      </c>
      <c r="B459" s="343">
        <v>89547</v>
      </c>
      <c r="C459" s="351" t="s">
        <v>8</v>
      </c>
      <c r="D459" s="345" t="s">
        <v>3132</v>
      </c>
      <c r="E459" s="352" t="s">
        <v>55</v>
      </c>
      <c r="F459" s="353">
        <v>10</v>
      </c>
      <c r="G459" s="353">
        <f>CPU!G4671</f>
        <v>15.159999999999998</v>
      </c>
      <c r="H459" s="349">
        <f t="shared" si="75"/>
        <v>19.420000000000002</v>
      </c>
      <c r="I459" s="349">
        <f t="shared" si="76"/>
        <v>194.2</v>
      </c>
      <c r="K459" s="105">
        <f t="shared" si="71"/>
        <v>0.25106054762822994</v>
      </c>
      <c r="M459" s="303">
        <f t="shared" si="70"/>
        <v>-65.100000000000023</v>
      </c>
      <c r="N459" s="105">
        <v>0.28112648221343872</v>
      </c>
      <c r="O459" s="6" t="s">
        <v>2343</v>
      </c>
      <c r="P459" s="303"/>
      <c r="AD459" s="6" t="s">
        <v>3131</v>
      </c>
      <c r="AE459" s="6">
        <v>89547</v>
      </c>
      <c r="AF459" s="6" t="s">
        <v>8</v>
      </c>
      <c r="AG459" s="6" t="s">
        <v>3132</v>
      </c>
      <c r="AH459" s="6" t="s">
        <v>55</v>
      </c>
      <c r="AI459" s="161">
        <v>10</v>
      </c>
      <c r="AJ459" s="161">
        <v>20.239999999999998</v>
      </c>
      <c r="AK459" s="161">
        <v>25.93</v>
      </c>
      <c r="AL459" s="161">
        <v>259.3</v>
      </c>
    </row>
    <row r="460" spans="1:38" ht="25.15" customHeight="1">
      <c r="A460" s="350" t="s">
        <v>3133</v>
      </c>
      <c r="B460" s="343">
        <v>9752</v>
      </c>
      <c r="C460" s="351" t="s">
        <v>48</v>
      </c>
      <c r="D460" s="345" t="s">
        <v>3134</v>
      </c>
      <c r="E460" s="352" t="s">
        <v>55</v>
      </c>
      <c r="F460" s="353">
        <v>9</v>
      </c>
      <c r="G460" s="353">
        <f>CPU!G4681</f>
        <v>28.11</v>
      </c>
      <c r="H460" s="349">
        <f t="shared" si="75"/>
        <v>36.01</v>
      </c>
      <c r="I460" s="349">
        <f t="shared" si="76"/>
        <v>324.08999999999997</v>
      </c>
      <c r="K460" s="105">
        <f t="shared" si="71"/>
        <v>0.24979166666666675</v>
      </c>
      <c r="M460" s="303">
        <f t="shared" si="70"/>
        <v>-107.91000000000003</v>
      </c>
      <c r="N460" s="105">
        <v>0.28102481985588468</v>
      </c>
      <c r="O460" s="6" t="s">
        <v>2343</v>
      </c>
      <c r="P460" s="303"/>
      <c r="AD460" s="6" t="s">
        <v>3133</v>
      </c>
      <c r="AE460" s="6">
        <v>9752</v>
      </c>
      <c r="AF460" s="6" t="s">
        <v>48</v>
      </c>
      <c r="AG460" s="6" t="s">
        <v>3134</v>
      </c>
      <c r="AH460" s="6" t="s">
        <v>55</v>
      </c>
      <c r="AI460" s="161">
        <v>9</v>
      </c>
      <c r="AJ460" s="161">
        <v>37.47</v>
      </c>
      <c r="AK460" s="161">
        <v>48</v>
      </c>
      <c r="AL460" s="161">
        <v>432</v>
      </c>
    </row>
    <row r="461" spans="1:38" ht="25.15" customHeight="1">
      <c r="A461" s="350" t="s">
        <v>3135</v>
      </c>
      <c r="B461" s="343">
        <v>93358</v>
      </c>
      <c r="C461" s="351" t="s">
        <v>8</v>
      </c>
      <c r="D461" s="345" t="s">
        <v>2705</v>
      </c>
      <c r="E461" s="352" t="s">
        <v>350</v>
      </c>
      <c r="F461" s="353">
        <v>15</v>
      </c>
      <c r="G461" s="353">
        <f>CPU!G4687</f>
        <v>50.79</v>
      </c>
      <c r="H461" s="349">
        <f t="shared" si="75"/>
        <v>65.06</v>
      </c>
      <c r="I461" s="349">
        <f t="shared" si="76"/>
        <v>975.9</v>
      </c>
      <c r="K461" s="105">
        <f t="shared" si="71"/>
        <v>0.25002881844380409</v>
      </c>
      <c r="M461" s="303">
        <f t="shared" si="70"/>
        <v>-325.35000000000002</v>
      </c>
      <c r="N461" s="105">
        <v>0.28101004134672181</v>
      </c>
      <c r="O461" s="6" t="s">
        <v>2343</v>
      </c>
      <c r="P461" s="303"/>
      <c r="AD461" s="6" t="s">
        <v>3135</v>
      </c>
      <c r="AE461" s="6">
        <v>93358</v>
      </c>
      <c r="AF461" s="6" t="s">
        <v>8</v>
      </c>
      <c r="AG461" s="6" t="s">
        <v>2705</v>
      </c>
      <c r="AH461" s="6" t="s">
        <v>350</v>
      </c>
      <c r="AI461" s="161">
        <v>15</v>
      </c>
      <c r="AJ461" s="161">
        <v>67.72</v>
      </c>
      <c r="AK461" s="161">
        <v>86.75</v>
      </c>
      <c r="AL461" s="161">
        <v>1301.25</v>
      </c>
    </row>
    <row r="462" spans="1:38" ht="25.15" customHeight="1">
      <c r="A462" s="350" t="s">
        <v>3136</v>
      </c>
      <c r="B462" s="343">
        <v>90443</v>
      </c>
      <c r="C462" s="351" t="s">
        <v>8</v>
      </c>
      <c r="D462" s="345" t="s">
        <v>2703</v>
      </c>
      <c r="E462" s="352" t="s">
        <v>87</v>
      </c>
      <c r="F462" s="353">
        <v>45</v>
      </c>
      <c r="G462" s="353">
        <f>CPU!G4694</f>
        <v>7.9700000000000006</v>
      </c>
      <c r="H462" s="349">
        <f t="shared" si="75"/>
        <v>10.210000000000001</v>
      </c>
      <c r="I462" s="349">
        <f t="shared" si="76"/>
        <v>459.45</v>
      </c>
      <c r="K462" s="105">
        <f t="shared" si="71"/>
        <v>0.24926470588235294</v>
      </c>
      <c r="M462" s="303">
        <f t="shared" si="70"/>
        <v>-152.55000000000001</v>
      </c>
      <c r="N462" s="105">
        <v>0.28060263653483997</v>
      </c>
      <c r="O462" s="6" t="s">
        <v>2343</v>
      </c>
      <c r="P462" s="303"/>
      <c r="AD462" s="6" t="s">
        <v>3136</v>
      </c>
      <c r="AE462" s="6">
        <v>90443</v>
      </c>
      <c r="AF462" s="6" t="s">
        <v>8</v>
      </c>
      <c r="AG462" s="6" t="s">
        <v>2703</v>
      </c>
      <c r="AH462" s="6" t="s">
        <v>87</v>
      </c>
      <c r="AI462" s="161">
        <v>45</v>
      </c>
      <c r="AJ462" s="161">
        <v>10.62</v>
      </c>
      <c r="AK462" s="161">
        <v>13.6</v>
      </c>
      <c r="AL462" s="161">
        <v>612</v>
      </c>
    </row>
    <row r="463" spans="1:38" ht="25.15" customHeight="1">
      <c r="A463" s="350" t="s">
        <v>3137</v>
      </c>
      <c r="B463" s="343">
        <v>97898</v>
      </c>
      <c r="C463" s="351" t="s">
        <v>8</v>
      </c>
      <c r="D463" s="345" t="s">
        <v>3138</v>
      </c>
      <c r="E463" s="352" t="s">
        <v>55</v>
      </c>
      <c r="F463" s="353">
        <v>23</v>
      </c>
      <c r="G463" s="353">
        <f>CPU!G4712</f>
        <v>587.55000000000007</v>
      </c>
      <c r="H463" s="349">
        <f t="shared" si="75"/>
        <v>752.65</v>
      </c>
      <c r="I463" s="349">
        <f t="shared" si="76"/>
        <v>17310.95</v>
      </c>
      <c r="K463" s="105">
        <f t="shared" si="71"/>
        <v>0.25001245578197406</v>
      </c>
      <c r="M463" s="303">
        <f t="shared" si="70"/>
        <v>-5770.7000000000007</v>
      </c>
      <c r="N463" s="105">
        <v>0.28100228488275625</v>
      </c>
      <c r="O463" s="6" t="s">
        <v>2343</v>
      </c>
      <c r="P463" s="303"/>
      <c r="AD463" s="6" t="s">
        <v>3137</v>
      </c>
      <c r="AE463" s="6">
        <v>97898</v>
      </c>
      <c r="AF463" s="6" t="s">
        <v>8</v>
      </c>
      <c r="AG463" s="6" t="s">
        <v>3138</v>
      </c>
      <c r="AH463" s="6" t="s">
        <v>55</v>
      </c>
      <c r="AI463" s="161">
        <v>23</v>
      </c>
      <c r="AJ463" s="161">
        <v>783.41</v>
      </c>
      <c r="AK463" s="161">
        <v>1003.55</v>
      </c>
      <c r="AL463" s="161">
        <v>23081.65</v>
      </c>
    </row>
    <row r="464" spans="1:38" ht="25.15" customHeight="1">
      <c r="A464" s="350" t="s">
        <v>3139</v>
      </c>
      <c r="B464" s="343">
        <v>7753</v>
      </c>
      <c r="C464" s="351" t="s">
        <v>48</v>
      </c>
      <c r="D464" s="345" t="s">
        <v>3140</v>
      </c>
      <c r="E464" s="352" t="s">
        <v>542</v>
      </c>
      <c r="F464" s="353">
        <v>14.72</v>
      </c>
      <c r="G464" s="353">
        <f>CPU!G4728</f>
        <v>320.25</v>
      </c>
      <c r="H464" s="349">
        <f t="shared" si="75"/>
        <v>410.24</v>
      </c>
      <c r="I464" s="349">
        <f t="shared" si="76"/>
        <v>6038.73</v>
      </c>
      <c r="K464" s="105">
        <f t="shared" si="71"/>
        <v>0.25007358027328408</v>
      </c>
      <c r="M464" s="303">
        <f t="shared" si="70"/>
        <v>-2013.7000000000007</v>
      </c>
      <c r="N464" s="105">
        <v>0.28100412139378039</v>
      </c>
      <c r="O464" s="6" t="s">
        <v>2343</v>
      </c>
      <c r="P464" s="303"/>
      <c r="AD464" s="6" t="s">
        <v>3139</v>
      </c>
      <c r="AE464" s="6">
        <v>7753</v>
      </c>
      <c r="AF464" s="6" t="s">
        <v>48</v>
      </c>
      <c r="AG464" s="6" t="s">
        <v>3140</v>
      </c>
      <c r="AH464" s="6" t="s">
        <v>542</v>
      </c>
      <c r="AI464" s="161">
        <v>14.72</v>
      </c>
      <c r="AJ464" s="161">
        <v>427.04</v>
      </c>
      <c r="AK464" s="161">
        <v>547.04</v>
      </c>
      <c r="AL464" s="161">
        <v>8052.43</v>
      </c>
    </row>
    <row r="465" spans="1:38" ht="25.15" customHeight="1">
      <c r="A465" s="350" t="s">
        <v>3141</v>
      </c>
      <c r="B465" s="343">
        <v>8229</v>
      </c>
      <c r="C465" s="351" t="s">
        <v>48</v>
      </c>
      <c r="D465" s="345" t="s">
        <v>3142</v>
      </c>
      <c r="E465" s="352" t="s">
        <v>66</v>
      </c>
      <c r="F465" s="353">
        <v>5.32</v>
      </c>
      <c r="G465" s="353">
        <f>CPU!G4740</f>
        <v>215</v>
      </c>
      <c r="H465" s="349">
        <f t="shared" si="75"/>
        <v>275.42</v>
      </c>
      <c r="I465" s="349">
        <f t="shared" si="76"/>
        <v>1465.23</v>
      </c>
      <c r="K465" s="105">
        <f t="shared" si="71"/>
        <v>0.25004990351986156</v>
      </c>
      <c r="M465" s="303">
        <f t="shared" si="70"/>
        <v>-488.53999999999996</v>
      </c>
      <c r="N465" s="105">
        <v>0.28100038368969971</v>
      </c>
      <c r="O465" s="6" t="s">
        <v>2343</v>
      </c>
      <c r="P465" s="303"/>
      <c r="AD465" s="6" t="s">
        <v>3141</v>
      </c>
      <c r="AE465" s="6">
        <v>8229</v>
      </c>
      <c r="AF465" s="6" t="s">
        <v>48</v>
      </c>
      <c r="AG465" s="6" t="s">
        <v>3142</v>
      </c>
      <c r="AH465" s="6" t="s">
        <v>66</v>
      </c>
      <c r="AI465" s="161">
        <v>5.32</v>
      </c>
      <c r="AJ465" s="161">
        <v>286.69</v>
      </c>
      <c r="AK465" s="161">
        <v>367.25</v>
      </c>
      <c r="AL465" s="161">
        <v>1953.77</v>
      </c>
    </row>
    <row r="466" spans="1:38" ht="13.9" customHeight="1">
      <c r="A466" s="344"/>
      <c r="B466" s="344"/>
      <c r="C466" s="324"/>
      <c r="D466" s="355"/>
      <c r="E466" s="346"/>
      <c r="F466" s="347"/>
      <c r="G466" s="347"/>
      <c r="H466" s="348"/>
      <c r="I466" s="348"/>
      <c r="K466" s="105" t="e">
        <f t="shared" si="71"/>
        <v>#DIV/0!</v>
      </c>
      <c r="M466" s="303">
        <f t="shared" si="70"/>
        <v>0</v>
      </c>
      <c r="N466" s="105" t="s">
        <v>2351</v>
      </c>
      <c r="O466" s="6" t="s">
        <v>2343</v>
      </c>
      <c r="P466" s="303"/>
    </row>
    <row r="467" spans="1:38" ht="23.45" customHeight="1">
      <c r="A467" s="343">
        <v>14</v>
      </c>
      <c r="B467" s="344"/>
      <c r="C467" s="324"/>
      <c r="D467" s="345" t="s">
        <v>3143</v>
      </c>
      <c r="E467" s="346"/>
      <c r="F467" s="347"/>
      <c r="G467" s="347"/>
      <c r="H467" s="348"/>
      <c r="I467" s="349">
        <f>SUM(I469:I487)</f>
        <v>229152.53999999998</v>
      </c>
      <c r="K467" s="105">
        <f t="shared" si="71"/>
        <v>0.28774075082637796</v>
      </c>
      <c r="M467" s="303">
        <f t="shared" ref="M467:M530" si="77">I467-AL467</f>
        <v>-92573.770000000019</v>
      </c>
      <c r="N467" s="105" t="s">
        <v>2351</v>
      </c>
      <c r="O467" s="6" t="s">
        <v>2343</v>
      </c>
      <c r="P467" s="303"/>
      <c r="AD467" s="6">
        <v>14</v>
      </c>
      <c r="AG467" s="6" t="s">
        <v>3143</v>
      </c>
      <c r="AL467" s="161">
        <v>321726.31</v>
      </c>
    </row>
    <row r="468" spans="1:38" ht="23.45" customHeight="1">
      <c r="A468" s="350" t="s">
        <v>3144</v>
      </c>
      <c r="B468" s="344"/>
      <c r="C468" s="324"/>
      <c r="D468" s="345" t="s">
        <v>2668</v>
      </c>
      <c r="E468" s="346"/>
      <c r="F468" s="347"/>
      <c r="G468" s="347"/>
      <c r="H468" s="348"/>
      <c r="I468" s="348"/>
      <c r="K468" s="105" t="e">
        <f t="shared" si="71"/>
        <v>#DIV/0!</v>
      </c>
      <c r="M468" s="303">
        <f t="shared" si="77"/>
        <v>0</v>
      </c>
      <c r="N468" s="105" t="s">
        <v>2351</v>
      </c>
      <c r="O468" s="6" t="s">
        <v>2343</v>
      </c>
      <c r="P468" s="303"/>
      <c r="AD468" s="6" t="s">
        <v>3144</v>
      </c>
      <c r="AG468" s="6" t="s">
        <v>2668</v>
      </c>
    </row>
    <row r="469" spans="1:38" ht="37.9" customHeight="1">
      <c r="A469" s="350" t="s">
        <v>3145</v>
      </c>
      <c r="B469" s="343">
        <v>89357</v>
      </c>
      <c r="C469" s="351" t="s">
        <v>8</v>
      </c>
      <c r="D469" s="345" t="s">
        <v>3146</v>
      </c>
      <c r="E469" s="352" t="s">
        <v>87</v>
      </c>
      <c r="F469" s="353">
        <v>270</v>
      </c>
      <c r="G469" s="353">
        <f>CPU!G4751</f>
        <v>19.759999999999998</v>
      </c>
      <c r="H469" s="349">
        <f t="shared" ref="H469:H474" si="78">ROUND(G469*1.281,2)</f>
        <v>25.31</v>
      </c>
      <c r="I469" s="349">
        <f t="shared" ref="I469:I474" si="79">ROUND(H469*F469,2)</f>
        <v>6833.7</v>
      </c>
      <c r="K469" s="105">
        <f t="shared" ref="K469:K532" si="80">1-I469/AL469</f>
        <v>0.25007407407407412</v>
      </c>
      <c r="M469" s="303">
        <f t="shared" si="77"/>
        <v>-2278.8000000000002</v>
      </c>
      <c r="N469" s="105">
        <v>0.28083491461100563</v>
      </c>
      <c r="O469" s="6" t="s">
        <v>2343</v>
      </c>
      <c r="P469" s="303"/>
      <c r="AD469" s="6" t="s">
        <v>3145</v>
      </c>
      <c r="AE469" s="6">
        <v>89357</v>
      </c>
      <c r="AF469" s="6" t="s">
        <v>8</v>
      </c>
      <c r="AG469" s="6" t="s">
        <v>3146</v>
      </c>
      <c r="AH469" s="6" t="s">
        <v>87</v>
      </c>
      <c r="AI469" s="161">
        <v>270</v>
      </c>
      <c r="AJ469" s="161">
        <v>26.35</v>
      </c>
      <c r="AK469" s="161">
        <v>33.75</v>
      </c>
      <c r="AL469" s="161">
        <v>9112.5</v>
      </c>
    </row>
    <row r="470" spans="1:38" ht="37.9" customHeight="1">
      <c r="A470" s="350" t="s">
        <v>3147</v>
      </c>
      <c r="B470" s="343">
        <v>103289</v>
      </c>
      <c r="C470" s="351" t="s">
        <v>8</v>
      </c>
      <c r="D470" s="345" t="s">
        <v>3148</v>
      </c>
      <c r="E470" s="352" t="s">
        <v>87</v>
      </c>
      <c r="F470" s="353">
        <v>210</v>
      </c>
      <c r="G470" s="353">
        <f>CPU!G4758</f>
        <v>21.44</v>
      </c>
      <c r="H470" s="349">
        <f t="shared" si="78"/>
        <v>27.46</v>
      </c>
      <c r="I470" s="349">
        <f t="shared" si="79"/>
        <v>5766.6</v>
      </c>
      <c r="K470" s="105">
        <f t="shared" si="80"/>
        <v>0.24993171264681779</v>
      </c>
      <c r="M470" s="303">
        <f t="shared" si="77"/>
        <v>-1921.5</v>
      </c>
      <c r="N470" s="105">
        <v>0.28096571028691408</v>
      </c>
      <c r="O470" s="6" t="s">
        <v>2343</v>
      </c>
      <c r="P470" s="303"/>
      <c r="AD470" s="6" t="s">
        <v>3147</v>
      </c>
      <c r="AE470" s="6">
        <v>103289</v>
      </c>
      <c r="AF470" s="6" t="s">
        <v>8</v>
      </c>
      <c r="AG470" s="6" t="s">
        <v>3148</v>
      </c>
      <c r="AH470" s="6" t="s">
        <v>87</v>
      </c>
      <c r="AI470" s="161">
        <v>210</v>
      </c>
      <c r="AJ470" s="161">
        <v>28.58</v>
      </c>
      <c r="AK470" s="161">
        <v>36.61</v>
      </c>
      <c r="AL470" s="161">
        <v>7688.1</v>
      </c>
    </row>
    <row r="471" spans="1:38" ht="37.9" customHeight="1">
      <c r="A471" s="350" t="s">
        <v>3149</v>
      </c>
      <c r="B471" s="343">
        <v>103290</v>
      </c>
      <c r="C471" s="351" t="s">
        <v>8</v>
      </c>
      <c r="D471" s="345" t="s">
        <v>3150</v>
      </c>
      <c r="E471" s="352" t="s">
        <v>87</v>
      </c>
      <c r="F471" s="353">
        <v>260</v>
      </c>
      <c r="G471" s="353">
        <f>CPU!G4765</f>
        <v>33.19</v>
      </c>
      <c r="H471" s="349">
        <f t="shared" si="78"/>
        <v>42.52</v>
      </c>
      <c r="I471" s="349">
        <f t="shared" si="79"/>
        <v>11055.2</v>
      </c>
      <c r="K471" s="105">
        <f t="shared" si="80"/>
        <v>0.24982357092448826</v>
      </c>
      <c r="M471" s="303">
        <f t="shared" si="77"/>
        <v>-3681.5999999999985</v>
      </c>
      <c r="N471" s="105">
        <v>0.28090395480225983</v>
      </c>
      <c r="O471" s="6" t="s">
        <v>2343</v>
      </c>
      <c r="P471" s="303"/>
      <c r="AD471" s="6" t="s">
        <v>3149</v>
      </c>
      <c r="AE471" s="6">
        <v>103290</v>
      </c>
      <c r="AF471" s="6" t="s">
        <v>8</v>
      </c>
      <c r="AG471" s="6" t="s">
        <v>3150</v>
      </c>
      <c r="AH471" s="6" t="s">
        <v>87</v>
      </c>
      <c r="AI471" s="161">
        <v>260</v>
      </c>
      <c r="AJ471" s="161">
        <v>44.25</v>
      </c>
      <c r="AK471" s="161">
        <v>56.68</v>
      </c>
      <c r="AL471" s="161">
        <v>14736.8</v>
      </c>
    </row>
    <row r="472" spans="1:38" ht="37.9" customHeight="1">
      <c r="A472" s="350" t="s">
        <v>3151</v>
      </c>
      <c r="B472" s="343">
        <v>103291</v>
      </c>
      <c r="C472" s="351" t="s">
        <v>8</v>
      </c>
      <c r="D472" s="345" t="s">
        <v>3152</v>
      </c>
      <c r="E472" s="352" t="s">
        <v>87</v>
      </c>
      <c r="F472" s="353">
        <v>120</v>
      </c>
      <c r="G472" s="353">
        <f>CPU!G4772</f>
        <v>41.97</v>
      </c>
      <c r="H472" s="349">
        <f t="shared" si="78"/>
        <v>53.76</v>
      </c>
      <c r="I472" s="349">
        <f t="shared" si="79"/>
        <v>6451.2</v>
      </c>
      <c r="K472" s="105">
        <f t="shared" si="80"/>
        <v>0.2498953537044788</v>
      </c>
      <c r="M472" s="303">
        <f t="shared" si="77"/>
        <v>-2149.1999999999998</v>
      </c>
      <c r="N472" s="105">
        <v>0.28096514745308299</v>
      </c>
      <c r="O472" s="6" t="s">
        <v>2343</v>
      </c>
      <c r="P472" s="303"/>
      <c r="AD472" s="6" t="s">
        <v>3151</v>
      </c>
      <c r="AE472" s="6">
        <v>103291</v>
      </c>
      <c r="AF472" s="6" t="s">
        <v>8</v>
      </c>
      <c r="AG472" s="6" t="s">
        <v>3152</v>
      </c>
      <c r="AH472" s="6" t="s">
        <v>87</v>
      </c>
      <c r="AI472" s="161">
        <v>120</v>
      </c>
      <c r="AJ472" s="161">
        <v>55.95</v>
      </c>
      <c r="AK472" s="161">
        <v>71.67</v>
      </c>
      <c r="AL472" s="161">
        <v>8600.4</v>
      </c>
    </row>
    <row r="473" spans="1:38" ht="37.9" customHeight="1">
      <c r="A473" s="350" t="s">
        <v>3153</v>
      </c>
      <c r="B473" s="343">
        <v>103292</v>
      </c>
      <c r="C473" s="351" t="s">
        <v>8</v>
      </c>
      <c r="D473" s="345" t="s">
        <v>3154</v>
      </c>
      <c r="E473" s="352" t="s">
        <v>87</v>
      </c>
      <c r="F473" s="353">
        <v>50</v>
      </c>
      <c r="G473" s="353">
        <f>CPU!G4779</f>
        <v>50.83</v>
      </c>
      <c r="H473" s="349">
        <f t="shared" si="78"/>
        <v>65.11</v>
      </c>
      <c r="I473" s="349">
        <f t="shared" si="79"/>
        <v>3255.5</v>
      </c>
      <c r="K473" s="105">
        <f t="shared" si="80"/>
        <v>0.24988479262672814</v>
      </c>
      <c r="M473" s="303">
        <f t="shared" si="77"/>
        <v>-1084.5</v>
      </c>
      <c r="N473" s="105">
        <v>0.28099173553719003</v>
      </c>
      <c r="O473" s="6" t="s">
        <v>2343</v>
      </c>
      <c r="P473" s="303"/>
      <c r="AD473" s="6" t="s">
        <v>3153</v>
      </c>
      <c r="AE473" s="6">
        <v>103292</v>
      </c>
      <c r="AF473" s="6" t="s">
        <v>8</v>
      </c>
      <c r="AG473" s="6" t="s">
        <v>3154</v>
      </c>
      <c r="AH473" s="6" t="s">
        <v>87</v>
      </c>
      <c r="AI473" s="161">
        <v>50</v>
      </c>
      <c r="AJ473" s="161">
        <v>67.760000000000005</v>
      </c>
      <c r="AK473" s="161">
        <v>86.8</v>
      </c>
      <c r="AL473" s="161">
        <v>4340</v>
      </c>
    </row>
    <row r="474" spans="1:38" ht="37.9" customHeight="1">
      <c r="A474" s="350" t="s">
        <v>3155</v>
      </c>
      <c r="B474" s="350" t="s">
        <v>3156</v>
      </c>
      <c r="C474" s="351" t="s">
        <v>349</v>
      </c>
      <c r="D474" s="345" t="s">
        <v>3157</v>
      </c>
      <c r="E474" s="352" t="s">
        <v>87</v>
      </c>
      <c r="F474" s="353">
        <v>120</v>
      </c>
      <c r="G474" s="353">
        <f>CPU!G4793</f>
        <v>64.13</v>
      </c>
      <c r="H474" s="349">
        <f t="shared" si="78"/>
        <v>82.15</v>
      </c>
      <c r="I474" s="349">
        <f t="shared" si="79"/>
        <v>9858</v>
      </c>
      <c r="K474" s="105">
        <f t="shared" si="80"/>
        <v>0.24984019724226103</v>
      </c>
      <c r="M474" s="303">
        <f t="shared" si="77"/>
        <v>-3283.2000000000007</v>
      </c>
      <c r="N474" s="105">
        <v>0.28096853433150093</v>
      </c>
      <c r="O474" s="6" t="s">
        <v>2343</v>
      </c>
      <c r="P474" s="303"/>
      <c r="AD474" s="6" t="s">
        <v>3155</v>
      </c>
      <c r="AE474" s="6" t="s">
        <v>3156</v>
      </c>
      <c r="AF474" s="6" t="s">
        <v>349</v>
      </c>
      <c r="AG474" s="6" t="s">
        <v>3157</v>
      </c>
      <c r="AH474" s="6" t="s">
        <v>87</v>
      </c>
      <c r="AI474" s="161">
        <v>120</v>
      </c>
      <c r="AJ474" s="161">
        <v>85.49</v>
      </c>
      <c r="AK474" s="161">
        <v>109.51</v>
      </c>
      <c r="AL474" s="161">
        <v>13141.2</v>
      </c>
    </row>
    <row r="475" spans="1:38" ht="23.45" customHeight="1">
      <c r="A475" s="350" t="s">
        <v>3158</v>
      </c>
      <c r="B475" s="344"/>
      <c r="C475" s="324"/>
      <c r="D475" s="345" t="s">
        <v>2676</v>
      </c>
      <c r="E475" s="346"/>
      <c r="F475" s="347"/>
      <c r="G475" s="347"/>
      <c r="H475" s="348"/>
      <c r="I475" s="348"/>
      <c r="K475" s="105" t="e">
        <f t="shared" si="80"/>
        <v>#DIV/0!</v>
      </c>
      <c r="M475" s="303">
        <f t="shared" si="77"/>
        <v>0</v>
      </c>
      <c r="N475" s="105" t="s">
        <v>2351</v>
      </c>
      <c r="O475" s="6" t="s">
        <v>2343</v>
      </c>
      <c r="P475" s="303"/>
      <c r="AD475" s="6" t="s">
        <v>3158</v>
      </c>
      <c r="AG475" s="6" t="s">
        <v>2676</v>
      </c>
    </row>
    <row r="476" spans="1:38" ht="37.9" customHeight="1">
      <c r="A476" s="350" t="s">
        <v>3159</v>
      </c>
      <c r="B476" s="343">
        <v>89386</v>
      </c>
      <c r="C476" s="351" t="s">
        <v>8</v>
      </c>
      <c r="D476" s="345" t="s">
        <v>3160</v>
      </c>
      <c r="E476" s="352" t="s">
        <v>55</v>
      </c>
      <c r="F476" s="353">
        <v>31</v>
      </c>
      <c r="G476" s="353">
        <f>CPU!G4806</f>
        <v>5.91</v>
      </c>
      <c r="H476" s="349">
        <f t="shared" ref="H476:H479" si="81">ROUND(G476*1.281,2)</f>
        <v>7.57</v>
      </c>
      <c r="I476" s="349">
        <f t="shared" ref="I476:I479" si="82">ROUND(H476*F476,2)</f>
        <v>234.67</v>
      </c>
      <c r="K476" s="105">
        <f t="shared" si="80"/>
        <v>0.24975222993062451</v>
      </c>
      <c r="M476" s="303">
        <f t="shared" si="77"/>
        <v>-78.120000000000033</v>
      </c>
      <c r="N476" s="105">
        <v>0.28045685279187826</v>
      </c>
      <c r="O476" s="6" t="s">
        <v>2343</v>
      </c>
      <c r="P476" s="303"/>
      <c r="AD476" s="6" t="s">
        <v>3159</v>
      </c>
      <c r="AE476" s="6">
        <v>89386</v>
      </c>
      <c r="AF476" s="6" t="s">
        <v>8</v>
      </c>
      <c r="AG476" s="6" t="s">
        <v>3160</v>
      </c>
      <c r="AH476" s="6" t="s">
        <v>55</v>
      </c>
      <c r="AI476" s="161">
        <v>31</v>
      </c>
      <c r="AJ476" s="161">
        <v>7.88</v>
      </c>
      <c r="AK476" s="161">
        <v>10.09</v>
      </c>
      <c r="AL476" s="161">
        <v>312.79000000000002</v>
      </c>
    </row>
    <row r="477" spans="1:38" ht="37.9" customHeight="1">
      <c r="A477" s="350" t="s">
        <v>3161</v>
      </c>
      <c r="B477" s="343">
        <v>89369</v>
      </c>
      <c r="C477" s="351" t="s">
        <v>8</v>
      </c>
      <c r="D477" s="345" t="s">
        <v>3162</v>
      </c>
      <c r="E477" s="352" t="s">
        <v>55</v>
      </c>
      <c r="F477" s="353">
        <v>56</v>
      </c>
      <c r="G477" s="353">
        <f>CPU!G4819</f>
        <v>10.78</v>
      </c>
      <c r="H477" s="349">
        <f t="shared" si="81"/>
        <v>13.81</v>
      </c>
      <c r="I477" s="349">
        <f t="shared" si="82"/>
        <v>773.36</v>
      </c>
      <c r="K477" s="105">
        <f t="shared" si="80"/>
        <v>0.24986420423682787</v>
      </c>
      <c r="M477" s="303">
        <f t="shared" si="77"/>
        <v>-257.60000000000002</v>
      </c>
      <c r="N477" s="105">
        <v>0.28114126652748794</v>
      </c>
      <c r="O477" s="6" t="s">
        <v>2343</v>
      </c>
      <c r="P477" s="303"/>
      <c r="AD477" s="6" t="s">
        <v>3161</v>
      </c>
      <c r="AE477" s="6">
        <v>89369</v>
      </c>
      <c r="AF477" s="6" t="s">
        <v>8</v>
      </c>
      <c r="AG477" s="6" t="s">
        <v>3162</v>
      </c>
      <c r="AH477" s="6" t="s">
        <v>55</v>
      </c>
      <c r="AI477" s="161">
        <v>56</v>
      </c>
      <c r="AJ477" s="161">
        <v>14.37</v>
      </c>
      <c r="AK477" s="161">
        <v>18.41</v>
      </c>
      <c r="AL477" s="161">
        <v>1030.96</v>
      </c>
    </row>
    <row r="478" spans="1:38" ht="37.9" customHeight="1">
      <c r="A478" s="350" t="s">
        <v>3163</v>
      </c>
      <c r="B478" s="343">
        <v>89370</v>
      </c>
      <c r="C478" s="351" t="s">
        <v>8</v>
      </c>
      <c r="D478" s="345" t="s">
        <v>3164</v>
      </c>
      <c r="E478" s="352" t="s">
        <v>55</v>
      </c>
      <c r="F478" s="353">
        <v>48</v>
      </c>
      <c r="G478" s="353">
        <f>CPU!G4832</f>
        <v>9.379999999999999</v>
      </c>
      <c r="H478" s="349">
        <f t="shared" si="81"/>
        <v>12.02</v>
      </c>
      <c r="I478" s="349">
        <f t="shared" si="82"/>
        <v>576.96</v>
      </c>
      <c r="K478" s="105">
        <f t="shared" si="80"/>
        <v>0.24921923797626477</v>
      </c>
      <c r="M478" s="303">
        <f t="shared" si="77"/>
        <v>-191.51999999999998</v>
      </c>
      <c r="N478" s="105">
        <v>0.28080000000000016</v>
      </c>
      <c r="O478" s="6" t="s">
        <v>2343</v>
      </c>
      <c r="P478" s="303"/>
      <c r="AD478" s="6" t="s">
        <v>3163</v>
      </c>
      <c r="AE478" s="6">
        <v>89370</v>
      </c>
      <c r="AF478" s="6" t="s">
        <v>8</v>
      </c>
      <c r="AG478" s="6" t="s">
        <v>3164</v>
      </c>
      <c r="AH478" s="6" t="s">
        <v>55</v>
      </c>
      <c r="AI478" s="161">
        <v>48</v>
      </c>
      <c r="AJ478" s="161">
        <v>12.5</v>
      </c>
      <c r="AK478" s="161">
        <v>16.010000000000002</v>
      </c>
      <c r="AL478" s="161">
        <v>768.48</v>
      </c>
    </row>
    <row r="479" spans="1:38" ht="25.15" customHeight="1">
      <c r="A479" s="350" t="s">
        <v>3165</v>
      </c>
      <c r="B479" s="343">
        <v>11413</v>
      </c>
      <c r="C479" s="351" t="s">
        <v>48</v>
      </c>
      <c r="D479" s="345" t="s">
        <v>3166</v>
      </c>
      <c r="E479" s="352" t="s">
        <v>87</v>
      </c>
      <c r="F479" s="353">
        <v>400</v>
      </c>
      <c r="G479" s="353">
        <f>CPU!G4842</f>
        <v>12.549999999999999</v>
      </c>
      <c r="H479" s="349">
        <f t="shared" si="81"/>
        <v>16.079999999999998</v>
      </c>
      <c r="I479" s="349">
        <f t="shared" si="82"/>
        <v>6432</v>
      </c>
      <c r="K479" s="105">
        <f t="shared" si="80"/>
        <v>0.25</v>
      </c>
      <c r="M479" s="303">
        <f t="shared" si="77"/>
        <v>-2144</v>
      </c>
      <c r="N479" s="105">
        <v>0.28076463560334552</v>
      </c>
      <c r="O479" s="6" t="s">
        <v>2343</v>
      </c>
      <c r="P479" s="303"/>
      <c r="AD479" s="6" t="s">
        <v>3165</v>
      </c>
      <c r="AE479" s="6">
        <v>11413</v>
      </c>
      <c r="AF479" s="6" t="s">
        <v>48</v>
      </c>
      <c r="AG479" s="6" t="s">
        <v>3166</v>
      </c>
      <c r="AH479" s="6" t="s">
        <v>87</v>
      </c>
      <c r="AI479" s="161">
        <v>400</v>
      </c>
      <c r="AJ479" s="161">
        <v>16.739999999999998</v>
      </c>
      <c r="AK479" s="161">
        <v>21.44</v>
      </c>
      <c r="AL479" s="161">
        <v>8576</v>
      </c>
    </row>
    <row r="480" spans="1:38" ht="23.45" customHeight="1">
      <c r="A480" s="350" t="s">
        <v>3167</v>
      </c>
      <c r="B480" s="344"/>
      <c r="C480" s="324"/>
      <c r="D480" s="345" t="s">
        <v>1771</v>
      </c>
      <c r="E480" s="346"/>
      <c r="F480" s="347"/>
      <c r="G480" s="347"/>
      <c r="H480" s="348"/>
      <c r="I480" s="348"/>
      <c r="K480" s="105" t="e">
        <f t="shared" si="80"/>
        <v>#DIV/0!</v>
      </c>
      <c r="M480" s="303">
        <f t="shared" si="77"/>
        <v>0</v>
      </c>
      <c r="N480" s="105" t="s">
        <v>2351</v>
      </c>
      <c r="O480" s="6" t="s">
        <v>2343</v>
      </c>
      <c r="P480" s="303"/>
      <c r="AD480" s="6" t="s">
        <v>3167</v>
      </c>
      <c r="AG480" s="6" t="s">
        <v>1771</v>
      </c>
    </row>
    <row r="481" spans="1:38" ht="37.9" customHeight="1">
      <c r="A481" s="350" t="s">
        <v>3168</v>
      </c>
      <c r="B481" s="343">
        <v>103244</v>
      </c>
      <c r="C481" s="351" t="s">
        <v>8</v>
      </c>
      <c r="D481" s="345" t="s">
        <v>3169</v>
      </c>
      <c r="E481" s="352" t="s">
        <v>55</v>
      </c>
      <c r="F481" s="353">
        <v>6</v>
      </c>
      <c r="G481" s="353">
        <f>CPU!G4859</f>
        <v>1625.22</v>
      </c>
      <c r="H481" s="349">
        <f>ROUND(G481*1.1632,2)</f>
        <v>1890.46</v>
      </c>
      <c r="I481" s="349">
        <f t="shared" ref="I481:I487" si="83">ROUND(H481*F481,2)</f>
        <v>11342.76</v>
      </c>
      <c r="K481" s="105">
        <f t="shared" si="80"/>
        <v>0.29622735632012742</v>
      </c>
      <c r="M481" s="303">
        <f t="shared" si="77"/>
        <v>-4774.32</v>
      </c>
      <c r="N481" s="306">
        <v>0.16320096999090627</v>
      </c>
      <c r="O481" s="307" t="s">
        <v>2379</v>
      </c>
      <c r="P481" s="303"/>
      <c r="AD481" s="6" t="s">
        <v>3168</v>
      </c>
      <c r="AE481" s="6">
        <v>103244</v>
      </c>
      <c r="AF481" s="6" t="s">
        <v>8</v>
      </c>
      <c r="AG481" s="6" t="s">
        <v>3169</v>
      </c>
      <c r="AH481" s="6" t="s">
        <v>55</v>
      </c>
      <c r="AI481" s="161">
        <v>6</v>
      </c>
      <c r="AJ481" s="161">
        <v>2309.3000000000002</v>
      </c>
      <c r="AK481" s="161">
        <v>2686.18</v>
      </c>
      <c r="AL481" s="161">
        <v>16117.08</v>
      </c>
    </row>
    <row r="482" spans="1:38" ht="37.9" customHeight="1">
      <c r="A482" s="350" t="s">
        <v>3170</v>
      </c>
      <c r="B482" s="343">
        <v>103247</v>
      </c>
      <c r="C482" s="351" t="s">
        <v>8</v>
      </c>
      <c r="D482" s="345" t="s">
        <v>3171</v>
      </c>
      <c r="E482" s="352" t="s">
        <v>55</v>
      </c>
      <c r="F482" s="353">
        <v>12</v>
      </c>
      <c r="G482" s="353">
        <f>CPU!G4876</f>
        <v>1804.1499999999999</v>
      </c>
      <c r="H482" s="349">
        <f t="shared" ref="H482:H487" si="84">ROUND(G482*1.1632,2)</f>
        <v>2098.59</v>
      </c>
      <c r="I482" s="349">
        <f t="shared" si="83"/>
        <v>25183.08</v>
      </c>
      <c r="K482" s="105">
        <f t="shared" si="80"/>
        <v>0.29660366481091061</v>
      </c>
      <c r="M482" s="303">
        <f t="shared" si="77"/>
        <v>-10619.04</v>
      </c>
      <c r="N482" s="306">
        <v>0.16319807245450146</v>
      </c>
      <c r="O482" s="307" t="s">
        <v>2379</v>
      </c>
      <c r="P482" s="303"/>
      <c r="AD482" s="6" t="s">
        <v>3170</v>
      </c>
      <c r="AE482" s="6">
        <v>103247</v>
      </c>
      <c r="AF482" s="6" t="s">
        <v>8</v>
      </c>
      <c r="AG482" s="6" t="s">
        <v>3171</v>
      </c>
      <c r="AH482" s="6" t="s">
        <v>55</v>
      </c>
      <c r="AI482" s="161">
        <v>12</v>
      </c>
      <c r="AJ482" s="161">
        <v>2564.92</v>
      </c>
      <c r="AK482" s="161">
        <v>2983.51</v>
      </c>
      <c r="AL482" s="161">
        <v>35802.120000000003</v>
      </c>
    </row>
    <row r="483" spans="1:38" ht="37.9" customHeight="1">
      <c r="A483" s="350" t="s">
        <v>3172</v>
      </c>
      <c r="B483" s="343">
        <v>103250</v>
      </c>
      <c r="C483" s="351" t="s">
        <v>8</v>
      </c>
      <c r="D483" s="345" t="s">
        <v>3173</v>
      </c>
      <c r="E483" s="352" t="s">
        <v>55</v>
      </c>
      <c r="F483" s="353">
        <v>2</v>
      </c>
      <c r="G483" s="353">
        <f>CPU!G4893</f>
        <v>2620.71</v>
      </c>
      <c r="H483" s="349">
        <f t="shared" si="84"/>
        <v>3048.41</v>
      </c>
      <c r="I483" s="349">
        <f t="shared" si="83"/>
        <v>6096.82</v>
      </c>
      <c r="K483" s="105">
        <f t="shared" si="80"/>
        <v>0.29756253802053578</v>
      </c>
      <c r="M483" s="303">
        <f t="shared" si="77"/>
        <v>-2582.7000000000007</v>
      </c>
      <c r="N483" s="306">
        <v>0.16320010292477916</v>
      </c>
      <c r="O483" s="307" t="s">
        <v>2379</v>
      </c>
      <c r="P483" s="303"/>
      <c r="AD483" s="6" t="s">
        <v>3172</v>
      </c>
      <c r="AE483" s="6">
        <v>103250</v>
      </c>
      <c r="AF483" s="6" t="s">
        <v>8</v>
      </c>
      <c r="AG483" s="6" t="s">
        <v>3173</v>
      </c>
      <c r="AH483" s="6" t="s">
        <v>55</v>
      </c>
      <c r="AI483" s="161">
        <v>2</v>
      </c>
      <c r="AJ483" s="161">
        <v>3730.88</v>
      </c>
      <c r="AK483" s="161">
        <v>4339.76</v>
      </c>
      <c r="AL483" s="161">
        <v>8679.52</v>
      </c>
    </row>
    <row r="484" spans="1:38" ht="37.9" customHeight="1">
      <c r="A484" s="350" t="s">
        <v>3174</v>
      </c>
      <c r="B484" s="343">
        <v>103253</v>
      </c>
      <c r="C484" s="351" t="s">
        <v>8</v>
      </c>
      <c r="D484" s="345" t="s">
        <v>3175</v>
      </c>
      <c r="E484" s="352" t="s">
        <v>55</v>
      </c>
      <c r="F484" s="353">
        <v>4</v>
      </c>
      <c r="G484" s="353">
        <f>CPU!G4910</f>
        <v>3573.32</v>
      </c>
      <c r="H484" s="349">
        <f t="shared" si="84"/>
        <v>4156.49</v>
      </c>
      <c r="I484" s="349">
        <f t="shared" si="83"/>
        <v>16625.96</v>
      </c>
      <c r="K484" s="105">
        <f t="shared" si="80"/>
        <v>0.29816998628924951</v>
      </c>
      <c r="M484" s="303">
        <f t="shared" si="77"/>
        <v>-7063.48</v>
      </c>
      <c r="N484" s="306">
        <v>0.16319940920446863</v>
      </c>
      <c r="O484" s="307" t="s">
        <v>2379</v>
      </c>
      <c r="P484" s="303"/>
      <c r="AD484" s="6" t="s">
        <v>3174</v>
      </c>
      <c r="AE484" s="6">
        <v>103253</v>
      </c>
      <c r="AF484" s="6" t="s">
        <v>8</v>
      </c>
      <c r="AG484" s="6" t="s">
        <v>3175</v>
      </c>
      <c r="AH484" s="6" t="s">
        <v>55</v>
      </c>
      <c r="AI484" s="161">
        <v>4</v>
      </c>
      <c r="AJ484" s="161">
        <v>5091.4399999999996</v>
      </c>
      <c r="AK484" s="161">
        <v>5922.36</v>
      </c>
      <c r="AL484" s="161">
        <v>23689.439999999999</v>
      </c>
    </row>
    <row r="485" spans="1:38" ht="37.9" customHeight="1">
      <c r="A485" s="350" t="s">
        <v>3176</v>
      </c>
      <c r="B485" s="343">
        <v>103261</v>
      </c>
      <c r="C485" s="351" t="s">
        <v>8</v>
      </c>
      <c r="D485" s="345" t="s">
        <v>3177</v>
      </c>
      <c r="E485" s="352" t="s">
        <v>55</v>
      </c>
      <c r="F485" s="353">
        <v>4</v>
      </c>
      <c r="G485" s="353">
        <f>CPU!G4929</f>
        <v>8364.81</v>
      </c>
      <c r="H485" s="349">
        <f t="shared" si="84"/>
        <v>9729.9500000000007</v>
      </c>
      <c r="I485" s="349">
        <f t="shared" si="83"/>
        <v>38919.800000000003</v>
      </c>
      <c r="K485" s="105">
        <f t="shared" si="80"/>
        <v>0.29885957807415253</v>
      </c>
      <c r="M485" s="303">
        <f t="shared" si="77"/>
        <v>-16589.479999999996</v>
      </c>
      <c r="N485" s="306">
        <v>0.16319958425186298</v>
      </c>
      <c r="O485" s="307" t="s">
        <v>2379</v>
      </c>
      <c r="P485" s="303"/>
      <c r="AD485" s="6" t="s">
        <v>3176</v>
      </c>
      <c r="AE485" s="6">
        <v>103261</v>
      </c>
      <c r="AF485" s="6" t="s">
        <v>8</v>
      </c>
      <c r="AG485" s="6" t="s">
        <v>3177</v>
      </c>
      <c r="AH485" s="6" t="s">
        <v>55</v>
      </c>
      <c r="AI485" s="161">
        <v>4</v>
      </c>
      <c r="AJ485" s="161">
        <v>11930.3</v>
      </c>
      <c r="AK485" s="161">
        <v>13877.32</v>
      </c>
      <c r="AL485" s="161">
        <v>55509.279999999999</v>
      </c>
    </row>
    <row r="486" spans="1:38" ht="37.9" customHeight="1">
      <c r="A486" s="350" t="s">
        <v>3178</v>
      </c>
      <c r="B486" s="343">
        <v>103263</v>
      </c>
      <c r="C486" s="351" t="s">
        <v>8</v>
      </c>
      <c r="D486" s="345" t="s">
        <v>3179</v>
      </c>
      <c r="E486" s="352" t="s">
        <v>55</v>
      </c>
      <c r="F486" s="353">
        <v>1</v>
      </c>
      <c r="G486" s="353">
        <f>CPU!G4950</f>
        <v>11600.01</v>
      </c>
      <c r="H486" s="349">
        <f t="shared" si="84"/>
        <v>13493.13</v>
      </c>
      <c r="I486" s="349">
        <f t="shared" si="83"/>
        <v>13493.13</v>
      </c>
      <c r="K486" s="105">
        <f t="shared" si="80"/>
        <v>0.29845394110875756</v>
      </c>
      <c r="M486" s="303">
        <f t="shared" si="77"/>
        <v>-5740.2899999999991</v>
      </c>
      <c r="N486" s="306">
        <v>0.16320006386483876</v>
      </c>
      <c r="O486" s="307" t="s">
        <v>2379</v>
      </c>
      <c r="P486" s="303"/>
      <c r="AD486" s="6" t="s">
        <v>3178</v>
      </c>
      <c r="AE486" s="6">
        <v>103263</v>
      </c>
      <c r="AF486" s="6" t="s">
        <v>8</v>
      </c>
      <c r="AG486" s="6" t="s">
        <v>3179</v>
      </c>
      <c r="AH486" s="6" t="s">
        <v>55</v>
      </c>
      <c r="AI486" s="161">
        <v>1</v>
      </c>
      <c r="AJ486" s="161">
        <v>16534.919999999998</v>
      </c>
      <c r="AK486" s="161">
        <v>19233.419999999998</v>
      </c>
      <c r="AL486" s="161">
        <v>19233.419999999998</v>
      </c>
    </row>
    <row r="487" spans="1:38" ht="37.9" customHeight="1">
      <c r="A487" s="350" t="s">
        <v>3180</v>
      </c>
      <c r="B487" s="343">
        <v>103276</v>
      </c>
      <c r="C487" s="351" t="s">
        <v>8</v>
      </c>
      <c r="D487" s="345" t="s">
        <v>3181</v>
      </c>
      <c r="E487" s="352" t="s">
        <v>55</v>
      </c>
      <c r="F487" s="353">
        <v>6</v>
      </c>
      <c r="G487" s="353">
        <f>CPU!G4971</f>
        <v>9493.0400000000009</v>
      </c>
      <c r="H487" s="349">
        <f t="shared" si="84"/>
        <v>11042.3</v>
      </c>
      <c r="I487" s="349">
        <f t="shared" si="83"/>
        <v>66253.8</v>
      </c>
      <c r="K487" s="105">
        <f t="shared" si="80"/>
        <v>0.29807130593203257</v>
      </c>
      <c r="M487" s="303">
        <f t="shared" si="77"/>
        <v>-28134.42</v>
      </c>
      <c r="N487" s="306">
        <v>0.16319980006240664</v>
      </c>
      <c r="O487" s="307" t="s">
        <v>2379</v>
      </c>
      <c r="P487" s="303"/>
      <c r="AD487" s="6" t="s">
        <v>3180</v>
      </c>
      <c r="AE487" s="6">
        <v>103276</v>
      </c>
      <c r="AF487" s="6" t="s">
        <v>8</v>
      </c>
      <c r="AG487" s="6" t="s">
        <v>3181</v>
      </c>
      <c r="AH487" s="6" t="s">
        <v>55</v>
      </c>
      <c r="AI487" s="161">
        <v>6</v>
      </c>
      <c r="AJ487" s="161">
        <v>13524.22</v>
      </c>
      <c r="AK487" s="161">
        <v>15731.37</v>
      </c>
      <c r="AL487" s="161">
        <v>94388.22</v>
      </c>
    </row>
    <row r="488" spans="1:38" ht="13.9" customHeight="1">
      <c r="A488" s="344"/>
      <c r="B488" s="344"/>
      <c r="C488" s="324"/>
      <c r="D488" s="355"/>
      <c r="E488" s="346"/>
      <c r="F488" s="347"/>
      <c r="G488" s="347"/>
      <c r="H488" s="348"/>
      <c r="I488" s="348"/>
      <c r="K488" s="105" t="e">
        <f t="shared" si="80"/>
        <v>#DIV/0!</v>
      </c>
      <c r="M488" s="303">
        <f t="shared" si="77"/>
        <v>0</v>
      </c>
      <c r="N488" s="105" t="s">
        <v>2351</v>
      </c>
      <c r="O488" s="6" t="s">
        <v>2343</v>
      </c>
      <c r="P488" s="303"/>
    </row>
    <row r="489" spans="1:38" ht="23.45" customHeight="1">
      <c r="A489" s="343">
        <v>15</v>
      </c>
      <c r="B489" s="344"/>
      <c r="C489" s="324"/>
      <c r="D489" s="345" t="s">
        <v>3182</v>
      </c>
      <c r="E489" s="346"/>
      <c r="F489" s="347"/>
      <c r="G489" s="347"/>
      <c r="H489" s="348"/>
      <c r="I489" s="349">
        <f>SUM(I490:I519)</f>
        <v>241553.39999999994</v>
      </c>
      <c r="K489" s="105">
        <f t="shared" si="80"/>
        <v>0.24984615929279419</v>
      </c>
      <c r="M489" s="303">
        <f t="shared" si="77"/>
        <v>-80451.750000000087</v>
      </c>
      <c r="N489" s="105" t="s">
        <v>2351</v>
      </c>
      <c r="O489" s="6" t="s">
        <v>2343</v>
      </c>
      <c r="P489" s="303"/>
      <c r="AD489" s="6">
        <v>15</v>
      </c>
      <c r="AG489" s="6" t="s">
        <v>3182</v>
      </c>
      <c r="AL489" s="161">
        <v>322005.15000000002</v>
      </c>
    </row>
    <row r="490" spans="1:38" ht="37.9" customHeight="1">
      <c r="A490" s="350" t="s">
        <v>3183</v>
      </c>
      <c r="B490" s="343">
        <v>98297</v>
      </c>
      <c r="C490" s="351" t="s">
        <v>8</v>
      </c>
      <c r="D490" s="345" t="s">
        <v>3184</v>
      </c>
      <c r="E490" s="352" t="s">
        <v>87</v>
      </c>
      <c r="F490" s="353">
        <v>10500</v>
      </c>
      <c r="G490" s="353">
        <f>CPU!G4981</f>
        <v>8.4400000000000013</v>
      </c>
      <c r="H490" s="349">
        <f t="shared" ref="H490:H519" si="85">ROUND(G490*1.281,2)</f>
        <v>10.81</v>
      </c>
      <c r="I490" s="349">
        <f t="shared" ref="I490:I519" si="86">ROUND(H490*F490,2)</f>
        <v>113505</v>
      </c>
      <c r="K490" s="105">
        <f t="shared" si="80"/>
        <v>0.24982650936849415</v>
      </c>
      <c r="M490" s="303">
        <f t="shared" si="77"/>
        <v>-37800</v>
      </c>
      <c r="N490" s="105">
        <v>0.28088888888888897</v>
      </c>
      <c r="O490" s="6" t="s">
        <v>2343</v>
      </c>
      <c r="P490" s="303"/>
      <c r="AD490" s="6" t="s">
        <v>3183</v>
      </c>
      <c r="AE490" s="6">
        <v>98297</v>
      </c>
      <c r="AF490" s="6" t="s">
        <v>8</v>
      </c>
      <c r="AG490" s="6" t="s">
        <v>3184</v>
      </c>
      <c r="AH490" s="6" t="s">
        <v>87</v>
      </c>
      <c r="AI490" s="161">
        <v>10500</v>
      </c>
      <c r="AJ490" s="161">
        <v>11.25</v>
      </c>
      <c r="AK490" s="161">
        <v>14.41</v>
      </c>
      <c r="AL490" s="161">
        <v>151305</v>
      </c>
    </row>
    <row r="491" spans="1:38" ht="37.9" customHeight="1">
      <c r="A491" s="350" t="s">
        <v>3185</v>
      </c>
      <c r="B491" s="343">
        <v>91941</v>
      </c>
      <c r="C491" s="351" t="s">
        <v>8</v>
      </c>
      <c r="D491" s="345" t="s">
        <v>2993</v>
      </c>
      <c r="E491" s="352" t="s">
        <v>55</v>
      </c>
      <c r="F491" s="353">
        <v>71</v>
      </c>
      <c r="G491" s="353">
        <f>CPU!G4994</f>
        <v>7.07</v>
      </c>
      <c r="H491" s="349">
        <f t="shared" si="85"/>
        <v>9.06</v>
      </c>
      <c r="I491" s="349">
        <f t="shared" si="86"/>
        <v>643.26</v>
      </c>
      <c r="K491" s="105">
        <f t="shared" si="80"/>
        <v>0.25062034739454098</v>
      </c>
      <c r="M491" s="303">
        <f t="shared" si="77"/>
        <v>-215.13</v>
      </c>
      <c r="N491" s="105">
        <v>0.28072033898305082</v>
      </c>
      <c r="O491" s="6" t="s">
        <v>2343</v>
      </c>
      <c r="P491" s="303"/>
      <c r="AD491" s="6" t="s">
        <v>3185</v>
      </c>
      <c r="AE491" s="6">
        <v>91941</v>
      </c>
      <c r="AF491" s="6" t="s">
        <v>8</v>
      </c>
      <c r="AG491" s="6" t="s">
        <v>2993</v>
      </c>
      <c r="AH491" s="6" t="s">
        <v>55</v>
      </c>
      <c r="AI491" s="161">
        <v>71</v>
      </c>
      <c r="AJ491" s="161">
        <v>9.44</v>
      </c>
      <c r="AK491" s="161">
        <v>12.09</v>
      </c>
      <c r="AL491" s="161">
        <v>858.39</v>
      </c>
    </row>
    <row r="492" spans="1:38" ht="37.9" customHeight="1">
      <c r="A492" s="350" t="s">
        <v>3186</v>
      </c>
      <c r="B492" s="343">
        <v>91944</v>
      </c>
      <c r="C492" s="351" t="s">
        <v>8</v>
      </c>
      <c r="D492" s="345" t="s">
        <v>3187</v>
      </c>
      <c r="E492" s="352" t="s">
        <v>55</v>
      </c>
      <c r="F492" s="353">
        <v>3</v>
      </c>
      <c r="G492" s="353">
        <f>CPU!G5007</f>
        <v>9.0299999999999994</v>
      </c>
      <c r="H492" s="349">
        <f t="shared" si="85"/>
        <v>11.57</v>
      </c>
      <c r="I492" s="349">
        <f t="shared" si="86"/>
        <v>34.71</v>
      </c>
      <c r="K492" s="105">
        <f t="shared" si="80"/>
        <v>0.25113268608414241</v>
      </c>
      <c r="M492" s="303">
        <f t="shared" si="77"/>
        <v>-11.64</v>
      </c>
      <c r="N492" s="105">
        <v>0.28109452736318397</v>
      </c>
      <c r="O492" s="6" t="s">
        <v>2343</v>
      </c>
      <c r="P492" s="303"/>
      <c r="AD492" s="6" t="s">
        <v>3186</v>
      </c>
      <c r="AE492" s="6">
        <v>91944</v>
      </c>
      <c r="AF492" s="6" t="s">
        <v>8</v>
      </c>
      <c r="AG492" s="6" t="s">
        <v>3187</v>
      </c>
      <c r="AH492" s="6" t="s">
        <v>55</v>
      </c>
      <c r="AI492" s="161">
        <v>3</v>
      </c>
      <c r="AJ492" s="161">
        <v>12.06</v>
      </c>
      <c r="AK492" s="161">
        <v>15.45</v>
      </c>
      <c r="AL492" s="161">
        <v>46.35</v>
      </c>
    </row>
    <row r="493" spans="1:38" ht="37.9" customHeight="1">
      <c r="A493" s="350" t="s">
        <v>3188</v>
      </c>
      <c r="B493" s="343">
        <v>91864</v>
      </c>
      <c r="C493" s="351" t="s">
        <v>8</v>
      </c>
      <c r="D493" s="345" t="s">
        <v>2941</v>
      </c>
      <c r="E493" s="352" t="s">
        <v>87</v>
      </c>
      <c r="F493" s="353">
        <v>190</v>
      </c>
      <c r="G493" s="353">
        <f>CPU!G5017</f>
        <v>10.149999999999999</v>
      </c>
      <c r="H493" s="349">
        <f t="shared" si="85"/>
        <v>13</v>
      </c>
      <c r="I493" s="349">
        <f t="shared" si="86"/>
        <v>2470</v>
      </c>
      <c r="K493" s="105">
        <f t="shared" si="80"/>
        <v>0.25028835063437138</v>
      </c>
      <c r="M493" s="303">
        <f t="shared" si="77"/>
        <v>-824.59999999999991</v>
      </c>
      <c r="N493" s="105">
        <v>0.28064992614475637</v>
      </c>
      <c r="O493" s="6" t="s">
        <v>2343</v>
      </c>
      <c r="P493" s="303"/>
      <c r="AD493" s="6" t="s">
        <v>3188</v>
      </c>
      <c r="AE493" s="6">
        <v>91864</v>
      </c>
      <c r="AF493" s="6" t="s">
        <v>8</v>
      </c>
      <c r="AG493" s="6" t="s">
        <v>2941</v>
      </c>
      <c r="AH493" s="6" t="s">
        <v>87</v>
      </c>
      <c r="AI493" s="161">
        <v>190</v>
      </c>
      <c r="AJ493" s="161">
        <v>13.54</v>
      </c>
      <c r="AK493" s="161">
        <v>17.34</v>
      </c>
      <c r="AL493" s="161">
        <v>3294.6</v>
      </c>
    </row>
    <row r="494" spans="1:38" ht="37.9" customHeight="1">
      <c r="A494" s="350" t="s">
        <v>3189</v>
      </c>
      <c r="B494" s="343">
        <v>91865</v>
      </c>
      <c r="C494" s="351" t="s">
        <v>8</v>
      </c>
      <c r="D494" s="345" t="s">
        <v>2943</v>
      </c>
      <c r="E494" s="352" t="s">
        <v>87</v>
      </c>
      <c r="F494" s="353">
        <v>120</v>
      </c>
      <c r="G494" s="353">
        <f>CPU!G5027</f>
        <v>12.83</v>
      </c>
      <c r="H494" s="349">
        <f t="shared" si="85"/>
        <v>16.440000000000001</v>
      </c>
      <c r="I494" s="349">
        <f t="shared" si="86"/>
        <v>1972.8</v>
      </c>
      <c r="K494" s="105">
        <f t="shared" si="80"/>
        <v>0.24965769055225917</v>
      </c>
      <c r="M494" s="303">
        <f t="shared" si="77"/>
        <v>-656.39999999999986</v>
      </c>
      <c r="N494" s="105">
        <v>0.28128654970760225</v>
      </c>
      <c r="O494" s="6" t="s">
        <v>2343</v>
      </c>
      <c r="P494" s="303"/>
      <c r="AD494" s="6" t="s">
        <v>3189</v>
      </c>
      <c r="AE494" s="6">
        <v>91865</v>
      </c>
      <c r="AF494" s="6" t="s">
        <v>8</v>
      </c>
      <c r="AG494" s="6" t="s">
        <v>2943</v>
      </c>
      <c r="AH494" s="6" t="s">
        <v>87</v>
      </c>
      <c r="AI494" s="161">
        <v>120</v>
      </c>
      <c r="AJ494" s="161">
        <v>17.100000000000001</v>
      </c>
      <c r="AK494" s="161">
        <v>21.91</v>
      </c>
      <c r="AL494" s="161">
        <v>2629.2</v>
      </c>
    </row>
    <row r="495" spans="1:38" ht="37.9" customHeight="1">
      <c r="A495" s="350" t="s">
        <v>3190</v>
      </c>
      <c r="B495" s="343">
        <v>91863</v>
      </c>
      <c r="C495" s="351" t="s">
        <v>8</v>
      </c>
      <c r="D495" s="345" t="s">
        <v>2939</v>
      </c>
      <c r="E495" s="352" t="s">
        <v>87</v>
      </c>
      <c r="F495" s="353">
        <v>800</v>
      </c>
      <c r="G495" s="353">
        <f>CPU!G5037</f>
        <v>7.3900000000000006</v>
      </c>
      <c r="H495" s="349">
        <f t="shared" si="85"/>
        <v>9.4700000000000006</v>
      </c>
      <c r="I495" s="349">
        <f t="shared" si="86"/>
        <v>7576</v>
      </c>
      <c r="K495" s="105">
        <f t="shared" si="80"/>
        <v>0.25019794140934282</v>
      </c>
      <c r="M495" s="303">
        <f t="shared" si="77"/>
        <v>-2528</v>
      </c>
      <c r="N495" s="105">
        <v>0.2809330628803246</v>
      </c>
      <c r="O495" s="6" t="s">
        <v>2343</v>
      </c>
      <c r="P495" s="303"/>
      <c r="AD495" s="6" t="s">
        <v>3190</v>
      </c>
      <c r="AE495" s="6">
        <v>91863</v>
      </c>
      <c r="AF495" s="6" t="s">
        <v>8</v>
      </c>
      <c r="AG495" s="6" t="s">
        <v>2939</v>
      </c>
      <c r="AH495" s="6" t="s">
        <v>87</v>
      </c>
      <c r="AI495" s="161">
        <v>800</v>
      </c>
      <c r="AJ495" s="161">
        <v>9.86</v>
      </c>
      <c r="AK495" s="161">
        <v>12.63</v>
      </c>
      <c r="AL495" s="161">
        <v>10104</v>
      </c>
    </row>
    <row r="496" spans="1:38" ht="37.9" customHeight="1">
      <c r="A496" s="350" t="s">
        <v>3191</v>
      </c>
      <c r="B496" s="343">
        <v>91877</v>
      </c>
      <c r="C496" s="351" t="s">
        <v>8</v>
      </c>
      <c r="D496" s="345" t="s">
        <v>2955</v>
      </c>
      <c r="E496" s="352" t="s">
        <v>55</v>
      </c>
      <c r="F496" s="353">
        <v>24</v>
      </c>
      <c r="G496" s="353">
        <f>CPU!G5047</f>
        <v>7.4</v>
      </c>
      <c r="H496" s="349">
        <f t="shared" si="85"/>
        <v>9.48</v>
      </c>
      <c r="I496" s="349">
        <f t="shared" si="86"/>
        <v>227.52</v>
      </c>
      <c r="K496" s="105">
        <f t="shared" si="80"/>
        <v>0.25118483412322268</v>
      </c>
      <c r="M496" s="303">
        <f t="shared" si="77"/>
        <v>-76.319999999999965</v>
      </c>
      <c r="N496" s="105">
        <v>0.28137651821862342</v>
      </c>
      <c r="O496" s="6" t="s">
        <v>2343</v>
      </c>
      <c r="P496" s="303"/>
      <c r="AD496" s="6" t="s">
        <v>3191</v>
      </c>
      <c r="AE496" s="6">
        <v>91877</v>
      </c>
      <c r="AF496" s="6" t="s">
        <v>8</v>
      </c>
      <c r="AG496" s="6" t="s">
        <v>2955</v>
      </c>
      <c r="AH496" s="6" t="s">
        <v>55</v>
      </c>
      <c r="AI496" s="161">
        <v>24</v>
      </c>
      <c r="AJ496" s="161">
        <v>9.8800000000000008</v>
      </c>
      <c r="AK496" s="161">
        <v>12.66</v>
      </c>
      <c r="AL496" s="161">
        <v>303.83999999999997</v>
      </c>
    </row>
    <row r="497" spans="1:38" ht="37.9" customHeight="1">
      <c r="A497" s="350" t="s">
        <v>3192</v>
      </c>
      <c r="B497" s="343">
        <v>91875</v>
      </c>
      <c r="C497" s="351" t="s">
        <v>8</v>
      </c>
      <c r="D497" s="345" t="s">
        <v>2951</v>
      </c>
      <c r="E497" s="352" t="s">
        <v>55</v>
      </c>
      <c r="F497" s="353">
        <v>114</v>
      </c>
      <c r="G497" s="353">
        <f>CPU!G5057</f>
        <v>4.95</v>
      </c>
      <c r="H497" s="349">
        <f t="shared" si="85"/>
        <v>6.34</v>
      </c>
      <c r="I497" s="349">
        <f t="shared" si="86"/>
        <v>722.76</v>
      </c>
      <c r="K497" s="105">
        <f t="shared" si="80"/>
        <v>0.25147579693034239</v>
      </c>
      <c r="M497" s="303">
        <f t="shared" si="77"/>
        <v>-242.82000000000005</v>
      </c>
      <c r="N497" s="105">
        <v>0.28139183055975803</v>
      </c>
      <c r="O497" s="6" t="s">
        <v>2343</v>
      </c>
      <c r="P497" s="303"/>
      <c r="AD497" s="6" t="s">
        <v>3192</v>
      </c>
      <c r="AE497" s="6">
        <v>91875</v>
      </c>
      <c r="AF497" s="6" t="s">
        <v>8</v>
      </c>
      <c r="AG497" s="6" t="s">
        <v>2951</v>
      </c>
      <c r="AH497" s="6" t="s">
        <v>55</v>
      </c>
      <c r="AI497" s="161">
        <v>114</v>
      </c>
      <c r="AJ497" s="161">
        <v>6.61</v>
      </c>
      <c r="AK497" s="161">
        <v>8.4700000000000006</v>
      </c>
      <c r="AL497" s="161">
        <v>965.58</v>
      </c>
    </row>
    <row r="498" spans="1:38" ht="37.9" customHeight="1">
      <c r="A498" s="350" t="s">
        <v>3193</v>
      </c>
      <c r="B498" s="343">
        <v>91876</v>
      </c>
      <c r="C498" s="351" t="s">
        <v>8</v>
      </c>
      <c r="D498" s="345" t="s">
        <v>2953</v>
      </c>
      <c r="E498" s="352" t="s">
        <v>55</v>
      </c>
      <c r="F498" s="353">
        <v>32</v>
      </c>
      <c r="G498" s="353">
        <f>CPU!G5067</f>
        <v>5.97</v>
      </c>
      <c r="H498" s="349">
        <f t="shared" si="85"/>
        <v>7.65</v>
      </c>
      <c r="I498" s="349">
        <f t="shared" si="86"/>
        <v>244.8</v>
      </c>
      <c r="K498" s="105">
        <f t="shared" si="80"/>
        <v>0.25073457394711074</v>
      </c>
      <c r="M498" s="303">
        <f t="shared" si="77"/>
        <v>-81.920000000000016</v>
      </c>
      <c r="N498" s="105">
        <v>0.28105395232120456</v>
      </c>
      <c r="O498" s="6" t="s">
        <v>2343</v>
      </c>
      <c r="P498" s="303"/>
      <c r="AD498" s="6" t="s">
        <v>3193</v>
      </c>
      <c r="AE498" s="6">
        <v>91876</v>
      </c>
      <c r="AF498" s="6" t="s">
        <v>8</v>
      </c>
      <c r="AG498" s="6" t="s">
        <v>2953</v>
      </c>
      <c r="AH498" s="6" t="s">
        <v>55</v>
      </c>
      <c r="AI498" s="161">
        <v>32</v>
      </c>
      <c r="AJ498" s="161">
        <v>7.97</v>
      </c>
      <c r="AK498" s="161">
        <v>10.210000000000001</v>
      </c>
      <c r="AL498" s="161">
        <v>326.72000000000003</v>
      </c>
    </row>
    <row r="499" spans="1:38" ht="25.15" customHeight="1">
      <c r="A499" s="350" t="s">
        <v>3194</v>
      </c>
      <c r="B499" s="343">
        <v>11234</v>
      </c>
      <c r="C499" s="351" t="s">
        <v>48</v>
      </c>
      <c r="D499" s="345" t="s">
        <v>3195</v>
      </c>
      <c r="E499" s="352" t="s">
        <v>55</v>
      </c>
      <c r="F499" s="353">
        <v>71</v>
      </c>
      <c r="G499" s="353">
        <f>CPU!G5079</f>
        <v>81.81</v>
      </c>
      <c r="H499" s="349">
        <f t="shared" si="85"/>
        <v>104.8</v>
      </c>
      <c r="I499" s="349">
        <f t="shared" si="86"/>
        <v>7440.8</v>
      </c>
      <c r="K499" s="105">
        <f t="shared" si="80"/>
        <v>0.25019675180653933</v>
      </c>
      <c r="M499" s="303">
        <f t="shared" si="77"/>
        <v>-2482.87</v>
      </c>
      <c r="N499" s="105">
        <v>0.28100082485565037</v>
      </c>
      <c r="O499" s="6" t="s">
        <v>2343</v>
      </c>
      <c r="P499" s="303"/>
      <c r="AD499" s="6" t="s">
        <v>3194</v>
      </c>
      <c r="AE499" s="6">
        <v>11234</v>
      </c>
      <c r="AF499" s="6" t="s">
        <v>48</v>
      </c>
      <c r="AG499" s="6" t="s">
        <v>3195</v>
      </c>
      <c r="AH499" s="6" t="s">
        <v>55</v>
      </c>
      <c r="AI499" s="161">
        <v>71</v>
      </c>
      <c r="AJ499" s="161">
        <v>109.11</v>
      </c>
      <c r="AK499" s="161">
        <v>139.77000000000001</v>
      </c>
      <c r="AL499" s="161">
        <v>9923.67</v>
      </c>
    </row>
    <row r="500" spans="1:38" ht="25.15" customHeight="1">
      <c r="A500" s="350" t="s">
        <v>3196</v>
      </c>
      <c r="B500" s="343">
        <v>12397</v>
      </c>
      <c r="C500" s="351" t="s">
        <v>48</v>
      </c>
      <c r="D500" s="345" t="s">
        <v>3197</v>
      </c>
      <c r="E500" s="352" t="s">
        <v>55</v>
      </c>
      <c r="F500" s="353">
        <v>5</v>
      </c>
      <c r="G500" s="353">
        <f>CPU!G5090</f>
        <v>47.44</v>
      </c>
      <c r="H500" s="349">
        <f t="shared" si="85"/>
        <v>60.77</v>
      </c>
      <c r="I500" s="349">
        <f t="shared" si="86"/>
        <v>303.85000000000002</v>
      </c>
      <c r="K500" s="105">
        <f t="shared" si="80"/>
        <v>0.24993828684275488</v>
      </c>
      <c r="M500" s="303">
        <f t="shared" si="77"/>
        <v>-101.25</v>
      </c>
      <c r="N500" s="105">
        <v>0.2809486166007904</v>
      </c>
      <c r="O500" s="6" t="s">
        <v>2343</v>
      </c>
      <c r="P500" s="303"/>
      <c r="AD500" s="6" t="s">
        <v>3196</v>
      </c>
      <c r="AE500" s="6">
        <v>12397</v>
      </c>
      <c r="AF500" s="6" t="s">
        <v>48</v>
      </c>
      <c r="AG500" s="6" t="s">
        <v>3197</v>
      </c>
      <c r="AH500" s="6" t="s">
        <v>55</v>
      </c>
      <c r="AI500" s="161">
        <v>5</v>
      </c>
      <c r="AJ500" s="161">
        <v>63.25</v>
      </c>
      <c r="AK500" s="161">
        <v>81.02</v>
      </c>
      <c r="AL500" s="161">
        <v>405.1</v>
      </c>
    </row>
    <row r="501" spans="1:38" ht="25.15" customHeight="1">
      <c r="A501" s="350" t="s">
        <v>3198</v>
      </c>
      <c r="B501" s="343">
        <v>98304</v>
      </c>
      <c r="C501" s="351" t="s">
        <v>8</v>
      </c>
      <c r="D501" s="345" t="s">
        <v>3199</v>
      </c>
      <c r="E501" s="352" t="s">
        <v>55</v>
      </c>
      <c r="F501" s="353">
        <v>6</v>
      </c>
      <c r="G501" s="353">
        <f>CPU!G5100</f>
        <v>2662.1099999999997</v>
      </c>
      <c r="H501" s="349">
        <f t="shared" si="85"/>
        <v>3410.16</v>
      </c>
      <c r="I501" s="349">
        <f t="shared" si="86"/>
        <v>20460.96</v>
      </c>
      <c r="K501" s="105">
        <f t="shared" si="80"/>
        <v>0.25</v>
      </c>
      <c r="M501" s="303">
        <f t="shared" si="77"/>
        <v>-6820.32</v>
      </c>
      <c r="N501" s="105">
        <v>0.2809989068821348</v>
      </c>
      <c r="O501" s="6" t="s">
        <v>2343</v>
      </c>
      <c r="P501" s="303"/>
      <c r="AD501" s="6" t="s">
        <v>3198</v>
      </c>
      <c r="AE501" s="6">
        <v>98304</v>
      </c>
      <c r="AF501" s="6" t="s">
        <v>8</v>
      </c>
      <c r="AG501" s="6" t="s">
        <v>3199</v>
      </c>
      <c r="AH501" s="6" t="s">
        <v>55</v>
      </c>
      <c r="AI501" s="161">
        <v>6</v>
      </c>
      <c r="AJ501" s="161">
        <v>3549.48</v>
      </c>
      <c r="AK501" s="161">
        <v>4546.88</v>
      </c>
      <c r="AL501" s="161">
        <v>27281.279999999999</v>
      </c>
    </row>
    <row r="502" spans="1:38" ht="25.15" customHeight="1">
      <c r="A502" s="350" t="s">
        <v>3200</v>
      </c>
      <c r="B502" s="343">
        <v>12791</v>
      </c>
      <c r="C502" s="351" t="s">
        <v>2353</v>
      </c>
      <c r="D502" s="345" t="s">
        <v>1553</v>
      </c>
      <c r="E502" s="352" t="s">
        <v>644</v>
      </c>
      <c r="F502" s="353">
        <v>6</v>
      </c>
      <c r="G502" s="353">
        <f>CPU!G5109</f>
        <v>4744.49</v>
      </c>
      <c r="H502" s="349">
        <f t="shared" si="85"/>
        <v>6077.69</v>
      </c>
      <c r="I502" s="349">
        <f t="shared" si="86"/>
        <v>36466.14</v>
      </c>
      <c r="K502" s="105">
        <f t="shared" si="80"/>
        <v>0.24999938298875313</v>
      </c>
      <c r="M502" s="303">
        <f t="shared" si="77"/>
        <v>-12155.340000000004</v>
      </c>
      <c r="N502" s="105">
        <v>0.28099993993025585</v>
      </c>
      <c r="O502" s="6" t="s">
        <v>2343</v>
      </c>
      <c r="P502" s="303"/>
      <c r="AD502" s="6" t="s">
        <v>3200</v>
      </c>
      <c r="AE502" s="6">
        <v>12791</v>
      </c>
      <c r="AF502" s="6" t="s">
        <v>2353</v>
      </c>
      <c r="AG502" s="6" t="s">
        <v>1553</v>
      </c>
      <c r="AH502" s="6" t="s">
        <v>644</v>
      </c>
      <c r="AI502" s="161">
        <v>6</v>
      </c>
      <c r="AJ502" s="161">
        <v>6325.98</v>
      </c>
      <c r="AK502" s="161">
        <v>8103.58</v>
      </c>
      <c r="AL502" s="161">
        <v>48621.48</v>
      </c>
    </row>
    <row r="503" spans="1:38" ht="13.9" customHeight="1">
      <c r="A503" s="350" t="s">
        <v>3201</v>
      </c>
      <c r="B503" s="343">
        <v>10305</v>
      </c>
      <c r="C503" s="351" t="s">
        <v>48</v>
      </c>
      <c r="D503" s="345" t="s">
        <v>3202</v>
      </c>
      <c r="E503" s="352" t="s">
        <v>55</v>
      </c>
      <c r="F503" s="353">
        <v>1</v>
      </c>
      <c r="G503" s="353">
        <f>CPU!G5119</f>
        <v>1535.7800000000002</v>
      </c>
      <c r="H503" s="349">
        <f t="shared" si="85"/>
        <v>1967.33</v>
      </c>
      <c r="I503" s="349">
        <f t="shared" si="86"/>
        <v>1967.33</v>
      </c>
      <c r="K503" s="105">
        <f t="shared" si="80"/>
        <v>0.24999809385841176</v>
      </c>
      <c r="M503" s="303">
        <f t="shared" si="77"/>
        <v>-655.77</v>
      </c>
      <c r="N503" s="105">
        <v>0.28099819309469143</v>
      </c>
      <c r="O503" s="6" t="s">
        <v>2343</v>
      </c>
      <c r="P503" s="303"/>
      <c r="AD503" s="6" t="s">
        <v>3201</v>
      </c>
      <c r="AE503" s="6">
        <v>10305</v>
      </c>
      <c r="AF503" s="6" t="s">
        <v>48</v>
      </c>
      <c r="AG503" s="6" t="s">
        <v>3202</v>
      </c>
      <c r="AH503" s="6" t="s">
        <v>55</v>
      </c>
      <c r="AI503" s="161">
        <v>1</v>
      </c>
      <c r="AJ503" s="161">
        <v>2047.7</v>
      </c>
      <c r="AK503" s="161">
        <v>2623.1</v>
      </c>
      <c r="AL503" s="161">
        <v>2623.1</v>
      </c>
    </row>
    <row r="504" spans="1:38" ht="13.9" customHeight="1">
      <c r="A504" s="350" t="s">
        <v>3203</v>
      </c>
      <c r="B504" s="343">
        <v>11419</v>
      </c>
      <c r="C504" s="351" t="s">
        <v>48</v>
      </c>
      <c r="D504" s="345" t="s">
        <v>3204</v>
      </c>
      <c r="E504" s="352" t="s">
        <v>55</v>
      </c>
      <c r="F504" s="353">
        <v>3</v>
      </c>
      <c r="G504" s="353">
        <f>CPU!G5125</f>
        <v>15.86</v>
      </c>
      <c r="H504" s="349">
        <f t="shared" si="85"/>
        <v>20.32</v>
      </c>
      <c r="I504" s="349">
        <f t="shared" si="86"/>
        <v>60.96</v>
      </c>
      <c r="K504" s="105">
        <f t="shared" si="80"/>
        <v>0.249907715023994</v>
      </c>
      <c r="M504" s="303">
        <f t="shared" si="77"/>
        <v>-20.309999999999995</v>
      </c>
      <c r="N504" s="105">
        <v>0.28085106382978742</v>
      </c>
      <c r="O504" s="6" t="s">
        <v>2343</v>
      </c>
      <c r="P504" s="303"/>
      <c r="AD504" s="6" t="s">
        <v>3203</v>
      </c>
      <c r="AE504" s="6">
        <v>11419</v>
      </c>
      <c r="AF504" s="6" t="s">
        <v>48</v>
      </c>
      <c r="AG504" s="6" t="s">
        <v>3204</v>
      </c>
      <c r="AH504" s="6" t="s">
        <v>55</v>
      </c>
      <c r="AI504" s="161">
        <v>3</v>
      </c>
      <c r="AJ504" s="161">
        <v>21.15</v>
      </c>
      <c r="AK504" s="161">
        <v>27.09</v>
      </c>
      <c r="AL504" s="161">
        <v>81.27</v>
      </c>
    </row>
    <row r="505" spans="1:38" ht="25.15" customHeight="1">
      <c r="A505" s="350" t="s">
        <v>3205</v>
      </c>
      <c r="B505" s="343">
        <v>10268</v>
      </c>
      <c r="C505" s="351" t="s">
        <v>48</v>
      </c>
      <c r="D505" s="345" t="s">
        <v>3206</v>
      </c>
      <c r="E505" s="352" t="s">
        <v>55</v>
      </c>
      <c r="F505" s="353">
        <v>71</v>
      </c>
      <c r="G505" s="353">
        <f>CPU!G5135</f>
        <v>39.89</v>
      </c>
      <c r="H505" s="349">
        <f t="shared" si="85"/>
        <v>51.1</v>
      </c>
      <c r="I505" s="349">
        <f t="shared" si="86"/>
        <v>3628.1</v>
      </c>
      <c r="K505" s="105">
        <f t="shared" si="80"/>
        <v>0.25007337833871435</v>
      </c>
      <c r="M505" s="303">
        <f t="shared" si="77"/>
        <v>-1209.8399999999997</v>
      </c>
      <c r="N505" s="105">
        <v>0.28106786990035726</v>
      </c>
      <c r="O505" s="6" t="s">
        <v>2343</v>
      </c>
      <c r="P505" s="303"/>
      <c r="AD505" s="6" t="s">
        <v>3205</v>
      </c>
      <c r="AE505" s="6">
        <v>10268</v>
      </c>
      <c r="AF505" s="6" t="s">
        <v>48</v>
      </c>
      <c r="AG505" s="6" t="s">
        <v>3206</v>
      </c>
      <c r="AH505" s="6" t="s">
        <v>55</v>
      </c>
      <c r="AI505" s="161">
        <v>71</v>
      </c>
      <c r="AJ505" s="161">
        <v>53.19</v>
      </c>
      <c r="AK505" s="161">
        <v>68.14</v>
      </c>
      <c r="AL505" s="161">
        <v>4837.9399999999996</v>
      </c>
    </row>
    <row r="506" spans="1:38" ht="25.15" customHeight="1">
      <c r="A506" s="350" t="s">
        <v>3207</v>
      </c>
      <c r="B506" s="343">
        <v>11230</v>
      </c>
      <c r="C506" s="351" t="s">
        <v>48</v>
      </c>
      <c r="D506" s="345" t="s">
        <v>3208</v>
      </c>
      <c r="E506" s="352" t="s">
        <v>55</v>
      </c>
      <c r="F506" s="353">
        <v>71</v>
      </c>
      <c r="G506" s="353">
        <f>CPU!G5145</f>
        <v>31.06</v>
      </c>
      <c r="H506" s="349">
        <f t="shared" si="85"/>
        <v>39.79</v>
      </c>
      <c r="I506" s="349">
        <f t="shared" si="86"/>
        <v>2825.09</v>
      </c>
      <c r="K506" s="105">
        <f t="shared" si="80"/>
        <v>0.2499528746465598</v>
      </c>
      <c r="M506" s="303">
        <f t="shared" si="77"/>
        <v>-941.46</v>
      </c>
      <c r="N506" s="105">
        <v>0.28109152378652502</v>
      </c>
      <c r="O506" s="6" t="s">
        <v>2343</v>
      </c>
      <c r="P506" s="303"/>
      <c r="AD506" s="6" t="s">
        <v>3207</v>
      </c>
      <c r="AE506" s="6">
        <v>11230</v>
      </c>
      <c r="AF506" s="6" t="s">
        <v>48</v>
      </c>
      <c r="AG506" s="6" t="s">
        <v>3208</v>
      </c>
      <c r="AH506" s="6" t="s">
        <v>55</v>
      </c>
      <c r="AI506" s="161">
        <v>71</v>
      </c>
      <c r="AJ506" s="161">
        <v>41.41</v>
      </c>
      <c r="AK506" s="161">
        <v>53.05</v>
      </c>
      <c r="AL506" s="161">
        <v>3766.55</v>
      </c>
    </row>
    <row r="507" spans="1:38" ht="25.15" customHeight="1">
      <c r="A507" s="350" t="s">
        <v>3209</v>
      </c>
      <c r="B507" s="354">
        <v>764</v>
      </c>
      <c r="C507" s="351" t="s">
        <v>48</v>
      </c>
      <c r="D507" s="345" t="s">
        <v>3210</v>
      </c>
      <c r="E507" s="352" t="s">
        <v>55</v>
      </c>
      <c r="F507" s="353">
        <v>130</v>
      </c>
      <c r="G507" s="353">
        <f>CPU!G5155</f>
        <v>80.09</v>
      </c>
      <c r="H507" s="349">
        <f t="shared" si="85"/>
        <v>102.6</v>
      </c>
      <c r="I507" s="349">
        <f t="shared" si="86"/>
        <v>13338</v>
      </c>
      <c r="K507" s="105">
        <f t="shared" si="80"/>
        <v>0.25</v>
      </c>
      <c r="M507" s="303">
        <f t="shared" si="77"/>
        <v>-4446</v>
      </c>
      <c r="N507" s="105">
        <v>0.28101882198707751</v>
      </c>
      <c r="O507" s="6" t="s">
        <v>2343</v>
      </c>
      <c r="P507" s="303"/>
      <c r="AD507" s="6" t="s">
        <v>3209</v>
      </c>
      <c r="AE507" s="6">
        <v>764</v>
      </c>
      <c r="AF507" s="6" t="s">
        <v>48</v>
      </c>
      <c r="AG507" s="6" t="s">
        <v>3210</v>
      </c>
      <c r="AH507" s="6" t="s">
        <v>55</v>
      </c>
      <c r="AI507" s="161">
        <v>130</v>
      </c>
      <c r="AJ507" s="161">
        <v>106.79</v>
      </c>
      <c r="AK507" s="161">
        <v>136.80000000000001</v>
      </c>
      <c r="AL507" s="161">
        <v>17784</v>
      </c>
    </row>
    <row r="508" spans="1:38" ht="23.45" customHeight="1">
      <c r="A508" s="350" t="s">
        <v>3211</v>
      </c>
      <c r="B508" s="354">
        <v>755</v>
      </c>
      <c r="C508" s="351" t="s">
        <v>48</v>
      </c>
      <c r="D508" s="345" t="s">
        <v>3212</v>
      </c>
      <c r="E508" s="352" t="s">
        <v>55</v>
      </c>
      <c r="F508" s="353">
        <v>2</v>
      </c>
      <c r="G508" s="353">
        <f>CPU!G5165</f>
        <v>629.74</v>
      </c>
      <c r="H508" s="349">
        <f t="shared" si="85"/>
        <v>806.7</v>
      </c>
      <c r="I508" s="349">
        <f t="shared" si="86"/>
        <v>1613.4</v>
      </c>
      <c r="K508" s="105">
        <f t="shared" si="80"/>
        <v>0.24998605403596186</v>
      </c>
      <c r="M508" s="303">
        <f t="shared" si="77"/>
        <v>-537.75999999999976</v>
      </c>
      <c r="N508" s="105">
        <v>0.28100138154447141</v>
      </c>
      <c r="O508" s="6" t="s">
        <v>2343</v>
      </c>
      <c r="P508" s="303"/>
      <c r="AD508" s="6" t="s">
        <v>3211</v>
      </c>
      <c r="AE508" s="6">
        <v>755</v>
      </c>
      <c r="AF508" s="6" t="s">
        <v>48</v>
      </c>
      <c r="AG508" s="6" t="s">
        <v>3212</v>
      </c>
      <c r="AH508" s="6" t="s">
        <v>55</v>
      </c>
      <c r="AI508" s="161">
        <v>2</v>
      </c>
      <c r="AJ508" s="161">
        <v>839.64</v>
      </c>
      <c r="AK508" s="161">
        <v>1075.58</v>
      </c>
      <c r="AL508" s="161">
        <v>2151.16</v>
      </c>
    </row>
    <row r="509" spans="1:38" ht="23.45" customHeight="1">
      <c r="A509" s="350" t="s">
        <v>3213</v>
      </c>
      <c r="B509" s="354">
        <v>287</v>
      </c>
      <c r="C509" s="351" t="s">
        <v>2353</v>
      </c>
      <c r="D509" s="345" t="s">
        <v>1571</v>
      </c>
      <c r="E509" s="352" t="s">
        <v>55</v>
      </c>
      <c r="F509" s="353">
        <v>24</v>
      </c>
      <c r="G509" s="353">
        <f>CPU!G5174</f>
        <v>317.91000000000003</v>
      </c>
      <c r="H509" s="349">
        <f t="shared" si="85"/>
        <v>407.24</v>
      </c>
      <c r="I509" s="349">
        <f t="shared" si="86"/>
        <v>9773.76</v>
      </c>
      <c r="K509" s="105">
        <f t="shared" si="80"/>
        <v>0.2499907915577001</v>
      </c>
      <c r="M509" s="303">
        <f t="shared" si="77"/>
        <v>-3257.76</v>
      </c>
      <c r="N509" s="105">
        <v>0.28100596881119211</v>
      </c>
      <c r="O509" s="6" t="s">
        <v>2343</v>
      </c>
      <c r="P509" s="303"/>
      <c r="AD509" s="6" t="s">
        <v>3213</v>
      </c>
      <c r="AE509" s="6">
        <v>287</v>
      </c>
      <c r="AF509" s="6" t="s">
        <v>2353</v>
      </c>
      <c r="AG509" s="6" t="s">
        <v>1571</v>
      </c>
      <c r="AH509" s="6" t="s">
        <v>55</v>
      </c>
      <c r="AI509" s="161">
        <v>24</v>
      </c>
      <c r="AJ509" s="161">
        <v>423.87</v>
      </c>
      <c r="AK509" s="161">
        <v>542.98</v>
      </c>
      <c r="AL509" s="161">
        <v>13031.52</v>
      </c>
    </row>
    <row r="510" spans="1:38" ht="13.9" customHeight="1">
      <c r="A510" s="350" t="s">
        <v>3214</v>
      </c>
      <c r="B510" s="343">
        <v>91936</v>
      </c>
      <c r="C510" s="351" t="s">
        <v>48</v>
      </c>
      <c r="D510" s="345" t="s">
        <v>3215</v>
      </c>
      <c r="E510" s="352" t="s">
        <v>55</v>
      </c>
      <c r="F510" s="353">
        <v>24</v>
      </c>
      <c r="G510" s="353">
        <f>CPU!G5184</f>
        <v>6.4499999999999993</v>
      </c>
      <c r="H510" s="349">
        <f t="shared" si="85"/>
        <v>8.26</v>
      </c>
      <c r="I510" s="349">
        <f t="shared" si="86"/>
        <v>198.24</v>
      </c>
      <c r="K510" s="105">
        <f t="shared" si="80"/>
        <v>0.25045372050816694</v>
      </c>
      <c r="M510" s="303">
        <f t="shared" si="77"/>
        <v>-66.240000000000009</v>
      </c>
      <c r="N510" s="105">
        <v>0.2813953488372094</v>
      </c>
      <c r="O510" s="6" t="s">
        <v>2343</v>
      </c>
      <c r="P510" s="303"/>
      <c r="AD510" s="6" t="s">
        <v>3214</v>
      </c>
      <c r="AE510" s="6">
        <v>91936</v>
      </c>
      <c r="AF510" s="6" t="s">
        <v>48</v>
      </c>
      <c r="AG510" s="6" t="s">
        <v>3215</v>
      </c>
      <c r="AH510" s="6" t="s">
        <v>55</v>
      </c>
      <c r="AI510" s="161">
        <v>24</v>
      </c>
      <c r="AJ510" s="161">
        <v>8.6</v>
      </c>
      <c r="AK510" s="161">
        <v>11.02</v>
      </c>
      <c r="AL510" s="161">
        <v>264.48</v>
      </c>
    </row>
    <row r="511" spans="1:38" ht="37.9" customHeight="1">
      <c r="A511" s="350" t="s">
        <v>3216</v>
      </c>
      <c r="B511" s="343">
        <v>97887</v>
      </c>
      <c r="C511" s="351" t="s">
        <v>8</v>
      </c>
      <c r="D511" s="345" t="s">
        <v>2997</v>
      </c>
      <c r="E511" s="352" t="s">
        <v>55</v>
      </c>
      <c r="F511" s="353">
        <v>6</v>
      </c>
      <c r="G511" s="353">
        <f>CPU!G5200</f>
        <v>186.09000000000003</v>
      </c>
      <c r="H511" s="349">
        <f t="shared" si="85"/>
        <v>238.38</v>
      </c>
      <c r="I511" s="349">
        <f t="shared" si="86"/>
        <v>1430.28</v>
      </c>
      <c r="K511" s="105">
        <f t="shared" si="80"/>
        <v>0.25002359603586599</v>
      </c>
      <c r="M511" s="303">
        <f t="shared" si="77"/>
        <v>-476.81999999999994</v>
      </c>
      <c r="N511" s="105">
        <v>0.28098174344093829</v>
      </c>
      <c r="O511" s="6" t="s">
        <v>2343</v>
      </c>
      <c r="P511" s="303"/>
      <c r="AD511" s="6" t="s">
        <v>3216</v>
      </c>
      <c r="AE511" s="6">
        <v>97887</v>
      </c>
      <c r="AF511" s="6" t="s">
        <v>8</v>
      </c>
      <c r="AG511" s="6" t="s">
        <v>2997</v>
      </c>
      <c r="AH511" s="6" t="s">
        <v>55</v>
      </c>
      <c r="AI511" s="161">
        <v>6</v>
      </c>
      <c r="AJ511" s="161">
        <v>248.13</v>
      </c>
      <c r="AK511" s="161">
        <v>317.85000000000002</v>
      </c>
      <c r="AL511" s="161">
        <v>1907.1</v>
      </c>
    </row>
    <row r="512" spans="1:38" ht="24.75" customHeight="1">
      <c r="A512" s="350" t="s">
        <v>3217</v>
      </c>
      <c r="B512" s="354">
        <v>310</v>
      </c>
      <c r="C512" s="351" t="s">
        <v>2353</v>
      </c>
      <c r="D512" s="345" t="s">
        <v>1574</v>
      </c>
      <c r="E512" s="352" t="s">
        <v>55</v>
      </c>
      <c r="F512" s="353">
        <v>2</v>
      </c>
      <c r="G512" s="353">
        <f>CPU!G5210</f>
        <v>3002.07</v>
      </c>
      <c r="H512" s="349">
        <f t="shared" si="85"/>
        <v>3845.65</v>
      </c>
      <c r="I512" s="349">
        <f t="shared" si="86"/>
        <v>7691.3</v>
      </c>
      <c r="K512" s="105">
        <f t="shared" si="80"/>
        <v>0.25000390049068177</v>
      </c>
      <c r="M512" s="303">
        <f t="shared" si="77"/>
        <v>-2563.8200000000006</v>
      </c>
      <c r="N512" s="105">
        <v>0.28099970520488271</v>
      </c>
      <c r="O512" s="6" t="s">
        <v>2343</v>
      </c>
      <c r="P512" s="303"/>
      <c r="AD512" s="6" t="s">
        <v>3217</v>
      </c>
      <c r="AE512" s="6">
        <v>310</v>
      </c>
      <c r="AF512" s="6" t="s">
        <v>2353</v>
      </c>
      <c r="AG512" s="6" t="s">
        <v>1574</v>
      </c>
      <c r="AH512" s="6" t="s">
        <v>55</v>
      </c>
      <c r="AI512" s="161">
        <v>2</v>
      </c>
      <c r="AJ512" s="161">
        <v>4002.78</v>
      </c>
      <c r="AK512" s="161">
        <v>5127.5600000000004</v>
      </c>
      <c r="AL512" s="161">
        <v>10255.120000000001</v>
      </c>
    </row>
    <row r="513" spans="1:38" ht="24.75" customHeight="1">
      <c r="A513" s="350" t="s">
        <v>3218</v>
      </c>
      <c r="B513" s="343">
        <v>8362</v>
      </c>
      <c r="C513" s="351" t="s">
        <v>48</v>
      </c>
      <c r="D513" s="345" t="s">
        <v>3219</v>
      </c>
      <c r="E513" s="352" t="s">
        <v>55</v>
      </c>
      <c r="F513" s="353">
        <v>6</v>
      </c>
      <c r="G513" s="353">
        <f>CPU!G5219</f>
        <v>17.25</v>
      </c>
      <c r="H513" s="349">
        <f t="shared" si="85"/>
        <v>22.1</v>
      </c>
      <c r="I513" s="349">
        <f t="shared" si="86"/>
        <v>132.6</v>
      </c>
      <c r="K513" s="105">
        <f t="shared" si="80"/>
        <v>0.24983027834351668</v>
      </c>
      <c r="M513" s="303">
        <f t="shared" si="77"/>
        <v>-44.16</v>
      </c>
      <c r="N513" s="105">
        <v>0.28086956521739137</v>
      </c>
      <c r="O513" s="6" t="s">
        <v>2343</v>
      </c>
      <c r="P513" s="303"/>
      <c r="AD513" s="6" t="s">
        <v>3218</v>
      </c>
      <c r="AE513" s="6">
        <v>8362</v>
      </c>
      <c r="AF513" s="6" t="s">
        <v>48</v>
      </c>
      <c r="AG513" s="6" t="s">
        <v>3219</v>
      </c>
      <c r="AH513" s="6" t="s">
        <v>55</v>
      </c>
      <c r="AI513" s="161">
        <v>6</v>
      </c>
      <c r="AJ513" s="161">
        <v>23</v>
      </c>
      <c r="AK513" s="161">
        <v>29.46</v>
      </c>
      <c r="AL513" s="161">
        <v>176.76</v>
      </c>
    </row>
    <row r="514" spans="1:38" ht="13.9" customHeight="1">
      <c r="A514" s="350" t="s">
        <v>3220</v>
      </c>
      <c r="B514" s="343">
        <v>11417</v>
      </c>
      <c r="C514" s="351" t="s">
        <v>48</v>
      </c>
      <c r="D514" s="345" t="s">
        <v>3221</v>
      </c>
      <c r="E514" s="352" t="s">
        <v>55</v>
      </c>
      <c r="F514" s="353">
        <v>2</v>
      </c>
      <c r="G514" s="353">
        <f>CPU!G5229</f>
        <v>123.61</v>
      </c>
      <c r="H514" s="349">
        <f t="shared" si="85"/>
        <v>158.34</v>
      </c>
      <c r="I514" s="349">
        <f t="shared" si="86"/>
        <v>316.68</v>
      </c>
      <c r="K514" s="105">
        <f t="shared" si="80"/>
        <v>0.24996447349722895</v>
      </c>
      <c r="M514" s="303">
        <f t="shared" si="77"/>
        <v>-105.54000000000002</v>
      </c>
      <c r="N514" s="105">
        <v>0.28100728155339816</v>
      </c>
      <c r="O514" s="6" t="s">
        <v>2343</v>
      </c>
      <c r="P514" s="303"/>
      <c r="AD514" s="6" t="s">
        <v>3220</v>
      </c>
      <c r="AE514" s="6">
        <v>11417</v>
      </c>
      <c r="AF514" s="6" t="s">
        <v>48</v>
      </c>
      <c r="AG514" s="6" t="s">
        <v>3221</v>
      </c>
      <c r="AH514" s="6" t="s">
        <v>55</v>
      </c>
      <c r="AI514" s="161">
        <v>2</v>
      </c>
      <c r="AJ514" s="161">
        <v>164.8</v>
      </c>
      <c r="AK514" s="161">
        <v>211.11</v>
      </c>
      <c r="AL514" s="161">
        <v>422.22</v>
      </c>
    </row>
    <row r="515" spans="1:38" ht="37.9" customHeight="1">
      <c r="A515" s="350" t="s">
        <v>3222</v>
      </c>
      <c r="B515" s="343">
        <v>100563</v>
      </c>
      <c r="C515" s="351" t="s">
        <v>8</v>
      </c>
      <c r="D515" s="345" t="s">
        <v>3223</v>
      </c>
      <c r="E515" s="352" t="s">
        <v>55</v>
      </c>
      <c r="F515" s="353">
        <v>1</v>
      </c>
      <c r="G515" s="353">
        <f>CPU!G5242</f>
        <v>375.57</v>
      </c>
      <c r="H515" s="349">
        <f t="shared" si="85"/>
        <v>481.11</v>
      </c>
      <c r="I515" s="349">
        <f t="shared" si="86"/>
        <v>481.11</v>
      </c>
      <c r="K515" s="105">
        <f t="shared" si="80"/>
        <v>0.25001169153065517</v>
      </c>
      <c r="M515" s="303">
        <f t="shared" si="77"/>
        <v>-160.38</v>
      </c>
      <c r="N515" s="105">
        <v>0.2810072488367914</v>
      </c>
      <c r="O515" s="6" t="s">
        <v>2343</v>
      </c>
      <c r="P515" s="303"/>
      <c r="AD515" s="6" t="s">
        <v>3222</v>
      </c>
      <c r="AE515" s="6">
        <v>100563</v>
      </c>
      <c r="AF515" s="6" t="s">
        <v>8</v>
      </c>
      <c r="AG515" s="6" t="s">
        <v>3223</v>
      </c>
      <c r="AH515" s="6" t="s">
        <v>55</v>
      </c>
      <c r="AI515" s="161">
        <v>1</v>
      </c>
      <c r="AJ515" s="161">
        <v>500.77</v>
      </c>
      <c r="AK515" s="161">
        <v>641.49</v>
      </c>
      <c r="AL515" s="161">
        <v>641.49</v>
      </c>
    </row>
    <row r="516" spans="1:38" ht="13.9" customHeight="1">
      <c r="A516" s="350" t="s">
        <v>3224</v>
      </c>
      <c r="B516" s="343">
        <v>11420</v>
      </c>
      <c r="C516" s="351" t="s">
        <v>48</v>
      </c>
      <c r="D516" s="345" t="s">
        <v>3225</v>
      </c>
      <c r="E516" s="352" t="s">
        <v>55</v>
      </c>
      <c r="F516" s="353">
        <v>10</v>
      </c>
      <c r="G516" s="353">
        <f>CPU!G5252</f>
        <v>12.62</v>
      </c>
      <c r="H516" s="349">
        <f t="shared" si="85"/>
        <v>16.170000000000002</v>
      </c>
      <c r="I516" s="349">
        <f t="shared" si="86"/>
        <v>161.69999999999999</v>
      </c>
      <c r="K516" s="105">
        <f t="shared" si="80"/>
        <v>0.24965197215777268</v>
      </c>
      <c r="M516" s="303">
        <f t="shared" si="77"/>
        <v>-53.800000000000011</v>
      </c>
      <c r="N516" s="105">
        <v>0.28121284185493467</v>
      </c>
      <c r="O516" s="6" t="s">
        <v>2343</v>
      </c>
      <c r="P516" s="303"/>
      <c r="AD516" s="6" t="s">
        <v>3224</v>
      </c>
      <c r="AE516" s="6">
        <v>11420</v>
      </c>
      <c r="AF516" s="6" t="s">
        <v>48</v>
      </c>
      <c r="AG516" s="6" t="s">
        <v>3225</v>
      </c>
      <c r="AH516" s="6" t="s">
        <v>55</v>
      </c>
      <c r="AI516" s="161">
        <v>10</v>
      </c>
      <c r="AJ516" s="161">
        <v>16.82</v>
      </c>
      <c r="AK516" s="161">
        <v>21.55</v>
      </c>
      <c r="AL516" s="161">
        <v>215.5</v>
      </c>
    </row>
    <row r="517" spans="1:38" ht="13.9" customHeight="1">
      <c r="A517" s="350" t="s">
        <v>3226</v>
      </c>
      <c r="B517" s="343">
        <v>10727</v>
      </c>
      <c r="C517" s="351" t="s">
        <v>48</v>
      </c>
      <c r="D517" s="345" t="s">
        <v>3227</v>
      </c>
      <c r="E517" s="352" t="s">
        <v>55</v>
      </c>
      <c r="F517" s="353">
        <v>4</v>
      </c>
      <c r="G517" s="353">
        <f>CPU!G5261</f>
        <v>211.48</v>
      </c>
      <c r="H517" s="349">
        <f t="shared" si="85"/>
        <v>270.91000000000003</v>
      </c>
      <c r="I517" s="349">
        <f t="shared" si="86"/>
        <v>1083.6400000000001</v>
      </c>
      <c r="K517" s="105">
        <f t="shared" si="80"/>
        <v>0.22995366817316154</v>
      </c>
      <c r="M517" s="303">
        <f t="shared" si="77"/>
        <v>-323.59999999999991</v>
      </c>
      <c r="N517" s="105">
        <v>0.28098601806000589</v>
      </c>
      <c r="O517" s="6" t="s">
        <v>2343</v>
      </c>
      <c r="P517" s="303"/>
      <c r="AD517" s="6" t="s">
        <v>3226</v>
      </c>
      <c r="AE517" s="6">
        <v>10727</v>
      </c>
      <c r="AF517" s="6" t="s">
        <v>48</v>
      </c>
      <c r="AG517" s="6" t="s">
        <v>3227</v>
      </c>
      <c r="AH517" s="6" t="s">
        <v>55</v>
      </c>
      <c r="AI517" s="161">
        <v>4</v>
      </c>
      <c r="AJ517" s="161">
        <v>274.64</v>
      </c>
      <c r="AK517" s="161">
        <v>351.81</v>
      </c>
      <c r="AL517" s="161">
        <v>1407.24</v>
      </c>
    </row>
    <row r="518" spans="1:38" ht="37.15" customHeight="1">
      <c r="A518" s="350" t="s">
        <v>3228</v>
      </c>
      <c r="B518" s="343">
        <v>101795</v>
      </c>
      <c r="C518" s="351" t="s">
        <v>8</v>
      </c>
      <c r="D518" s="345" t="s">
        <v>3229</v>
      </c>
      <c r="E518" s="352" t="s">
        <v>55</v>
      </c>
      <c r="F518" s="353">
        <v>1</v>
      </c>
      <c r="G518" s="353">
        <f>CPU!G5290</f>
        <v>411.87</v>
      </c>
      <c r="H518" s="349">
        <f t="shared" si="85"/>
        <v>527.61</v>
      </c>
      <c r="I518" s="349">
        <f t="shared" si="86"/>
        <v>527.61</v>
      </c>
      <c r="K518" s="105">
        <f t="shared" si="80"/>
        <v>0.25001066113235437</v>
      </c>
      <c r="M518" s="303">
        <f t="shared" si="77"/>
        <v>-175.88</v>
      </c>
      <c r="N518" s="105">
        <v>0.28100588160314666</v>
      </c>
      <c r="O518" s="6" t="s">
        <v>2343</v>
      </c>
      <c r="P518" s="303"/>
      <c r="AD518" s="6" t="s">
        <v>3228</v>
      </c>
      <c r="AE518" s="6">
        <v>101795</v>
      </c>
      <c r="AF518" s="6" t="s">
        <v>8</v>
      </c>
      <c r="AG518" s="6" t="s">
        <v>3229</v>
      </c>
      <c r="AH518" s="6" t="s">
        <v>55</v>
      </c>
      <c r="AI518" s="161">
        <v>1</v>
      </c>
      <c r="AJ518" s="161">
        <v>549.16999999999996</v>
      </c>
      <c r="AK518" s="161">
        <v>703.49</v>
      </c>
      <c r="AL518" s="161">
        <v>703.49</v>
      </c>
    </row>
    <row r="519" spans="1:38" ht="24.75" customHeight="1">
      <c r="A519" s="350" t="s">
        <v>3230</v>
      </c>
      <c r="B519" s="343">
        <v>98270</v>
      </c>
      <c r="C519" s="351" t="s">
        <v>8</v>
      </c>
      <c r="D519" s="345" t="s">
        <v>3231</v>
      </c>
      <c r="E519" s="352" t="s">
        <v>87</v>
      </c>
      <c r="F519" s="353">
        <v>100</v>
      </c>
      <c r="G519" s="353">
        <f>CPU!G5300</f>
        <v>33.22</v>
      </c>
      <c r="H519" s="349">
        <f t="shared" si="85"/>
        <v>42.55</v>
      </c>
      <c r="I519" s="349">
        <f t="shared" si="86"/>
        <v>4255</v>
      </c>
      <c r="K519" s="105">
        <f t="shared" si="80"/>
        <v>0.24969141244930348</v>
      </c>
      <c r="M519" s="303">
        <f t="shared" si="77"/>
        <v>-1416</v>
      </c>
      <c r="N519" s="105">
        <v>0.28100293652586394</v>
      </c>
      <c r="O519" s="6" t="s">
        <v>2343</v>
      </c>
      <c r="P519" s="303"/>
      <c r="AD519" s="6" t="s">
        <v>3230</v>
      </c>
      <c r="AE519" s="6">
        <v>98270</v>
      </c>
      <c r="AF519" s="6" t="s">
        <v>8</v>
      </c>
      <c r="AG519" s="6" t="s">
        <v>3231</v>
      </c>
      <c r="AH519" s="6" t="s">
        <v>87</v>
      </c>
      <c r="AI519" s="161">
        <v>100</v>
      </c>
      <c r="AJ519" s="161">
        <v>44.27</v>
      </c>
      <c r="AK519" s="161">
        <v>56.71</v>
      </c>
      <c r="AL519" s="161">
        <v>5671</v>
      </c>
    </row>
    <row r="520" spans="1:38" ht="13.9" customHeight="1">
      <c r="A520" s="344"/>
      <c r="B520" s="344"/>
      <c r="C520" s="324"/>
      <c r="D520" s="355"/>
      <c r="E520" s="346"/>
      <c r="F520" s="347"/>
      <c r="G520" s="347"/>
      <c r="H520" s="348"/>
      <c r="I520" s="348"/>
      <c r="K520" s="105" t="e">
        <f t="shared" si="80"/>
        <v>#DIV/0!</v>
      </c>
      <c r="M520" s="303">
        <f t="shared" si="77"/>
        <v>0</v>
      </c>
      <c r="N520" s="105" t="s">
        <v>2351</v>
      </c>
      <c r="O520" s="6" t="s">
        <v>2343</v>
      </c>
      <c r="P520" s="303"/>
    </row>
    <row r="521" spans="1:38" ht="23.45" customHeight="1">
      <c r="A521" s="343">
        <v>16</v>
      </c>
      <c r="B521" s="344"/>
      <c r="C521" s="324"/>
      <c r="D521" s="345" t="s">
        <v>3232</v>
      </c>
      <c r="E521" s="346"/>
      <c r="F521" s="347"/>
      <c r="G521" s="347"/>
      <c r="H521" s="348"/>
      <c r="I521" s="349">
        <f>SUM(I522:I536)</f>
        <v>41086.030000000006</v>
      </c>
      <c r="K521" s="105">
        <f t="shared" si="80"/>
        <v>0.24997955453717668</v>
      </c>
      <c r="M521" s="303">
        <f t="shared" si="77"/>
        <v>-13693.849999999991</v>
      </c>
      <c r="N521" s="105" t="s">
        <v>2351</v>
      </c>
      <c r="O521" s="6" t="s">
        <v>2343</v>
      </c>
      <c r="P521" s="303"/>
      <c r="AD521" s="6">
        <v>16</v>
      </c>
      <c r="AG521" s="6" t="s">
        <v>3232</v>
      </c>
      <c r="AL521" s="161">
        <v>54779.88</v>
      </c>
    </row>
    <row r="522" spans="1:38" ht="23.45" customHeight="1">
      <c r="A522" s="350" t="s">
        <v>3233</v>
      </c>
      <c r="B522" s="354">
        <v>416</v>
      </c>
      <c r="C522" s="351" t="s">
        <v>48</v>
      </c>
      <c r="D522" s="345" t="s">
        <v>3234</v>
      </c>
      <c r="E522" s="352" t="s">
        <v>87</v>
      </c>
      <c r="F522" s="353">
        <v>360</v>
      </c>
      <c r="G522" s="353">
        <f>CPU!G5310</f>
        <v>7.6199999999999992</v>
      </c>
      <c r="H522" s="349">
        <f t="shared" ref="H522:H536" si="87">ROUND(G522*1.281,2)</f>
        <v>9.76</v>
      </c>
      <c r="I522" s="349">
        <f t="shared" ref="I522:I536" si="88">ROUND(H522*F522,2)</f>
        <v>3513.6</v>
      </c>
      <c r="K522" s="105">
        <f t="shared" si="80"/>
        <v>0.24980784012298241</v>
      </c>
      <c r="M522" s="303">
        <f t="shared" si="77"/>
        <v>-1170.0000000000005</v>
      </c>
      <c r="N522" s="105">
        <v>0.28051181102362199</v>
      </c>
      <c r="O522" s="6" t="s">
        <v>2343</v>
      </c>
      <c r="P522" s="303"/>
      <c r="AD522" s="6" t="s">
        <v>3233</v>
      </c>
      <c r="AE522" s="6">
        <v>416</v>
      </c>
      <c r="AF522" s="6" t="s">
        <v>48</v>
      </c>
      <c r="AG522" s="6" t="s">
        <v>3234</v>
      </c>
      <c r="AH522" s="6" t="s">
        <v>87</v>
      </c>
      <c r="AI522" s="161">
        <v>360</v>
      </c>
      <c r="AJ522" s="161">
        <v>10.16</v>
      </c>
      <c r="AK522" s="161">
        <v>13.01</v>
      </c>
      <c r="AL522" s="161">
        <v>4683.6000000000004</v>
      </c>
    </row>
    <row r="523" spans="1:38" ht="37.9" customHeight="1">
      <c r="A523" s="350" t="s">
        <v>3235</v>
      </c>
      <c r="B523" s="343">
        <v>91864</v>
      </c>
      <c r="C523" s="351" t="s">
        <v>8</v>
      </c>
      <c r="D523" s="345" t="s">
        <v>2941</v>
      </c>
      <c r="E523" s="352" t="s">
        <v>87</v>
      </c>
      <c r="F523" s="353">
        <v>42</v>
      </c>
      <c r="G523" s="353">
        <f>CPU!G5320</f>
        <v>10.16</v>
      </c>
      <c r="H523" s="349">
        <f t="shared" si="87"/>
        <v>13.01</v>
      </c>
      <c r="I523" s="349">
        <f t="shared" si="88"/>
        <v>546.41999999999996</v>
      </c>
      <c r="K523" s="105">
        <f t="shared" si="80"/>
        <v>0.24971164936562862</v>
      </c>
      <c r="M523" s="303">
        <f t="shared" si="77"/>
        <v>-181.86</v>
      </c>
      <c r="N523" s="105">
        <v>0.28064992614475637</v>
      </c>
      <c r="O523" s="6" t="s">
        <v>2343</v>
      </c>
      <c r="P523" s="303"/>
      <c r="AD523" s="6" t="s">
        <v>3235</v>
      </c>
      <c r="AE523" s="6">
        <v>91864</v>
      </c>
      <c r="AF523" s="6" t="s">
        <v>8</v>
      </c>
      <c r="AG523" s="6" t="s">
        <v>2941</v>
      </c>
      <c r="AH523" s="6" t="s">
        <v>87</v>
      </c>
      <c r="AI523" s="161">
        <v>42</v>
      </c>
      <c r="AJ523" s="161">
        <v>13.54</v>
      </c>
      <c r="AK523" s="161">
        <v>17.34</v>
      </c>
      <c r="AL523" s="161">
        <v>728.28</v>
      </c>
    </row>
    <row r="524" spans="1:38" ht="37.9" customHeight="1">
      <c r="A524" s="350" t="s">
        <v>3236</v>
      </c>
      <c r="B524" s="343">
        <v>91862</v>
      </c>
      <c r="C524" s="351" t="s">
        <v>8</v>
      </c>
      <c r="D524" s="345" t="s">
        <v>2937</v>
      </c>
      <c r="E524" s="352" t="s">
        <v>87</v>
      </c>
      <c r="F524" s="353">
        <v>90</v>
      </c>
      <c r="G524" s="353">
        <f>CPU!G5330</f>
        <v>6.23</v>
      </c>
      <c r="H524" s="349">
        <f t="shared" si="87"/>
        <v>7.98</v>
      </c>
      <c r="I524" s="349">
        <f t="shared" si="88"/>
        <v>718.2</v>
      </c>
      <c r="K524" s="105">
        <f t="shared" si="80"/>
        <v>0.24858757062146886</v>
      </c>
      <c r="M524" s="303">
        <f t="shared" si="77"/>
        <v>-237.59999999999991</v>
      </c>
      <c r="N524" s="105">
        <v>0.28106151990349826</v>
      </c>
      <c r="O524" s="6" t="s">
        <v>2343</v>
      </c>
      <c r="P524" s="303"/>
      <c r="AD524" s="6" t="s">
        <v>3236</v>
      </c>
      <c r="AE524" s="6">
        <v>91862</v>
      </c>
      <c r="AF524" s="6" t="s">
        <v>8</v>
      </c>
      <c r="AG524" s="6" t="s">
        <v>2937</v>
      </c>
      <c r="AH524" s="6" t="s">
        <v>87</v>
      </c>
      <c r="AI524" s="161">
        <v>90</v>
      </c>
      <c r="AJ524" s="161">
        <v>8.2899999999999991</v>
      </c>
      <c r="AK524" s="161">
        <v>10.62</v>
      </c>
      <c r="AL524" s="161">
        <v>955.8</v>
      </c>
    </row>
    <row r="525" spans="1:38" ht="25.15" customHeight="1">
      <c r="A525" s="350" t="s">
        <v>3237</v>
      </c>
      <c r="B525" s="343">
        <v>4436</v>
      </c>
      <c r="C525" s="351" t="s">
        <v>48</v>
      </c>
      <c r="D525" s="345" t="s">
        <v>3238</v>
      </c>
      <c r="E525" s="352" t="s">
        <v>55</v>
      </c>
      <c r="F525" s="353">
        <v>14</v>
      </c>
      <c r="G525" s="353">
        <f>CPU!G5336</f>
        <v>210</v>
      </c>
      <c r="H525" s="349">
        <f t="shared" si="87"/>
        <v>269.01</v>
      </c>
      <c r="I525" s="349">
        <f t="shared" si="88"/>
        <v>3766.14</v>
      </c>
      <c r="K525" s="105">
        <f t="shared" si="80"/>
        <v>0.25000000000000011</v>
      </c>
      <c r="M525" s="303">
        <f t="shared" si="77"/>
        <v>-1255.3800000000006</v>
      </c>
      <c r="N525" s="105">
        <v>0.28099999999999992</v>
      </c>
      <c r="O525" s="6" t="s">
        <v>2343</v>
      </c>
      <c r="P525" s="303"/>
      <c r="AD525" s="6" t="s">
        <v>3237</v>
      </c>
      <c r="AE525" s="6">
        <v>4436</v>
      </c>
      <c r="AF525" s="6" t="s">
        <v>48</v>
      </c>
      <c r="AG525" s="6" t="s">
        <v>3238</v>
      </c>
      <c r="AH525" s="6" t="s">
        <v>55</v>
      </c>
      <c r="AI525" s="161">
        <v>14</v>
      </c>
      <c r="AJ525" s="161">
        <v>280</v>
      </c>
      <c r="AK525" s="161">
        <v>358.68</v>
      </c>
      <c r="AL525" s="161">
        <v>5021.5200000000004</v>
      </c>
    </row>
    <row r="526" spans="1:38" ht="25.15" customHeight="1">
      <c r="A526" s="350" t="s">
        <v>3239</v>
      </c>
      <c r="B526" s="343">
        <v>8681</v>
      </c>
      <c r="C526" s="351" t="s">
        <v>48</v>
      </c>
      <c r="D526" s="345" t="s">
        <v>3240</v>
      </c>
      <c r="E526" s="352" t="s">
        <v>55</v>
      </c>
      <c r="F526" s="353">
        <v>4</v>
      </c>
      <c r="G526" s="353">
        <f>CPU!G5346</f>
        <v>343.69</v>
      </c>
      <c r="H526" s="349">
        <f t="shared" si="87"/>
        <v>440.27</v>
      </c>
      <c r="I526" s="349">
        <f t="shared" si="88"/>
        <v>1761.08</v>
      </c>
      <c r="K526" s="105">
        <f t="shared" si="80"/>
        <v>0.24997870564385616</v>
      </c>
      <c r="M526" s="303">
        <f t="shared" si="77"/>
        <v>-586.96</v>
      </c>
      <c r="N526" s="105">
        <v>0.2810099511173183</v>
      </c>
      <c r="O526" s="6" t="s">
        <v>2343</v>
      </c>
      <c r="P526" s="303"/>
      <c r="AD526" s="6" t="s">
        <v>3239</v>
      </c>
      <c r="AE526" s="6">
        <v>8681</v>
      </c>
      <c r="AF526" s="6" t="s">
        <v>48</v>
      </c>
      <c r="AG526" s="6" t="s">
        <v>3240</v>
      </c>
      <c r="AH526" s="6" t="s">
        <v>55</v>
      </c>
      <c r="AI526" s="161">
        <v>4</v>
      </c>
      <c r="AJ526" s="161">
        <v>458.24</v>
      </c>
      <c r="AK526" s="161">
        <v>587.01</v>
      </c>
      <c r="AL526" s="161">
        <v>2348.04</v>
      </c>
    </row>
    <row r="527" spans="1:38" ht="23.45" customHeight="1">
      <c r="A527" s="350" t="s">
        <v>3241</v>
      </c>
      <c r="B527" s="354">
        <v>988</v>
      </c>
      <c r="C527" s="351" t="s">
        <v>2353</v>
      </c>
      <c r="D527" s="345" t="s">
        <v>3242</v>
      </c>
      <c r="E527" s="352" t="s">
        <v>55</v>
      </c>
      <c r="F527" s="353">
        <v>10</v>
      </c>
      <c r="G527" s="353">
        <f>CPU!G5352</f>
        <v>1020.87</v>
      </c>
      <c r="H527" s="349">
        <f t="shared" si="87"/>
        <v>1307.73</v>
      </c>
      <c r="I527" s="349">
        <f t="shared" si="88"/>
        <v>13077.3</v>
      </c>
      <c r="K527" s="105">
        <f t="shared" si="80"/>
        <v>0.25000430132193963</v>
      </c>
      <c r="M527" s="303">
        <f t="shared" si="77"/>
        <v>-4359.2000000000007</v>
      </c>
      <c r="N527" s="105">
        <v>0.28100296805665748</v>
      </c>
      <c r="O527" s="6" t="s">
        <v>2343</v>
      </c>
      <c r="P527" s="303"/>
      <c r="AD527" s="6" t="s">
        <v>3241</v>
      </c>
      <c r="AE527" s="6">
        <v>988</v>
      </c>
      <c r="AF527" s="6" t="s">
        <v>2353</v>
      </c>
      <c r="AG527" s="6" t="s">
        <v>3242</v>
      </c>
      <c r="AH527" s="6" t="s">
        <v>55</v>
      </c>
      <c r="AI527" s="161">
        <v>10</v>
      </c>
      <c r="AJ527" s="161">
        <v>1361.16</v>
      </c>
      <c r="AK527" s="161">
        <v>1743.65</v>
      </c>
      <c r="AL527" s="161">
        <v>17436.5</v>
      </c>
    </row>
    <row r="528" spans="1:38" ht="23.45" customHeight="1">
      <c r="A528" s="350" t="s">
        <v>3243</v>
      </c>
      <c r="B528" s="354">
        <v>91</v>
      </c>
      <c r="C528" s="351" t="s">
        <v>2353</v>
      </c>
      <c r="D528" s="345" t="s">
        <v>3244</v>
      </c>
      <c r="E528" s="352" t="s">
        <v>55</v>
      </c>
      <c r="F528" s="353">
        <v>6</v>
      </c>
      <c r="G528" s="353">
        <f>CPU!G5364</f>
        <v>35.400000000000006</v>
      </c>
      <c r="H528" s="349">
        <f t="shared" si="87"/>
        <v>45.35</v>
      </c>
      <c r="I528" s="349">
        <f t="shared" si="88"/>
        <v>272.10000000000002</v>
      </c>
      <c r="K528" s="105">
        <f t="shared" si="80"/>
        <v>0.2499173006946741</v>
      </c>
      <c r="M528" s="303">
        <f t="shared" si="77"/>
        <v>-90.659999999999968</v>
      </c>
      <c r="N528" s="105">
        <v>0.28093220338983049</v>
      </c>
      <c r="O528" s="6" t="s">
        <v>2343</v>
      </c>
      <c r="P528" s="303"/>
      <c r="AD528" s="6" t="s">
        <v>3243</v>
      </c>
      <c r="AE528" s="6">
        <v>91</v>
      </c>
      <c r="AF528" s="6" t="s">
        <v>2353</v>
      </c>
      <c r="AG528" s="6" t="s">
        <v>3244</v>
      </c>
      <c r="AH528" s="6" t="s">
        <v>55</v>
      </c>
      <c r="AI528" s="161">
        <v>6</v>
      </c>
      <c r="AJ528" s="161">
        <v>47.2</v>
      </c>
      <c r="AK528" s="161">
        <v>60.46</v>
      </c>
      <c r="AL528" s="161">
        <v>362.76</v>
      </c>
    </row>
    <row r="529" spans="1:38" ht="23.45" customHeight="1">
      <c r="A529" s="350" t="s">
        <v>3245</v>
      </c>
      <c r="B529" s="354">
        <v>276</v>
      </c>
      <c r="C529" s="351" t="s">
        <v>2353</v>
      </c>
      <c r="D529" s="345" t="s">
        <v>1610</v>
      </c>
      <c r="E529" s="352" t="s">
        <v>55</v>
      </c>
      <c r="F529" s="353">
        <v>4</v>
      </c>
      <c r="G529" s="353">
        <f>CPU!G5374</f>
        <v>669.32</v>
      </c>
      <c r="H529" s="349">
        <f t="shared" si="87"/>
        <v>857.4</v>
      </c>
      <c r="I529" s="349">
        <f t="shared" si="88"/>
        <v>3429.6</v>
      </c>
      <c r="K529" s="105">
        <f t="shared" si="80"/>
        <v>0.25</v>
      </c>
      <c r="M529" s="303">
        <f t="shared" si="77"/>
        <v>-1143.2000000000003</v>
      </c>
      <c r="N529" s="105">
        <v>0.28099682888293764</v>
      </c>
      <c r="O529" s="6" t="s">
        <v>2343</v>
      </c>
      <c r="P529" s="303"/>
      <c r="AD529" s="6" t="s">
        <v>3245</v>
      </c>
      <c r="AE529" s="6">
        <v>276</v>
      </c>
      <c r="AF529" s="6" t="s">
        <v>2353</v>
      </c>
      <c r="AG529" s="6" t="s">
        <v>1610</v>
      </c>
      <c r="AH529" s="6" t="s">
        <v>55</v>
      </c>
      <c r="AI529" s="161">
        <v>4</v>
      </c>
      <c r="AJ529" s="161">
        <v>892.43</v>
      </c>
      <c r="AK529" s="161">
        <v>1143.2</v>
      </c>
      <c r="AL529" s="161">
        <v>4572.8</v>
      </c>
    </row>
    <row r="530" spans="1:38" ht="23.45" customHeight="1">
      <c r="A530" s="350" t="s">
        <v>3246</v>
      </c>
      <c r="B530" s="343">
        <v>10243</v>
      </c>
      <c r="C530" s="351" t="s">
        <v>48</v>
      </c>
      <c r="D530" s="345" t="s">
        <v>3247</v>
      </c>
      <c r="E530" s="352" t="s">
        <v>55</v>
      </c>
      <c r="F530" s="353">
        <v>6</v>
      </c>
      <c r="G530" s="353">
        <f>CPU!G5380</f>
        <v>11.25</v>
      </c>
      <c r="H530" s="349">
        <f t="shared" si="87"/>
        <v>14.41</v>
      </c>
      <c r="I530" s="349">
        <f t="shared" si="88"/>
        <v>86.46</v>
      </c>
      <c r="K530" s="105">
        <f t="shared" si="80"/>
        <v>0.25026014568158172</v>
      </c>
      <c r="M530" s="303">
        <f t="shared" si="77"/>
        <v>-28.86</v>
      </c>
      <c r="N530" s="105">
        <v>0.28133333333333321</v>
      </c>
      <c r="O530" s="6" t="s">
        <v>2343</v>
      </c>
      <c r="P530" s="303"/>
      <c r="AD530" s="6" t="s">
        <v>3246</v>
      </c>
      <c r="AE530" s="6">
        <v>10243</v>
      </c>
      <c r="AF530" s="6" t="s">
        <v>48</v>
      </c>
      <c r="AG530" s="6" t="s">
        <v>3247</v>
      </c>
      <c r="AH530" s="6" t="s">
        <v>55</v>
      </c>
      <c r="AI530" s="161">
        <v>6</v>
      </c>
      <c r="AJ530" s="161">
        <v>15</v>
      </c>
      <c r="AK530" s="161">
        <v>19.22</v>
      </c>
      <c r="AL530" s="161">
        <v>115.32</v>
      </c>
    </row>
    <row r="531" spans="1:38" ht="23.45" customHeight="1">
      <c r="A531" s="350" t="s">
        <v>3248</v>
      </c>
      <c r="B531" s="343">
        <v>8914</v>
      </c>
      <c r="C531" s="351" t="s">
        <v>48</v>
      </c>
      <c r="D531" s="345" t="s">
        <v>3249</v>
      </c>
      <c r="E531" s="352" t="s">
        <v>55</v>
      </c>
      <c r="F531" s="353">
        <v>3</v>
      </c>
      <c r="G531" s="353">
        <f>CPU!G5390</f>
        <v>358.3</v>
      </c>
      <c r="H531" s="349">
        <f t="shared" si="87"/>
        <v>458.98</v>
      </c>
      <c r="I531" s="349">
        <f t="shared" si="88"/>
        <v>1376.94</v>
      </c>
      <c r="K531" s="105">
        <f t="shared" si="80"/>
        <v>0.24999591483242645</v>
      </c>
      <c r="M531" s="303">
        <f t="shared" ref="M531:M594" si="89">I531-AL531</f>
        <v>-458.97</v>
      </c>
      <c r="N531" s="105">
        <v>0.28099554141460659</v>
      </c>
      <c r="O531" s="6" t="s">
        <v>2343</v>
      </c>
      <c r="P531" s="303"/>
      <c r="AD531" s="6" t="s">
        <v>3248</v>
      </c>
      <c r="AE531" s="6">
        <v>8914</v>
      </c>
      <c r="AF531" s="6" t="s">
        <v>48</v>
      </c>
      <c r="AG531" s="6" t="s">
        <v>3249</v>
      </c>
      <c r="AH531" s="6" t="s">
        <v>55</v>
      </c>
      <c r="AI531" s="161">
        <v>3</v>
      </c>
      <c r="AJ531" s="161">
        <v>477.73</v>
      </c>
      <c r="AK531" s="161">
        <v>611.97</v>
      </c>
      <c r="AL531" s="161">
        <v>1835.91</v>
      </c>
    </row>
    <row r="532" spans="1:38" ht="23.45" customHeight="1">
      <c r="A532" s="350" t="s">
        <v>3250</v>
      </c>
      <c r="B532" s="343">
        <v>11523</v>
      </c>
      <c r="C532" s="351" t="s">
        <v>48</v>
      </c>
      <c r="D532" s="345" t="s">
        <v>3251</v>
      </c>
      <c r="E532" s="352" t="s">
        <v>55</v>
      </c>
      <c r="F532" s="353">
        <v>1</v>
      </c>
      <c r="G532" s="353">
        <f>CPU!G5399</f>
        <v>4432.67</v>
      </c>
      <c r="H532" s="349">
        <f t="shared" si="87"/>
        <v>5678.25</v>
      </c>
      <c r="I532" s="349">
        <f t="shared" si="88"/>
        <v>5678.25</v>
      </c>
      <c r="K532" s="105">
        <f t="shared" si="80"/>
        <v>0.24999900937658082</v>
      </c>
      <c r="M532" s="303">
        <f t="shared" si="89"/>
        <v>-1892.7399999999998</v>
      </c>
      <c r="N532" s="105">
        <v>0.28099969205884046</v>
      </c>
      <c r="O532" s="6" t="s">
        <v>2343</v>
      </c>
      <c r="P532" s="303"/>
      <c r="AD532" s="6" t="s">
        <v>3250</v>
      </c>
      <c r="AE532" s="6">
        <v>11523</v>
      </c>
      <c r="AF532" s="6" t="s">
        <v>48</v>
      </c>
      <c r="AG532" s="6" t="s">
        <v>3251</v>
      </c>
      <c r="AH532" s="6" t="s">
        <v>55</v>
      </c>
      <c r="AI532" s="161">
        <v>1</v>
      </c>
      <c r="AJ532" s="161">
        <v>5910.22</v>
      </c>
      <c r="AK532" s="161">
        <v>7570.99</v>
      </c>
      <c r="AL532" s="161">
        <v>7570.99</v>
      </c>
    </row>
    <row r="533" spans="1:38" ht="23.45" customHeight="1">
      <c r="A533" s="350" t="s">
        <v>3252</v>
      </c>
      <c r="B533" s="354">
        <v>991</v>
      </c>
      <c r="C533" s="351" t="s">
        <v>2353</v>
      </c>
      <c r="D533" s="345" t="s">
        <v>1616</v>
      </c>
      <c r="E533" s="352" t="s">
        <v>55</v>
      </c>
      <c r="F533" s="353">
        <v>8</v>
      </c>
      <c r="G533" s="353">
        <f>CPU!G5408</f>
        <v>255.74</v>
      </c>
      <c r="H533" s="349">
        <f t="shared" si="87"/>
        <v>327.60000000000002</v>
      </c>
      <c r="I533" s="349">
        <f t="shared" si="88"/>
        <v>2620.8000000000002</v>
      </c>
      <c r="K533" s="105">
        <f t="shared" ref="K533:K596" si="90">1-I533/AL533</f>
        <v>0.25</v>
      </c>
      <c r="M533" s="303">
        <f t="shared" si="89"/>
        <v>-873.59999999999991</v>
      </c>
      <c r="N533" s="105">
        <v>0.28101354918177024</v>
      </c>
      <c r="O533" s="6" t="s">
        <v>2343</v>
      </c>
      <c r="P533" s="303"/>
      <c r="AD533" s="6" t="s">
        <v>3252</v>
      </c>
      <c r="AE533" s="6">
        <v>991</v>
      </c>
      <c r="AF533" s="6" t="s">
        <v>2353</v>
      </c>
      <c r="AG533" s="6" t="s">
        <v>1616</v>
      </c>
      <c r="AH533" s="6" t="s">
        <v>55</v>
      </c>
      <c r="AI533" s="161">
        <v>8</v>
      </c>
      <c r="AJ533" s="161">
        <v>340.98</v>
      </c>
      <c r="AK533" s="161">
        <v>436.8</v>
      </c>
      <c r="AL533" s="161">
        <v>3494.4</v>
      </c>
    </row>
    <row r="534" spans="1:38" ht="23.45" customHeight="1">
      <c r="A534" s="350" t="s">
        <v>3253</v>
      </c>
      <c r="B534" s="354">
        <v>992</v>
      </c>
      <c r="C534" s="351" t="s">
        <v>2353</v>
      </c>
      <c r="D534" s="345" t="s">
        <v>1619</v>
      </c>
      <c r="E534" s="352" t="s">
        <v>1620</v>
      </c>
      <c r="F534" s="353">
        <v>4</v>
      </c>
      <c r="G534" s="353">
        <f>CPU!G5417</f>
        <v>444.72</v>
      </c>
      <c r="H534" s="349">
        <f t="shared" si="87"/>
        <v>569.69000000000005</v>
      </c>
      <c r="I534" s="349">
        <f t="shared" si="88"/>
        <v>2278.7600000000002</v>
      </c>
      <c r="K534" s="105">
        <f t="shared" si="90"/>
        <v>0.24999341741488712</v>
      </c>
      <c r="M534" s="303">
        <f t="shared" si="89"/>
        <v>-759.56</v>
      </c>
      <c r="N534" s="105">
        <v>0.28099703184025904</v>
      </c>
      <c r="O534" s="6" t="s">
        <v>2343</v>
      </c>
      <c r="P534" s="303"/>
      <c r="AD534" s="6" t="s">
        <v>3253</v>
      </c>
      <c r="AE534" s="6">
        <v>992</v>
      </c>
      <c r="AF534" s="6" t="s">
        <v>2353</v>
      </c>
      <c r="AG534" s="6" t="s">
        <v>1619</v>
      </c>
      <c r="AH534" s="6" t="s">
        <v>1620</v>
      </c>
      <c r="AI534" s="161">
        <v>4</v>
      </c>
      <c r="AJ534" s="161">
        <v>592.96</v>
      </c>
      <c r="AK534" s="161">
        <v>759.58</v>
      </c>
      <c r="AL534" s="161">
        <v>3038.32</v>
      </c>
    </row>
    <row r="535" spans="1:38" ht="50.45" customHeight="1">
      <c r="A535" s="350" t="s">
        <v>3254</v>
      </c>
      <c r="B535" s="343">
        <v>9047</v>
      </c>
      <c r="C535" s="351" t="s">
        <v>48</v>
      </c>
      <c r="D535" s="345" t="s">
        <v>1623</v>
      </c>
      <c r="E535" s="352" t="s">
        <v>55</v>
      </c>
      <c r="F535" s="353">
        <v>2</v>
      </c>
      <c r="G535" s="353">
        <f>CPU!G5427</f>
        <v>376.3</v>
      </c>
      <c r="H535" s="349">
        <f t="shared" si="87"/>
        <v>482.04</v>
      </c>
      <c r="I535" s="349">
        <f t="shared" si="88"/>
        <v>964.08</v>
      </c>
      <c r="K535" s="105">
        <f t="shared" si="90"/>
        <v>0.25</v>
      </c>
      <c r="M535" s="303">
        <f t="shared" si="89"/>
        <v>-321.36</v>
      </c>
      <c r="N535" s="105">
        <v>0.28100771331194063</v>
      </c>
      <c r="O535" s="6" t="s">
        <v>2343</v>
      </c>
      <c r="P535" s="303"/>
      <c r="AD535" s="6" t="s">
        <v>3254</v>
      </c>
      <c r="AE535" s="6">
        <v>9047</v>
      </c>
      <c r="AF535" s="6" t="s">
        <v>48</v>
      </c>
      <c r="AG535" s="6" t="s">
        <v>1623</v>
      </c>
      <c r="AH535" s="6" t="s">
        <v>55</v>
      </c>
      <c r="AI535" s="161">
        <v>2</v>
      </c>
      <c r="AJ535" s="161">
        <v>501.73</v>
      </c>
      <c r="AK535" s="161">
        <v>642.72</v>
      </c>
      <c r="AL535" s="161">
        <v>1285.44</v>
      </c>
    </row>
    <row r="536" spans="1:38" ht="23.45" customHeight="1">
      <c r="A536" s="350" t="s">
        <v>3255</v>
      </c>
      <c r="B536" s="343">
        <v>11752</v>
      </c>
      <c r="C536" s="351" t="s">
        <v>48</v>
      </c>
      <c r="D536" s="345" t="s">
        <v>1626</v>
      </c>
      <c r="E536" s="352" t="s">
        <v>66</v>
      </c>
      <c r="F536" s="353">
        <v>90</v>
      </c>
      <c r="G536" s="353">
        <f>CPU!G5437</f>
        <v>8.64</v>
      </c>
      <c r="H536" s="349">
        <f t="shared" si="87"/>
        <v>11.07</v>
      </c>
      <c r="I536" s="349">
        <f t="shared" si="88"/>
        <v>996.3</v>
      </c>
      <c r="K536" s="105">
        <f t="shared" si="90"/>
        <v>0.25101488497970237</v>
      </c>
      <c r="M536" s="303">
        <f t="shared" si="89"/>
        <v>-333.90000000000009</v>
      </c>
      <c r="N536" s="105">
        <v>0.28076256499133456</v>
      </c>
      <c r="O536" s="6" t="s">
        <v>2343</v>
      </c>
      <c r="P536" s="303"/>
      <c r="AD536" s="6" t="s">
        <v>3255</v>
      </c>
      <c r="AE536" s="6">
        <v>11752</v>
      </c>
      <c r="AF536" s="6" t="s">
        <v>48</v>
      </c>
      <c r="AG536" s="6" t="s">
        <v>1626</v>
      </c>
      <c r="AH536" s="6" t="s">
        <v>66</v>
      </c>
      <c r="AI536" s="161">
        <v>90</v>
      </c>
      <c r="AJ536" s="161">
        <v>11.54</v>
      </c>
      <c r="AK536" s="161">
        <v>14.78</v>
      </c>
      <c r="AL536" s="161">
        <v>1330.2</v>
      </c>
    </row>
    <row r="537" spans="1:38" ht="13.9" customHeight="1">
      <c r="A537" s="344"/>
      <c r="B537" s="344"/>
      <c r="C537" s="324"/>
      <c r="D537" s="355"/>
      <c r="E537" s="346"/>
      <c r="F537" s="347"/>
      <c r="G537" s="347"/>
      <c r="H537" s="348"/>
      <c r="I537" s="348"/>
      <c r="K537" s="105" t="e">
        <f t="shared" si="90"/>
        <v>#DIV/0!</v>
      </c>
      <c r="M537" s="303">
        <f t="shared" si="89"/>
        <v>0</v>
      </c>
      <c r="N537" s="105" t="s">
        <v>2351</v>
      </c>
      <c r="O537" s="6" t="s">
        <v>2343</v>
      </c>
      <c r="P537" s="303"/>
    </row>
    <row r="538" spans="1:38" ht="25.15" customHeight="1">
      <c r="A538" s="343">
        <v>17</v>
      </c>
      <c r="B538" s="344"/>
      <c r="C538" s="324"/>
      <c r="D538" s="345" t="s">
        <v>3256</v>
      </c>
      <c r="E538" s="346"/>
      <c r="F538" s="347"/>
      <c r="G538" s="347"/>
      <c r="H538" s="348"/>
      <c r="I538" s="349">
        <f>SUM(I539:I549)</f>
        <v>30978.359999999997</v>
      </c>
      <c r="K538" s="105">
        <f t="shared" si="90"/>
        <v>0.25005646662029912</v>
      </c>
      <c r="M538" s="303">
        <f t="shared" si="89"/>
        <v>-10329.23</v>
      </c>
      <c r="N538" s="105" t="s">
        <v>2351</v>
      </c>
      <c r="O538" s="6" t="s">
        <v>2343</v>
      </c>
      <c r="P538" s="303"/>
      <c r="AD538" s="6">
        <v>17</v>
      </c>
      <c r="AG538" s="6" t="s">
        <v>3256</v>
      </c>
      <c r="AL538" s="161">
        <v>41307.589999999997</v>
      </c>
    </row>
    <row r="539" spans="1:38" ht="37.9" customHeight="1">
      <c r="A539" s="350" t="s">
        <v>3257</v>
      </c>
      <c r="B539" s="343">
        <v>91872</v>
      </c>
      <c r="C539" s="351" t="s">
        <v>8</v>
      </c>
      <c r="D539" s="345" t="s">
        <v>3258</v>
      </c>
      <c r="E539" s="352" t="s">
        <v>87</v>
      </c>
      <c r="F539" s="353">
        <v>5</v>
      </c>
      <c r="G539" s="353">
        <f>CPU!G5447</f>
        <v>11.91</v>
      </c>
      <c r="H539" s="349">
        <f t="shared" ref="H539:H549" si="91">ROUND(G539*1.281,2)</f>
        <v>15.26</v>
      </c>
      <c r="I539" s="349">
        <f t="shared" ref="I539:I549" si="92">ROUND(H539*F539,2)</f>
        <v>76.3</v>
      </c>
      <c r="K539" s="105">
        <f t="shared" si="90"/>
        <v>0.24938514510575516</v>
      </c>
      <c r="M539" s="303">
        <f t="shared" si="89"/>
        <v>-25.350000000000009</v>
      </c>
      <c r="N539" s="105">
        <v>0.28103339634530555</v>
      </c>
      <c r="O539" s="6" t="s">
        <v>2343</v>
      </c>
      <c r="P539" s="303"/>
      <c r="AD539" s="6" t="s">
        <v>3257</v>
      </c>
      <c r="AE539" s="6">
        <v>91872</v>
      </c>
      <c r="AF539" s="6" t="s">
        <v>8</v>
      </c>
      <c r="AG539" s="6" t="s">
        <v>3258</v>
      </c>
      <c r="AH539" s="6" t="s">
        <v>87</v>
      </c>
      <c r="AI539" s="161">
        <v>5</v>
      </c>
      <c r="AJ539" s="161">
        <v>15.87</v>
      </c>
      <c r="AK539" s="161">
        <v>20.329999999999998</v>
      </c>
      <c r="AL539" s="161">
        <v>101.65</v>
      </c>
    </row>
    <row r="540" spans="1:38" ht="25.15" customHeight="1">
      <c r="A540" s="350" t="s">
        <v>3259</v>
      </c>
      <c r="B540" s="343">
        <v>96973</v>
      </c>
      <c r="C540" s="351" t="s">
        <v>8</v>
      </c>
      <c r="D540" s="345" t="s">
        <v>3260</v>
      </c>
      <c r="E540" s="352" t="s">
        <v>87</v>
      </c>
      <c r="F540" s="353">
        <v>317.7</v>
      </c>
      <c r="G540" s="353">
        <f>CPU!G5460</f>
        <v>43.629999999999995</v>
      </c>
      <c r="H540" s="349">
        <f t="shared" si="91"/>
        <v>55.89</v>
      </c>
      <c r="I540" s="349">
        <f t="shared" si="92"/>
        <v>17756.25</v>
      </c>
      <c r="K540" s="105">
        <f t="shared" si="90"/>
        <v>0.25020142424252667</v>
      </c>
      <c r="M540" s="303">
        <f t="shared" si="89"/>
        <v>-5925.1100000000006</v>
      </c>
      <c r="N540" s="105">
        <v>0.28097611273414702</v>
      </c>
      <c r="O540" s="6" t="s">
        <v>2343</v>
      </c>
      <c r="P540" s="303"/>
      <c r="AD540" s="6" t="s">
        <v>3259</v>
      </c>
      <c r="AE540" s="6">
        <v>96973</v>
      </c>
      <c r="AF540" s="6" t="s">
        <v>8</v>
      </c>
      <c r="AG540" s="6" t="s">
        <v>3260</v>
      </c>
      <c r="AH540" s="6" t="s">
        <v>87</v>
      </c>
      <c r="AI540" s="161">
        <v>317.7</v>
      </c>
      <c r="AJ540" s="161">
        <v>58.19</v>
      </c>
      <c r="AK540" s="161">
        <v>74.540000000000006</v>
      </c>
      <c r="AL540" s="161">
        <v>23681.360000000001</v>
      </c>
    </row>
    <row r="541" spans="1:38" ht="25.15" customHeight="1">
      <c r="A541" s="350" t="s">
        <v>3261</v>
      </c>
      <c r="B541" s="343">
        <v>96977</v>
      </c>
      <c r="C541" s="351" t="s">
        <v>8</v>
      </c>
      <c r="D541" s="345" t="s">
        <v>3009</v>
      </c>
      <c r="E541" s="352" t="s">
        <v>87</v>
      </c>
      <c r="F541" s="353">
        <v>189.92</v>
      </c>
      <c r="G541" s="353">
        <f>CPU!G5470</f>
        <v>42.870000000000005</v>
      </c>
      <c r="H541" s="349">
        <f t="shared" si="91"/>
        <v>54.92</v>
      </c>
      <c r="I541" s="349">
        <f t="shared" si="92"/>
        <v>10430.41</v>
      </c>
      <c r="K541" s="105">
        <f t="shared" si="90"/>
        <v>0.24982882672949736</v>
      </c>
      <c r="M541" s="303">
        <f t="shared" si="89"/>
        <v>-3473.630000000001</v>
      </c>
      <c r="N541" s="105">
        <v>0.28101487314085727</v>
      </c>
      <c r="O541" s="6" t="s">
        <v>2343</v>
      </c>
      <c r="P541" s="303"/>
      <c r="AD541" s="6" t="s">
        <v>3261</v>
      </c>
      <c r="AE541" s="6">
        <v>96977</v>
      </c>
      <c r="AF541" s="6" t="s">
        <v>8</v>
      </c>
      <c r="AG541" s="6" t="s">
        <v>3009</v>
      </c>
      <c r="AH541" s="6" t="s">
        <v>87</v>
      </c>
      <c r="AI541" s="161">
        <v>189.92</v>
      </c>
      <c r="AJ541" s="161">
        <v>57.15</v>
      </c>
      <c r="AK541" s="161">
        <v>73.209999999999994</v>
      </c>
      <c r="AL541" s="161">
        <v>13904.04</v>
      </c>
    </row>
    <row r="542" spans="1:38" ht="25.15" customHeight="1">
      <c r="A542" s="350" t="s">
        <v>3262</v>
      </c>
      <c r="B542" s="343">
        <v>96985</v>
      </c>
      <c r="C542" s="351" t="s">
        <v>8</v>
      </c>
      <c r="D542" s="345" t="s">
        <v>3024</v>
      </c>
      <c r="E542" s="352" t="s">
        <v>55</v>
      </c>
      <c r="F542" s="353">
        <v>13</v>
      </c>
      <c r="G542" s="353">
        <f>CPU!G5480</f>
        <v>60.2</v>
      </c>
      <c r="H542" s="349">
        <f t="shared" si="91"/>
        <v>77.12</v>
      </c>
      <c r="I542" s="349">
        <f t="shared" si="92"/>
        <v>1002.56</v>
      </c>
      <c r="K542" s="105">
        <f t="shared" si="90"/>
        <v>0.24987841649644982</v>
      </c>
      <c r="M542" s="303">
        <f t="shared" si="89"/>
        <v>-333.97</v>
      </c>
      <c r="N542" s="105">
        <v>0.28096187390979321</v>
      </c>
      <c r="O542" s="6" t="s">
        <v>2343</v>
      </c>
      <c r="P542" s="303"/>
      <c r="AD542" s="6" t="s">
        <v>3262</v>
      </c>
      <c r="AE542" s="6">
        <v>96985</v>
      </c>
      <c r="AF542" s="6" t="s">
        <v>8</v>
      </c>
      <c r="AG542" s="6" t="s">
        <v>3024</v>
      </c>
      <c r="AH542" s="6" t="s">
        <v>55</v>
      </c>
      <c r="AI542" s="161">
        <v>13</v>
      </c>
      <c r="AJ542" s="161">
        <v>80.260000000000005</v>
      </c>
      <c r="AK542" s="161">
        <v>102.81</v>
      </c>
      <c r="AL542" s="161">
        <v>1336.53</v>
      </c>
    </row>
    <row r="543" spans="1:38" ht="25.15" customHeight="1">
      <c r="A543" s="350" t="s">
        <v>3263</v>
      </c>
      <c r="B543" s="343">
        <v>8795</v>
      </c>
      <c r="C543" s="351" t="s">
        <v>48</v>
      </c>
      <c r="D543" s="345" t="s">
        <v>3264</v>
      </c>
      <c r="E543" s="352" t="s">
        <v>644</v>
      </c>
      <c r="F543" s="353">
        <v>18</v>
      </c>
      <c r="G543" s="353">
        <f>CPU!G5490</f>
        <v>20.66</v>
      </c>
      <c r="H543" s="349">
        <f t="shared" si="91"/>
        <v>26.47</v>
      </c>
      <c r="I543" s="349">
        <f t="shared" si="92"/>
        <v>476.46</v>
      </c>
      <c r="K543" s="105">
        <f t="shared" si="90"/>
        <v>0.24992915840181362</v>
      </c>
      <c r="M543" s="303">
        <f t="shared" si="89"/>
        <v>-158.76000000000005</v>
      </c>
      <c r="N543" s="105">
        <v>0.2809437386569873</v>
      </c>
      <c r="O543" s="6" t="s">
        <v>2343</v>
      </c>
      <c r="P543" s="303"/>
      <c r="AD543" s="6" t="s">
        <v>3263</v>
      </c>
      <c r="AE543" s="6">
        <v>8795</v>
      </c>
      <c r="AF543" s="6" t="s">
        <v>48</v>
      </c>
      <c r="AG543" s="6" t="s">
        <v>3264</v>
      </c>
      <c r="AH543" s="6" t="s">
        <v>644</v>
      </c>
      <c r="AI543" s="161">
        <v>18</v>
      </c>
      <c r="AJ543" s="161">
        <v>27.55</v>
      </c>
      <c r="AK543" s="161">
        <v>35.29</v>
      </c>
      <c r="AL543" s="161">
        <v>635.22</v>
      </c>
    </row>
    <row r="544" spans="1:38" ht="25.15" customHeight="1">
      <c r="A544" s="350" t="s">
        <v>3265</v>
      </c>
      <c r="B544" s="343">
        <v>96987</v>
      </c>
      <c r="C544" s="351" t="s">
        <v>8</v>
      </c>
      <c r="D544" s="345" t="s">
        <v>3266</v>
      </c>
      <c r="E544" s="352" t="s">
        <v>55</v>
      </c>
      <c r="F544" s="353">
        <v>1</v>
      </c>
      <c r="G544" s="353">
        <f>CPU!G5500</f>
        <v>75.91</v>
      </c>
      <c r="H544" s="349">
        <f t="shared" si="91"/>
        <v>97.24</v>
      </c>
      <c r="I544" s="349">
        <f t="shared" si="92"/>
        <v>97.24</v>
      </c>
      <c r="K544" s="105">
        <f t="shared" si="90"/>
        <v>0.24998071731585048</v>
      </c>
      <c r="M544" s="303">
        <f t="shared" si="89"/>
        <v>-32.410000000000011</v>
      </c>
      <c r="N544" s="105">
        <v>0.2809999011955342</v>
      </c>
      <c r="O544" s="6" t="s">
        <v>2343</v>
      </c>
      <c r="P544" s="303"/>
      <c r="AD544" s="6" t="s">
        <v>3265</v>
      </c>
      <c r="AE544" s="6">
        <v>96987</v>
      </c>
      <c r="AF544" s="6" t="s">
        <v>8</v>
      </c>
      <c r="AG544" s="6" t="s">
        <v>3266</v>
      </c>
      <c r="AH544" s="6" t="s">
        <v>55</v>
      </c>
      <c r="AI544" s="161">
        <v>1</v>
      </c>
      <c r="AJ544" s="161">
        <v>101.21</v>
      </c>
      <c r="AK544" s="161">
        <v>129.65</v>
      </c>
      <c r="AL544" s="161">
        <v>129.65</v>
      </c>
    </row>
    <row r="545" spans="1:38" ht="25.15" customHeight="1">
      <c r="A545" s="350" t="s">
        <v>3267</v>
      </c>
      <c r="B545" s="343">
        <v>96988</v>
      </c>
      <c r="C545" s="351" t="s">
        <v>8</v>
      </c>
      <c r="D545" s="345" t="s">
        <v>3268</v>
      </c>
      <c r="E545" s="352" t="s">
        <v>55</v>
      </c>
      <c r="F545" s="353">
        <v>1</v>
      </c>
      <c r="G545" s="353">
        <f>CPU!G5510</f>
        <v>128.4</v>
      </c>
      <c r="H545" s="349">
        <f t="shared" si="91"/>
        <v>164.48</v>
      </c>
      <c r="I545" s="349">
        <f t="shared" si="92"/>
        <v>164.48</v>
      </c>
      <c r="K545" s="105">
        <f t="shared" si="90"/>
        <v>0.24990879241152864</v>
      </c>
      <c r="M545" s="303">
        <f t="shared" si="89"/>
        <v>-54.800000000000011</v>
      </c>
      <c r="N545" s="105">
        <v>0.28099076994976047</v>
      </c>
      <c r="O545" s="6" t="s">
        <v>2343</v>
      </c>
      <c r="P545" s="303"/>
      <c r="AD545" s="6" t="s">
        <v>3267</v>
      </c>
      <c r="AE545" s="6">
        <v>96988</v>
      </c>
      <c r="AF545" s="6" t="s">
        <v>8</v>
      </c>
      <c r="AG545" s="6" t="s">
        <v>3268</v>
      </c>
      <c r="AH545" s="6" t="s">
        <v>55</v>
      </c>
      <c r="AI545" s="161">
        <v>1</v>
      </c>
      <c r="AJ545" s="161">
        <v>171.18</v>
      </c>
      <c r="AK545" s="161">
        <v>219.28</v>
      </c>
      <c r="AL545" s="161">
        <v>219.28</v>
      </c>
    </row>
    <row r="546" spans="1:38" ht="25.15" customHeight="1">
      <c r="A546" s="350" t="s">
        <v>3269</v>
      </c>
      <c r="B546" s="343">
        <v>96989</v>
      </c>
      <c r="C546" s="351" t="s">
        <v>8</v>
      </c>
      <c r="D546" s="345" t="s">
        <v>3270</v>
      </c>
      <c r="E546" s="352" t="s">
        <v>55</v>
      </c>
      <c r="F546" s="353">
        <v>1</v>
      </c>
      <c r="G546" s="353">
        <f>CPU!G5520</f>
        <v>107.5</v>
      </c>
      <c r="H546" s="349">
        <f t="shared" si="91"/>
        <v>137.71</v>
      </c>
      <c r="I546" s="349">
        <f t="shared" si="92"/>
        <v>137.71</v>
      </c>
      <c r="K546" s="105">
        <f t="shared" si="90"/>
        <v>0.24990467890407975</v>
      </c>
      <c r="M546" s="303">
        <f t="shared" si="89"/>
        <v>-45.879999999999995</v>
      </c>
      <c r="N546" s="105">
        <v>0.28097962601172211</v>
      </c>
      <c r="O546" s="6" t="s">
        <v>2343</v>
      </c>
      <c r="P546" s="303"/>
      <c r="AD546" s="6" t="s">
        <v>3269</v>
      </c>
      <c r="AE546" s="6">
        <v>96989</v>
      </c>
      <c r="AF546" s="6" t="s">
        <v>8</v>
      </c>
      <c r="AG546" s="6" t="s">
        <v>3270</v>
      </c>
      <c r="AH546" s="6" t="s">
        <v>55</v>
      </c>
      <c r="AI546" s="161">
        <v>1</v>
      </c>
      <c r="AJ546" s="161">
        <v>143.32</v>
      </c>
      <c r="AK546" s="161">
        <v>183.59</v>
      </c>
      <c r="AL546" s="161">
        <v>183.59</v>
      </c>
    </row>
    <row r="547" spans="1:38" ht="25.15" customHeight="1">
      <c r="A547" s="350" t="s">
        <v>3271</v>
      </c>
      <c r="B547" s="343">
        <v>9051</v>
      </c>
      <c r="C547" s="351" t="s">
        <v>48</v>
      </c>
      <c r="D547" s="345" t="s">
        <v>3272</v>
      </c>
      <c r="E547" s="352" t="s">
        <v>55</v>
      </c>
      <c r="F547" s="353">
        <v>1</v>
      </c>
      <c r="G547" s="353">
        <f>CPU!G5530</f>
        <v>261.73</v>
      </c>
      <c r="H547" s="349">
        <f t="shared" si="91"/>
        <v>335.28</v>
      </c>
      <c r="I547" s="349">
        <f t="shared" si="92"/>
        <v>335.28</v>
      </c>
      <c r="K547" s="105">
        <f t="shared" si="90"/>
        <v>0.24998322260250994</v>
      </c>
      <c r="M547" s="303">
        <f t="shared" si="89"/>
        <v>-111.75</v>
      </c>
      <c r="N547" s="105">
        <v>0.28099836662177258</v>
      </c>
      <c r="O547" s="6" t="s">
        <v>2343</v>
      </c>
      <c r="P547" s="303"/>
      <c r="AD547" s="6" t="s">
        <v>3271</v>
      </c>
      <c r="AE547" s="6">
        <v>9051</v>
      </c>
      <c r="AF547" s="6" t="s">
        <v>48</v>
      </c>
      <c r="AG547" s="6" t="s">
        <v>3272</v>
      </c>
      <c r="AH547" s="6" t="s">
        <v>55</v>
      </c>
      <c r="AI547" s="161">
        <v>1</v>
      </c>
      <c r="AJ547" s="161">
        <v>348.97</v>
      </c>
      <c r="AK547" s="161">
        <v>447.03</v>
      </c>
      <c r="AL547" s="161">
        <v>447.03</v>
      </c>
    </row>
    <row r="548" spans="1:38" ht="25.15" customHeight="1">
      <c r="A548" s="350" t="s">
        <v>3273</v>
      </c>
      <c r="B548" s="354">
        <v>681</v>
      </c>
      <c r="C548" s="351" t="s">
        <v>48</v>
      </c>
      <c r="D548" s="345" t="s">
        <v>3026</v>
      </c>
      <c r="E548" s="352" t="s">
        <v>644</v>
      </c>
      <c r="F548" s="353">
        <v>13</v>
      </c>
      <c r="G548" s="353">
        <f>CPU!G5539</f>
        <v>4.57</v>
      </c>
      <c r="H548" s="349">
        <f t="shared" si="91"/>
        <v>5.85</v>
      </c>
      <c r="I548" s="349">
        <f t="shared" si="92"/>
        <v>76.05</v>
      </c>
      <c r="K548" s="105">
        <f t="shared" si="90"/>
        <v>0.25096030729833552</v>
      </c>
      <c r="M548" s="303">
        <f t="shared" si="89"/>
        <v>-25.480000000000004</v>
      </c>
      <c r="N548" s="105">
        <v>0.28032786885245908</v>
      </c>
      <c r="O548" s="6" t="s">
        <v>2343</v>
      </c>
      <c r="P548" s="303"/>
      <c r="AD548" s="6" t="s">
        <v>3273</v>
      </c>
      <c r="AE548" s="6">
        <v>681</v>
      </c>
      <c r="AF548" s="6" t="s">
        <v>48</v>
      </c>
      <c r="AG548" s="6" t="s">
        <v>3026</v>
      </c>
      <c r="AH548" s="6" t="s">
        <v>644</v>
      </c>
      <c r="AI548" s="161">
        <v>13</v>
      </c>
      <c r="AJ548" s="161">
        <v>6.1</v>
      </c>
      <c r="AK548" s="161">
        <v>7.81</v>
      </c>
      <c r="AL548" s="161">
        <v>101.53</v>
      </c>
    </row>
    <row r="549" spans="1:38" ht="25.15" customHeight="1">
      <c r="A549" s="350" t="s">
        <v>3274</v>
      </c>
      <c r="B549" s="343">
        <v>98111</v>
      </c>
      <c r="C549" s="351" t="s">
        <v>8</v>
      </c>
      <c r="D549" s="345" t="s">
        <v>3018</v>
      </c>
      <c r="E549" s="352" t="s">
        <v>55</v>
      </c>
      <c r="F549" s="353">
        <v>13</v>
      </c>
      <c r="G549" s="353">
        <f>CPU!G5552</f>
        <v>25.560000000000002</v>
      </c>
      <c r="H549" s="349">
        <f t="shared" si="91"/>
        <v>32.74</v>
      </c>
      <c r="I549" s="349">
        <f t="shared" si="92"/>
        <v>425.62</v>
      </c>
      <c r="K549" s="105">
        <f t="shared" si="90"/>
        <v>0.25028623769177927</v>
      </c>
      <c r="M549" s="303">
        <f t="shared" si="89"/>
        <v>-142.09000000000003</v>
      </c>
      <c r="N549" s="105">
        <v>0.28102082722205912</v>
      </c>
      <c r="O549" s="6" t="s">
        <v>2343</v>
      </c>
      <c r="P549" s="303"/>
      <c r="AD549" s="6" t="s">
        <v>3274</v>
      </c>
      <c r="AE549" s="6">
        <v>98111</v>
      </c>
      <c r="AF549" s="6" t="s">
        <v>8</v>
      </c>
      <c r="AG549" s="6" t="s">
        <v>3018</v>
      </c>
      <c r="AH549" s="6" t="s">
        <v>55</v>
      </c>
      <c r="AI549" s="161">
        <v>13</v>
      </c>
      <c r="AJ549" s="161">
        <v>34.090000000000003</v>
      </c>
      <c r="AK549" s="161">
        <v>43.67</v>
      </c>
      <c r="AL549" s="161">
        <v>567.71</v>
      </c>
    </row>
    <row r="550" spans="1:38" ht="13.9" customHeight="1">
      <c r="A550" s="344"/>
      <c r="B550" s="344"/>
      <c r="C550" s="324"/>
      <c r="D550" s="355"/>
      <c r="E550" s="346"/>
      <c r="F550" s="347"/>
      <c r="G550" s="347"/>
      <c r="H550" s="348"/>
      <c r="I550" s="348"/>
      <c r="K550" s="105" t="e">
        <f t="shared" si="90"/>
        <v>#DIV/0!</v>
      </c>
      <c r="M550" s="303">
        <f t="shared" si="89"/>
        <v>0</v>
      </c>
      <c r="N550" s="105" t="s">
        <v>2351</v>
      </c>
      <c r="O550" s="6" t="s">
        <v>2343</v>
      </c>
      <c r="P550" s="303"/>
    </row>
    <row r="551" spans="1:38" ht="23.45" customHeight="1">
      <c r="A551" s="343">
        <v>18</v>
      </c>
      <c r="B551" s="344"/>
      <c r="C551" s="324"/>
      <c r="D551" s="345" t="s">
        <v>3275</v>
      </c>
      <c r="E551" s="346"/>
      <c r="F551" s="347"/>
      <c r="G551" s="347"/>
      <c r="H551" s="348"/>
      <c r="I551" s="349">
        <f>SUM(I552:I570)</f>
        <v>21789.64</v>
      </c>
      <c r="K551" s="105">
        <f t="shared" si="90"/>
        <v>0.24987184955602626</v>
      </c>
      <c r="M551" s="303">
        <f t="shared" si="89"/>
        <v>-7258.25</v>
      </c>
      <c r="N551" s="105" t="s">
        <v>2351</v>
      </c>
      <c r="O551" s="6" t="s">
        <v>2343</v>
      </c>
      <c r="P551" s="303"/>
      <c r="AD551" s="6">
        <v>18</v>
      </c>
      <c r="AG551" s="6" t="s">
        <v>3275</v>
      </c>
      <c r="AL551" s="161">
        <v>29047.89</v>
      </c>
    </row>
    <row r="552" spans="1:38" ht="25.15" customHeight="1">
      <c r="A552" s="350" t="s">
        <v>3276</v>
      </c>
      <c r="B552" s="343">
        <v>90447</v>
      </c>
      <c r="C552" s="351" t="s">
        <v>8</v>
      </c>
      <c r="D552" s="345" t="s">
        <v>3277</v>
      </c>
      <c r="E552" s="352" t="s">
        <v>87</v>
      </c>
      <c r="F552" s="353">
        <v>25</v>
      </c>
      <c r="G552" s="353">
        <f>CPU!G5559</f>
        <v>4.0200000000000005</v>
      </c>
      <c r="H552" s="349">
        <f t="shared" ref="H552:H570" si="93">ROUND(G552*1.281,2)</f>
        <v>5.15</v>
      </c>
      <c r="I552" s="349">
        <f t="shared" ref="I552:I570" si="94">ROUND(H552*F552,2)</f>
        <v>128.75</v>
      </c>
      <c r="K552" s="105">
        <f t="shared" si="90"/>
        <v>0.24817518248175185</v>
      </c>
      <c r="M552" s="303">
        <f t="shared" si="89"/>
        <v>-42.5</v>
      </c>
      <c r="N552" s="105">
        <v>0.28037383177570097</v>
      </c>
      <c r="O552" s="6" t="s">
        <v>2343</v>
      </c>
      <c r="P552" s="303"/>
      <c r="AD552" s="6" t="s">
        <v>3276</v>
      </c>
      <c r="AE552" s="6">
        <v>90447</v>
      </c>
      <c r="AF552" s="6" t="s">
        <v>8</v>
      </c>
      <c r="AG552" s="6" t="s">
        <v>3277</v>
      </c>
      <c r="AH552" s="6" t="s">
        <v>87</v>
      </c>
      <c r="AI552" s="161">
        <v>25</v>
      </c>
      <c r="AJ552" s="161">
        <v>5.35</v>
      </c>
      <c r="AK552" s="161">
        <v>6.85</v>
      </c>
      <c r="AL552" s="161">
        <v>171.25</v>
      </c>
    </row>
    <row r="553" spans="1:38" ht="37.9" customHeight="1">
      <c r="A553" s="350" t="s">
        <v>3278</v>
      </c>
      <c r="B553" s="343">
        <v>91862</v>
      </c>
      <c r="C553" s="351" t="s">
        <v>8</v>
      </c>
      <c r="D553" s="345" t="s">
        <v>2937</v>
      </c>
      <c r="E553" s="352" t="s">
        <v>87</v>
      </c>
      <c r="F553" s="353">
        <v>60</v>
      </c>
      <c r="G553" s="353">
        <f>CPU!G5569</f>
        <v>6.23</v>
      </c>
      <c r="H553" s="349">
        <f t="shared" si="93"/>
        <v>7.98</v>
      </c>
      <c r="I553" s="349">
        <f t="shared" si="94"/>
        <v>478.8</v>
      </c>
      <c r="K553" s="105">
        <f t="shared" si="90"/>
        <v>0.24858757062146897</v>
      </c>
      <c r="M553" s="303">
        <f t="shared" si="89"/>
        <v>-158.40000000000003</v>
      </c>
      <c r="N553" s="105">
        <v>0.28106151990349826</v>
      </c>
      <c r="O553" s="6" t="s">
        <v>2343</v>
      </c>
      <c r="P553" s="303"/>
      <c r="AD553" s="6" t="s">
        <v>3278</v>
      </c>
      <c r="AE553" s="6">
        <v>91862</v>
      </c>
      <c r="AF553" s="6" t="s">
        <v>8</v>
      </c>
      <c r="AG553" s="6" t="s">
        <v>2937</v>
      </c>
      <c r="AH553" s="6" t="s">
        <v>87</v>
      </c>
      <c r="AI553" s="161">
        <v>60</v>
      </c>
      <c r="AJ553" s="161">
        <v>8.2899999999999991</v>
      </c>
      <c r="AK553" s="161">
        <v>10.62</v>
      </c>
      <c r="AL553" s="161">
        <v>637.20000000000005</v>
      </c>
    </row>
    <row r="554" spans="1:38" ht="37.9" customHeight="1">
      <c r="A554" s="350" t="s">
        <v>3279</v>
      </c>
      <c r="B554" s="343">
        <v>91864</v>
      </c>
      <c r="C554" s="351" t="s">
        <v>8</v>
      </c>
      <c r="D554" s="345" t="s">
        <v>2941</v>
      </c>
      <c r="E554" s="352" t="s">
        <v>87</v>
      </c>
      <c r="F554" s="353">
        <v>18</v>
      </c>
      <c r="G554" s="353">
        <f>CPU!G5579</f>
        <v>10.16</v>
      </c>
      <c r="H554" s="349">
        <f t="shared" si="93"/>
        <v>13.01</v>
      </c>
      <c r="I554" s="349">
        <f t="shared" si="94"/>
        <v>234.18</v>
      </c>
      <c r="K554" s="105">
        <f t="shared" si="90"/>
        <v>0.24971164936562862</v>
      </c>
      <c r="M554" s="303">
        <f t="shared" si="89"/>
        <v>-77.94</v>
      </c>
      <c r="N554" s="105">
        <v>0.28064992614475637</v>
      </c>
      <c r="O554" s="6" t="s">
        <v>2343</v>
      </c>
      <c r="P554" s="303"/>
      <c r="AD554" s="6" t="s">
        <v>3279</v>
      </c>
      <c r="AE554" s="6">
        <v>91864</v>
      </c>
      <c r="AF554" s="6" t="s">
        <v>8</v>
      </c>
      <c r="AG554" s="6" t="s">
        <v>2941</v>
      </c>
      <c r="AH554" s="6" t="s">
        <v>87</v>
      </c>
      <c r="AI554" s="161">
        <v>18</v>
      </c>
      <c r="AJ554" s="161">
        <v>13.54</v>
      </c>
      <c r="AK554" s="161">
        <v>17.34</v>
      </c>
      <c r="AL554" s="161">
        <v>312.12</v>
      </c>
    </row>
    <row r="555" spans="1:38" ht="37.9" customHeight="1">
      <c r="A555" s="350" t="s">
        <v>3279</v>
      </c>
      <c r="B555" s="343">
        <v>91863</v>
      </c>
      <c r="C555" s="351" t="s">
        <v>8</v>
      </c>
      <c r="D555" s="345" t="s">
        <v>2939</v>
      </c>
      <c r="E555" s="352" t="s">
        <v>87</v>
      </c>
      <c r="F555" s="353">
        <v>40</v>
      </c>
      <c r="G555" s="353">
        <f>CPU!G5589</f>
        <v>7.41</v>
      </c>
      <c r="H555" s="349">
        <f t="shared" si="93"/>
        <v>9.49</v>
      </c>
      <c r="I555" s="349">
        <f t="shared" si="94"/>
        <v>379.6</v>
      </c>
      <c r="K555" s="105">
        <f t="shared" si="90"/>
        <v>0.24861441013460006</v>
      </c>
      <c r="M555" s="303">
        <f t="shared" si="89"/>
        <v>-125.59999999999997</v>
      </c>
      <c r="N555" s="105">
        <v>0.2809330628803246</v>
      </c>
      <c r="O555" s="6" t="s">
        <v>2343</v>
      </c>
      <c r="P555" s="303"/>
      <c r="AD555" s="6" t="s">
        <v>3279</v>
      </c>
      <c r="AE555" s="6">
        <v>91863</v>
      </c>
      <c r="AF555" s="6" t="s">
        <v>8</v>
      </c>
      <c r="AG555" s="6" t="s">
        <v>2939</v>
      </c>
      <c r="AH555" s="6" t="s">
        <v>87</v>
      </c>
      <c r="AI555" s="161">
        <v>40</v>
      </c>
      <c r="AJ555" s="161">
        <v>9.86</v>
      </c>
      <c r="AK555" s="161">
        <v>12.63</v>
      </c>
      <c r="AL555" s="161">
        <v>505.2</v>
      </c>
    </row>
    <row r="556" spans="1:38" ht="37.9" customHeight="1">
      <c r="A556" s="350" t="s">
        <v>3280</v>
      </c>
      <c r="B556" s="343">
        <v>91874</v>
      </c>
      <c r="C556" s="351" t="s">
        <v>8</v>
      </c>
      <c r="D556" s="345" t="s">
        <v>3281</v>
      </c>
      <c r="E556" s="352" t="s">
        <v>55</v>
      </c>
      <c r="F556" s="353">
        <v>11</v>
      </c>
      <c r="G556" s="353">
        <f>CPU!G5599</f>
        <v>4.21</v>
      </c>
      <c r="H556" s="349">
        <f t="shared" si="93"/>
        <v>5.39</v>
      </c>
      <c r="I556" s="349">
        <f t="shared" si="94"/>
        <v>59.29</v>
      </c>
      <c r="K556" s="105">
        <f t="shared" si="90"/>
        <v>0.24825662482566258</v>
      </c>
      <c r="M556" s="303">
        <f t="shared" si="89"/>
        <v>-19.580000000000005</v>
      </c>
      <c r="N556" s="105">
        <v>0.28035714285714297</v>
      </c>
      <c r="O556" s="6" t="s">
        <v>2343</v>
      </c>
      <c r="P556" s="303"/>
      <c r="AD556" s="6" t="s">
        <v>3280</v>
      </c>
      <c r="AE556" s="6">
        <v>91874</v>
      </c>
      <c r="AF556" s="6" t="s">
        <v>8</v>
      </c>
      <c r="AG556" s="6" t="s">
        <v>3281</v>
      </c>
      <c r="AH556" s="6" t="s">
        <v>55</v>
      </c>
      <c r="AI556" s="161">
        <v>11</v>
      </c>
      <c r="AJ556" s="161">
        <v>5.6</v>
      </c>
      <c r="AK556" s="161">
        <v>7.17</v>
      </c>
      <c r="AL556" s="161">
        <v>78.87</v>
      </c>
    </row>
    <row r="557" spans="1:38" ht="37.9" customHeight="1">
      <c r="A557" s="350" t="s">
        <v>3282</v>
      </c>
      <c r="B557" s="343">
        <v>91876</v>
      </c>
      <c r="C557" s="351" t="s">
        <v>8</v>
      </c>
      <c r="D557" s="345" t="s">
        <v>2953</v>
      </c>
      <c r="E557" s="352" t="s">
        <v>55</v>
      </c>
      <c r="F557" s="353">
        <v>5</v>
      </c>
      <c r="G557" s="353">
        <f>CPU!G5609</f>
        <v>5.99</v>
      </c>
      <c r="H557" s="349">
        <f t="shared" si="93"/>
        <v>7.67</v>
      </c>
      <c r="I557" s="349">
        <f t="shared" si="94"/>
        <v>38.35</v>
      </c>
      <c r="K557" s="105">
        <f t="shared" si="90"/>
        <v>0.2487757100881488</v>
      </c>
      <c r="M557" s="303">
        <f t="shared" si="89"/>
        <v>-12.699999999999996</v>
      </c>
      <c r="N557" s="105">
        <v>0.28105395232120456</v>
      </c>
      <c r="O557" s="6" t="s">
        <v>2343</v>
      </c>
      <c r="P557" s="303"/>
      <c r="AD557" s="6" t="s">
        <v>3282</v>
      </c>
      <c r="AE557" s="6">
        <v>91876</v>
      </c>
      <c r="AF557" s="6" t="s">
        <v>8</v>
      </c>
      <c r="AG557" s="6" t="s">
        <v>2953</v>
      </c>
      <c r="AH557" s="6" t="s">
        <v>55</v>
      </c>
      <c r="AI557" s="161">
        <v>5</v>
      </c>
      <c r="AJ557" s="161">
        <v>7.97</v>
      </c>
      <c r="AK557" s="161">
        <v>10.210000000000001</v>
      </c>
      <c r="AL557" s="161">
        <v>51.05</v>
      </c>
    </row>
    <row r="558" spans="1:38" ht="37.9" customHeight="1">
      <c r="A558" s="350" t="s">
        <v>3282</v>
      </c>
      <c r="B558" s="343">
        <v>91875</v>
      </c>
      <c r="C558" s="351" t="s">
        <v>8</v>
      </c>
      <c r="D558" s="345" t="s">
        <v>2951</v>
      </c>
      <c r="E558" s="352" t="s">
        <v>55</v>
      </c>
      <c r="F558" s="353">
        <v>13</v>
      </c>
      <c r="G558" s="353">
        <f>CPU!G5619</f>
        <v>4.96</v>
      </c>
      <c r="H558" s="349">
        <f t="shared" si="93"/>
        <v>6.35</v>
      </c>
      <c r="I558" s="349">
        <f t="shared" si="94"/>
        <v>82.55</v>
      </c>
      <c r="K558" s="105">
        <f t="shared" si="90"/>
        <v>0.2502951593860685</v>
      </c>
      <c r="M558" s="303">
        <f t="shared" si="89"/>
        <v>-27.560000000000002</v>
      </c>
      <c r="N558" s="105">
        <v>0.28139183055975803</v>
      </c>
      <c r="O558" s="6" t="s">
        <v>2343</v>
      </c>
      <c r="P558" s="303"/>
      <c r="AD558" s="6" t="s">
        <v>3282</v>
      </c>
      <c r="AE558" s="6">
        <v>91875</v>
      </c>
      <c r="AF558" s="6" t="s">
        <v>8</v>
      </c>
      <c r="AG558" s="6" t="s">
        <v>2951</v>
      </c>
      <c r="AH558" s="6" t="s">
        <v>55</v>
      </c>
      <c r="AI558" s="161">
        <v>13</v>
      </c>
      <c r="AJ558" s="161">
        <v>6.61</v>
      </c>
      <c r="AK558" s="161">
        <v>8.4700000000000006</v>
      </c>
      <c r="AL558" s="161">
        <v>110.11</v>
      </c>
    </row>
    <row r="559" spans="1:38" ht="37.9" customHeight="1">
      <c r="A559" s="350" t="s">
        <v>3283</v>
      </c>
      <c r="B559" s="343">
        <v>91887</v>
      </c>
      <c r="C559" s="351" t="s">
        <v>8</v>
      </c>
      <c r="D559" s="345" t="s">
        <v>3284</v>
      </c>
      <c r="E559" s="352" t="s">
        <v>55</v>
      </c>
      <c r="F559" s="353">
        <v>4</v>
      </c>
      <c r="G559" s="353">
        <f>CPU!G5629</f>
        <v>7.3800000000000008</v>
      </c>
      <c r="H559" s="349">
        <f t="shared" si="93"/>
        <v>9.4499999999999993</v>
      </c>
      <c r="I559" s="349">
        <f t="shared" si="94"/>
        <v>37.799999999999997</v>
      </c>
      <c r="K559" s="105">
        <f t="shared" si="90"/>
        <v>0.25059476605868358</v>
      </c>
      <c r="M559" s="303">
        <f t="shared" si="89"/>
        <v>-12.64</v>
      </c>
      <c r="N559" s="105">
        <v>0.2815040650406504</v>
      </c>
      <c r="O559" s="6" t="s">
        <v>2343</v>
      </c>
      <c r="P559" s="303"/>
      <c r="AD559" s="6" t="s">
        <v>3283</v>
      </c>
      <c r="AE559" s="6">
        <v>91887</v>
      </c>
      <c r="AF559" s="6" t="s">
        <v>8</v>
      </c>
      <c r="AG559" s="6" t="s">
        <v>3284</v>
      </c>
      <c r="AH559" s="6" t="s">
        <v>55</v>
      </c>
      <c r="AI559" s="161">
        <v>4</v>
      </c>
      <c r="AJ559" s="161">
        <v>9.84</v>
      </c>
      <c r="AK559" s="161">
        <v>12.61</v>
      </c>
      <c r="AL559" s="161">
        <v>50.44</v>
      </c>
    </row>
    <row r="560" spans="1:38" ht="37.9" customHeight="1">
      <c r="A560" s="350" t="s">
        <v>3285</v>
      </c>
      <c r="B560" s="343">
        <v>91893</v>
      </c>
      <c r="C560" s="351" t="s">
        <v>8</v>
      </c>
      <c r="D560" s="345" t="s">
        <v>3286</v>
      </c>
      <c r="E560" s="352" t="s">
        <v>55</v>
      </c>
      <c r="F560" s="353">
        <v>3</v>
      </c>
      <c r="G560" s="353">
        <f>CPU!G5639</f>
        <v>10.15</v>
      </c>
      <c r="H560" s="349">
        <f t="shared" si="93"/>
        <v>13</v>
      </c>
      <c r="I560" s="349">
        <f t="shared" si="94"/>
        <v>39</v>
      </c>
      <c r="K560" s="105">
        <f t="shared" si="90"/>
        <v>0.2498557414887479</v>
      </c>
      <c r="M560" s="303">
        <f t="shared" si="89"/>
        <v>-12.990000000000002</v>
      </c>
      <c r="N560" s="105">
        <v>0.28085735402808565</v>
      </c>
      <c r="O560" s="6" t="s">
        <v>2343</v>
      </c>
      <c r="P560" s="303"/>
      <c r="AD560" s="6" t="s">
        <v>3285</v>
      </c>
      <c r="AE560" s="6">
        <v>91893</v>
      </c>
      <c r="AF560" s="6" t="s">
        <v>8</v>
      </c>
      <c r="AG560" s="6" t="s">
        <v>3286</v>
      </c>
      <c r="AH560" s="6" t="s">
        <v>55</v>
      </c>
      <c r="AI560" s="161">
        <v>3</v>
      </c>
      <c r="AJ560" s="161">
        <v>13.53</v>
      </c>
      <c r="AK560" s="161">
        <v>17.329999999999998</v>
      </c>
      <c r="AL560" s="161">
        <v>51.99</v>
      </c>
    </row>
    <row r="561" spans="1:38" ht="37.9" customHeight="1">
      <c r="A561" s="350" t="s">
        <v>3287</v>
      </c>
      <c r="B561" s="343">
        <v>91928</v>
      </c>
      <c r="C561" s="351" t="s">
        <v>8</v>
      </c>
      <c r="D561" s="345" t="s">
        <v>2904</v>
      </c>
      <c r="E561" s="352" t="s">
        <v>87</v>
      </c>
      <c r="F561" s="353">
        <v>18</v>
      </c>
      <c r="G561" s="353">
        <f>CPU!G5650</f>
        <v>4.54</v>
      </c>
      <c r="H561" s="349">
        <f t="shared" si="93"/>
        <v>5.82</v>
      </c>
      <c r="I561" s="349">
        <f t="shared" si="94"/>
        <v>104.76</v>
      </c>
      <c r="K561" s="105">
        <f t="shared" si="90"/>
        <v>0.24513618677042803</v>
      </c>
      <c r="M561" s="303">
        <f t="shared" si="89"/>
        <v>-34.019999999999996</v>
      </c>
      <c r="N561" s="105">
        <v>0.2807308970099669</v>
      </c>
      <c r="O561" s="6" t="s">
        <v>2343</v>
      </c>
      <c r="P561" s="303"/>
      <c r="AD561" s="6" t="s">
        <v>3287</v>
      </c>
      <c r="AE561" s="6">
        <v>91928</v>
      </c>
      <c r="AF561" s="6" t="s">
        <v>8</v>
      </c>
      <c r="AG561" s="6" t="s">
        <v>2904</v>
      </c>
      <c r="AH561" s="6" t="s">
        <v>87</v>
      </c>
      <c r="AI561" s="161">
        <v>18</v>
      </c>
      <c r="AJ561" s="161">
        <v>6.02</v>
      </c>
      <c r="AK561" s="161">
        <v>7.71</v>
      </c>
      <c r="AL561" s="161">
        <v>138.78</v>
      </c>
    </row>
    <row r="562" spans="1:38" ht="25.15" customHeight="1">
      <c r="A562" s="350" t="s">
        <v>3288</v>
      </c>
      <c r="B562" s="343">
        <v>96985</v>
      </c>
      <c r="C562" s="351" t="s">
        <v>8</v>
      </c>
      <c r="D562" s="345" t="s">
        <v>3289</v>
      </c>
      <c r="E562" s="352" t="s">
        <v>55</v>
      </c>
      <c r="F562" s="353">
        <v>1</v>
      </c>
      <c r="G562" s="353">
        <f>CPU!G5660</f>
        <v>60.2</v>
      </c>
      <c r="H562" s="349">
        <f t="shared" si="93"/>
        <v>77.12</v>
      </c>
      <c r="I562" s="349">
        <f t="shared" si="94"/>
        <v>77.12</v>
      </c>
      <c r="K562" s="105">
        <f t="shared" si="90"/>
        <v>0.24987841649644971</v>
      </c>
      <c r="M562" s="303">
        <f t="shared" si="89"/>
        <v>-25.689999999999998</v>
      </c>
      <c r="N562" s="105">
        <v>0.28096187390979321</v>
      </c>
      <c r="O562" s="6" t="s">
        <v>2343</v>
      </c>
      <c r="P562" s="303"/>
      <c r="AD562" s="6" t="s">
        <v>3288</v>
      </c>
      <c r="AE562" s="6">
        <v>96985</v>
      </c>
      <c r="AF562" s="6" t="s">
        <v>8</v>
      </c>
      <c r="AG562" s="6" t="s">
        <v>3289</v>
      </c>
      <c r="AH562" s="6" t="s">
        <v>55</v>
      </c>
      <c r="AI562" s="161">
        <v>1</v>
      </c>
      <c r="AJ562" s="161">
        <v>80.260000000000005</v>
      </c>
      <c r="AK562" s="161">
        <v>102.81</v>
      </c>
      <c r="AL562" s="161">
        <v>102.81</v>
      </c>
    </row>
    <row r="563" spans="1:38" ht="37.9" customHeight="1">
      <c r="A563" s="350" t="s">
        <v>3290</v>
      </c>
      <c r="B563" s="343">
        <v>91940</v>
      </c>
      <c r="C563" s="351" t="s">
        <v>8</v>
      </c>
      <c r="D563" s="345" t="s">
        <v>3291</v>
      </c>
      <c r="E563" s="352" t="s">
        <v>55</v>
      </c>
      <c r="F563" s="353">
        <v>6</v>
      </c>
      <c r="G563" s="353">
        <f>CPU!G5673</f>
        <v>10.89</v>
      </c>
      <c r="H563" s="349">
        <f t="shared" si="93"/>
        <v>13.95</v>
      </c>
      <c r="I563" s="349">
        <f t="shared" si="94"/>
        <v>83.7</v>
      </c>
      <c r="K563" s="105">
        <f t="shared" si="90"/>
        <v>0.25040300913487368</v>
      </c>
      <c r="M563" s="303">
        <f t="shared" si="89"/>
        <v>-27.959999999999994</v>
      </c>
      <c r="N563" s="105">
        <v>0.28079834824501027</v>
      </c>
      <c r="O563" s="6" t="s">
        <v>2343</v>
      </c>
      <c r="P563" s="303"/>
      <c r="AD563" s="6" t="s">
        <v>3290</v>
      </c>
      <c r="AE563" s="6">
        <v>91940</v>
      </c>
      <c r="AF563" s="6" t="s">
        <v>8</v>
      </c>
      <c r="AG563" s="6" t="s">
        <v>3291</v>
      </c>
      <c r="AH563" s="6" t="s">
        <v>55</v>
      </c>
      <c r="AI563" s="161">
        <v>6</v>
      </c>
      <c r="AJ563" s="161">
        <v>14.53</v>
      </c>
      <c r="AK563" s="161">
        <v>18.61</v>
      </c>
      <c r="AL563" s="161">
        <v>111.66</v>
      </c>
    </row>
    <row r="564" spans="1:38" ht="37.9" customHeight="1">
      <c r="A564" s="350" t="s">
        <v>3292</v>
      </c>
      <c r="B564" s="343">
        <v>91943</v>
      </c>
      <c r="C564" s="351" t="s">
        <v>8</v>
      </c>
      <c r="D564" s="345" t="s">
        <v>3293</v>
      </c>
      <c r="E564" s="352" t="s">
        <v>55</v>
      </c>
      <c r="F564" s="353">
        <v>6</v>
      </c>
      <c r="G564" s="353">
        <f>CPU!G5686</f>
        <v>13.010000000000002</v>
      </c>
      <c r="H564" s="349">
        <f t="shared" si="93"/>
        <v>16.670000000000002</v>
      </c>
      <c r="I564" s="349">
        <f t="shared" si="94"/>
        <v>100.02</v>
      </c>
      <c r="K564" s="105">
        <f t="shared" si="90"/>
        <v>0.25011246063877646</v>
      </c>
      <c r="M564" s="303">
        <f t="shared" si="89"/>
        <v>-33.36</v>
      </c>
      <c r="N564" s="105">
        <v>0.28126801152737735</v>
      </c>
      <c r="O564" s="6" t="s">
        <v>2343</v>
      </c>
      <c r="P564" s="303"/>
      <c r="AD564" s="6" t="s">
        <v>3292</v>
      </c>
      <c r="AE564" s="6">
        <v>91943</v>
      </c>
      <c r="AF564" s="6" t="s">
        <v>8</v>
      </c>
      <c r="AG564" s="6" t="s">
        <v>3293</v>
      </c>
      <c r="AH564" s="6" t="s">
        <v>55</v>
      </c>
      <c r="AI564" s="161">
        <v>6</v>
      </c>
      <c r="AJ564" s="161">
        <v>17.350000000000001</v>
      </c>
      <c r="AK564" s="161">
        <v>22.23</v>
      </c>
      <c r="AL564" s="161">
        <v>133.38</v>
      </c>
    </row>
    <row r="565" spans="1:38" ht="25.15" customHeight="1">
      <c r="A565" s="350" t="s">
        <v>3294</v>
      </c>
      <c r="B565" s="343">
        <v>97886</v>
      </c>
      <c r="C565" s="351" t="s">
        <v>8</v>
      </c>
      <c r="D565" s="345" t="s">
        <v>3295</v>
      </c>
      <c r="E565" s="352" t="s">
        <v>55</v>
      </c>
      <c r="F565" s="353">
        <v>1</v>
      </c>
      <c r="G565" s="353">
        <f>CPU!G5702</f>
        <v>118.63999999999999</v>
      </c>
      <c r="H565" s="349">
        <f t="shared" si="93"/>
        <v>151.97999999999999</v>
      </c>
      <c r="I565" s="349">
        <f t="shared" si="94"/>
        <v>151.97999999999999</v>
      </c>
      <c r="K565" s="105">
        <f t="shared" si="90"/>
        <v>0.25003700962250197</v>
      </c>
      <c r="M565" s="303">
        <f t="shared" si="89"/>
        <v>-50.670000000000016</v>
      </c>
      <c r="N565" s="105">
        <v>0.28097345132743379</v>
      </c>
      <c r="O565" s="6" t="s">
        <v>2343</v>
      </c>
      <c r="P565" s="303"/>
      <c r="AD565" s="6" t="s">
        <v>3294</v>
      </c>
      <c r="AE565" s="6">
        <v>97886</v>
      </c>
      <c r="AF565" s="6" t="s">
        <v>8</v>
      </c>
      <c r="AG565" s="6" t="s">
        <v>3295</v>
      </c>
      <c r="AH565" s="6" t="s">
        <v>55</v>
      </c>
      <c r="AI565" s="161">
        <v>1</v>
      </c>
      <c r="AJ565" s="161">
        <v>158.19999999999999</v>
      </c>
      <c r="AK565" s="161">
        <v>202.65</v>
      </c>
      <c r="AL565" s="161">
        <v>202.65</v>
      </c>
    </row>
    <row r="566" spans="1:38" ht="25.15" customHeight="1">
      <c r="A566" s="350" t="s">
        <v>3296</v>
      </c>
      <c r="B566" s="343">
        <v>12657</v>
      </c>
      <c r="C566" s="351" t="s">
        <v>48</v>
      </c>
      <c r="D566" s="345" t="s">
        <v>3297</v>
      </c>
      <c r="E566" s="352" t="s">
        <v>644</v>
      </c>
      <c r="F566" s="353">
        <v>7</v>
      </c>
      <c r="G566" s="353">
        <f>CPU!G5713</f>
        <v>19.48</v>
      </c>
      <c r="H566" s="349">
        <f t="shared" si="93"/>
        <v>24.95</v>
      </c>
      <c r="I566" s="349">
        <f t="shared" si="94"/>
        <v>174.65</v>
      </c>
      <c r="K566" s="105">
        <f t="shared" si="90"/>
        <v>0.25052568338840486</v>
      </c>
      <c r="M566" s="303">
        <f t="shared" si="89"/>
        <v>-58.379999999999995</v>
      </c>
      <c r="N566" s="105">
        <v>0.28087726048480199</v>
      </c>
      <c r="O566" s="6" t="s">
        <v>2343</v>
      </c>
      <c r="P566" s="303"/>
      <c r="AD566" s="6" t="s">
        <v>3296</v>
      </c>
      <c r="AE566" s="6">
        <v>12657</v>
      </c>
      <c r="AF566" s="6" t="s">
        <v>48</v>
      </c>
      <c r="AG566" s="6" t="s">
        <v>3297</v>
      </c>
      <c r="AH566" s="6" t="s">
        <v>644</v>
      </c>
      <c r="AI566" s="161">
        <v>7</v>
      </c>
      <c r="AJ566" s="161">
        <v>25.99</v>
      </c>
      <c r="AK566" s="161">
        <v>33.29</v>
      </c>
      <c r="AL566" s="161">
        <v>233.03</v>
      </c>
    </row>
    <row r="567" spans="1:38" ht="23.45" customHeight="1">
      <c r="A567" s="350" t="s">
        <v>3298</v>
      </c>
      <c r="B567" s="343">
        <v>98300</v>
      </c>
      <c r="C567" s="351" t="s">
        <v>8</v>
      </c>
      <c r="D567" s="345" t="s">
        <v>3299</v>
      </c>
      <c r="E567" s="352" t="s">
        <v>66</v>
      </c>
      <c r="F567" s="353">
        <v>210</v>
      </c>
      <c r="G567" s="353">
        <f>CPU!G5723</f>
        <v>4.2300000000000004</v>
      </c>
      <c r="H567" s="349">
        <f t="shared" si="93"/>
        <v>5.42</v>
      </c>
      <c r="I567" s="349">
        <f t="shared" si="94"/>
        <v>1138.2</v>
      </c>
      <c r="K567" s="105">
        <f t="shared" si="90"/>
        <v>0.24930747922437668</v>
      </c>
      <c r="M567" s="303">
        <f t="shared" si="89"/>
        <v>-378</v>
      </c>
      <c r="N567" s="105">
        <v>0.28014184397163122</v>
      </c>
      <c r="O567" s="6" t="s">
        <v>2343</v>
      </c>
      <c r="P567" s="303"/>
      <c r="AD567" s="6" t="s">
        <v>3298</v>
      </c>
      <c r="AE567" s="6">
        <v>98300</v>
      </c>
      <c r="AF567" s="6" t="s">
        <v>8</v>
      </c>
      <c r="AG567" s="6" t="s">
        <v>3299</v>
      </c>
      <c r="AH567" s="6" t="s">
        <v>66</v>
      </c>
      <c r="AI567" s="161">
        <v>210</v>
      </c>
      <c r="AJ567" s="161">
        <v>5.64</v>
      </c>
      <c r="AK567" s="161">
        <v>7.22</v>
      </c>
      <c r="AL567" s="161">
        <v>1516.2</v>
      </c>
    </row>
    <row r="568" spans="1:38" ht="23.45" customHeight="1">
      <c r="A568" s="350" t="s">
        <v>3300</v>
      </c>
      <c r="B568" s="354">
        <v>279</v>
      </c>
      <c r="C568" s="351" t="s">
        <v>2353</v>
      </c>
      <c r="D568" s="345" t="s">
        <v>3301</v>
      </c>
      <c r="E568" s="352" t="s">
        <v>55</v>
      </c>
      <c r="F568" s="353">
        <v>1</v>
      </c>
      <c r="G568" s="353">
        <f>CPU!G5732</f>
        <v>742.5</v>
      </c>
      <c r="H568" s="349">
        <f t="shared" si="93"/>
        <v>951.14</v>
      </c>
      <c r="I568" s="349">
        <f t="shared" si="94"/>
        <v>951.14</v>
      </c>
      <c r="K568" s="105">
        <f t="shared" si="90"/>
        <v>0.2499960573420178</v>
      </c>
      <c r="M568" s="303">
        <f t="shared" si="89"/>
        <v>-317.04000000000008</v>
      </c>
      <c r="N568" s="105">
        <v>0.28100283841250917</v>
      </c>
      <c r="O568" s="6" t="s">
        <v>2343</v>
      </c>
      <c r="P568" s="303"/>
      <c r="AD568" s="6" t="s">
        <v>3300</v>
      </c>
      <c r="AE568" s="6">
        <v>279</v>
      </c>
      <c r="AF568" s="6" t="s">
        <v>2353</v>
      </c>
      <c r="AG568" s="6" t="s">
        <v>3301</v>
      </c>
      <c r="AH568" s="6" t="s">
        <v>55</v>
      </c>
      <c r="AI568" s="161">
        <v>1</v>
      </c>
      <c r="AJ568" s="161">
        <v>989.99</v>
      </c>
      <c r="AK568" s="161">
        <v>1268.18</v>
      </c>
      <c r="AL568" s="161">
        <v>1268.18</v>
      </c>
    </row>
    <row r="569" spans="1:38" ht="25.15" customHeight="1">
      <c r="A569" s="350" t="s">
        <v>3302</v>
      </c>
      <c r="B569" s="354">
        <v>280</v>
      </c>
      <c r="C569" s="351" t="s">
        <v>2353</v>
      </c>
      <c r="D569" s="345" t="s">
        <v>1659</v>
      </c>
      <c r="E569" s="352" t="s">
        <v>55</v>
      </c>
      <c r="F569" s="353">
        <v>2</v>
      </c>
      <c r="G569" s="353">
        <f>CPU!G5741</f>
        <v>55.79</v>
      </c>
      <c r="H569" s="349">
        <f t="shared" si="93"/>
        <v>71.47</v>
      </c>
      <c r="I569" s="349">
        <f t="shared" si="94"/>
        <v>142.94</v>
      </c>
      <c r="K569" s="105">
        <f t="shared" si="90"/>
        <v>0.24997376429845741</v>
      </c>
      <c r="M569" s="303">
        <f t="shared" si="89"/>
        <v>-47.640000000000015</v>
      </c>
      <c r="N569" s="105">
        <v>0.28095174082537988</v>
      </c>
      <c r="O569" s="6" t="s">
        <v>2343</v>
      </c>
      <c r="P569" s="303"/>
      <c r="AD569" s="6" t="s">
        <v>3302</v>
      </c>
      <c r="AE569" s="6">
        <v>280</v>
      </c>
      <c r="AF569" s="6" t="s">
        <v>2353</v>
      </c>
      <c r="AG569" s="6" t="s">
        <v>1659</v>
      </c>
      <c r="AH569" s="6" t="s">
        <v>55</v>
      </c>
      <c r="AI569" s="161">
        <v>2</v>
      </c>
      <c r="AJ569" s="161">
        <v>74.39</v>
      </c>
      <c r="AK569" s="161">
        <v>95.29</v>
      </c>
      <c r="AL569" s="161">
        <v>190.58</v>
      </c>
    </row>
    <row r="570" spans="1:38" ht="25.15" customHeight="1">
      <c r="A570" s="350" t="s">
        <v>3303</v>
      </c>
      <c r="B570" s="343">
        <v>9218</v>
      </c>
      <c r="C570" s="351" t="s">
        <v>48</v>
      </c>
      <c r="D570" s="345" t="s">
        <v>3304</v>
      </c>
      <c r="E570" s="352" t="s">
        <v>55</v>
      </c>
      <c r="F570" s="353">
        <v>7</v>
      </c>
      <c r="G570" s="353">
        <f>CPU!G5747</f>
        <v>1938.98</v>
      </c>
      <c r="H570" s="349">
        <f t="shared" si="93"/>
        <v>2483.83</v>
      </c>
      <c r="I570" s="349">
        <f t="shared" si="94"/>
        <v>17386.810000000001</v>
      </c>
      <c r="K570" s="105">
        <f t="shared" si="90"/>
        <v>0.24999924511665961</v>
      </c>
      <c r="M570" s="303">
        <f t="shared" si="89"/>
        <v>-5795.5799999999981</v>
      </c>
      <c r="N570" s="105">
        <v>0.28100027076161371</v>
      </c>
      <c r="O570" s="6" t="s">
        <v>2343</v>
      </c>
      <c r="P570" s="303"/>
      <c r="AD570" s="6" t="s">
        <v>3303</v>
      </c>
      <c r="AE570" s="6">
        <v>9218</v>
      </c>
      <c r="AF570" s="6" t="s">
        <v>48</v>
      </c>
      <c r="AG570" s="6" t="s">
        <v>3304</v>
      </c>
      <c r="AH570" s="6" t="s">
        <v>55</v>
      </c>
      <c r="AI570" s="161">
        <v>7</v>
      </c>
      <c r="AJ570" s="161">
        <v>2585.3000000000002</v>
      </c>
      <c r="AK570" s="161">
        <v>3311.77</v>
      </c>
      <c r="AL570" s="161">
        <v>23182.39</v>
      </c>
    </row>
    <row r="571" spans="1:38" ht="13.9" customHeight="1">
      <c r="A571" s="344"/>
      <c r="B571" s="344"/>
      <c r="C571" s="324"/>
      <c r="D571" s="355"/>
      <c r="E571" s="346"/>
      <c r="F571" s="347"/>
      <c r="G571" s="347"/>
      <c r="H571" s="348"/>
      <c r="I571" s="348"/>
      <c r="K571" s="105" t="e">
        <f t="shared" si="90"/>
        <v>#DIV/0!</v>
      </c>
      <c r="M571" s="303">
        <f t="shared" si="89"/>
        <v>0</v>
      </c>
      <c r="N571" s="105" t="s">
        <v>2351</v>
      </c>
      <c r="O571" s="6" t="s">
        <v>2343</v>
      </c>
      <c r="P571" s="303"/>
    </row>
    <row r="572" spans="1:38" ht="23.45" customHeight="1">
      <c r="A572" s="343">
        <v>19</v>
      </c>
      <c r="B572" s="344"/>
      <c r="C572" s="324"/>
      <c r="D572" s="345" t="s">
        <v>3305</v>
      </c>
      <c r="E572" s="346"/>
      <c r="F572" s="347"/>
      <c r="G572" s="347"/>
      <c r="H572" s="348"/>
      <c r="I572" s="349">
        <f>SUM(I573)</f>
        <v>201608.19</v>
      </c>
      <c r="K572" s="105">
        <f t="shared" si="90"/>
        <v>0.29999997569543102</v>
      </c>
      <c r="M572" s="303">
        <f t="shared" si="89"/>
        <v>-86403.5</v>
      </c>
      <c r="N572" s="105" t="s">
        <v>2351</v>
      </c>
      <c r="O572" s="6" t="s">
        <v>2343</v>
      </c>
      <c r="P572" s="303"/>
      <c r="AD572" s="6">
        <v>19</v>
      </c>
      <c r="AG572" s="6" t="s">
        <v>3305</v>
      </c>
      <c r="AL572" s="161">
        <v>288011.69</v>
      </c>
    </row>
    <row r="573" spans="1:38" ht="37.15" customHeight="1">
      <c r="A573" s="350" t="s">
        <v>3306</v>
      </c>
      <c r="B573" s="343">
        <v>1919</v>
      </c>
      <c r="C573" s="351" t="s">
        <v>2353</v>
      </c>
      <c r="D573" s="345" t="s">
        <v>3307</v>
      </c>
      <c r="E573" s="352" t="s">
        <v>55</v>
      </c>
      <c r="F573" s="353">
        <v>1</v>
      </c>
      <c r="G573" s="353">
        <f>CPU!G5753</f>
        <v>157383.44</v>
      </c>
      <c r="H573" s="349">
        <f t="shared" ref="H573" si="95">ROUND(G573*1.281,2)</f>
        <v>201608.19</v>
      </c>
      <c r="I573" s="349">
        <f t="shared" ref="I573" si="96">ROUND(H573*F573,2)</f>
        <v>201608.19</v>
      </c>
      <c r="K573" s="105">
        <f t="shared" si="90"/>
        <v>0.29999997569543102</v>
      </c>
      <c r="M573" s="303">
        <f t="shared" si="89"/>
        <v>-86403.5</v>
      </c>
      <c r="N573" s="105">
        <v>0.28100000942920067</v>
      </c>
      <c r="O573" s="6" t="s">
        <v>2343</v>
      </c>
      <c r="P573" s="303"/>
      <c r="AD573" s="6" t="s">
        <v>3306</v>
      </c>
      <c r="AE573" s="6">
        <v>1919</v>
      </c>
      <c r="AF573" s="6" t="s">
        <v>2353</v>
      </c>
      <c r="AG573" s="6" t="s">
        <v>3307</v>
      </c>
      <c r="AH573" s="6" t="s">
        <v>55</v>
      </c>
      <c r="AI573" s="161">
        <v>1</v>
      </c>
      <c r="AJ573" s="161">
        <v>224833.48</v>
      </c>
      <c r="AK573" s="161">
        <v>288011.69</v>
      </c>
      <c r="AL573" s="161">
        <v>288011.69</v>
      </c>
    </row>
    <row r="574" spans="1:38" ht="13.9" customHeight="1">
      <c r="A574" s="344"/>
      <c r="B574" s="344"/>
      <c r="C574" s="324"/>
      <c r="D574" s="355"/>
      <c r="E574" s="346"/>
      <c r="F574" s="347"/>
      <c r="G574" s="347"/>
      <c r="H574" s="348"/>
      <c r="I574" s="348"/>
      <c r="K574" s="105" t="e">
        <f t="shared" si="90"/>
        <v>#DIV/0!</v>
      </c>
      <c r="M574" s="303">
        <f t="shared" si="89"/>
        <v>0</v>
      </c>
      <c r="N574" s="105" t="s">
        <v>2351</v>
      </c>
      <c r="O574" s="6" t="s">
        <v>2343</v>
      </c>
      <c r="P574" s="303"/>
    </row>
    <row r="575" spans="1:38" ht="23.45" customHeight="1">
      <c r="A575" s="343">
        <v>20</v>
      </c>
      <c r="B575" s="344"/>
      <c r="C575" s="324"/>
      <c r="D575" s="345" t="s">
        <v>3308</v>
      </c>
      <c r="E575" s="346"/>
      <c r="F575" s="347"/>
      <c r="G575" s="347"/>
      <c r="H575" s="348"/>
      <c r="I575" s="349">
        <f>SUM(I576:I597)</f>
        <v>270482.21999999997</v>
      </c>
      <c r="K575" s="105">
        <f t="shared" si="90"/>
        <v>0.26289988197992509</v>
      </c>
      <c r="M575" s="303">
        <f t="shared" si="89"/>
        <v>-96472.300000000047</v>
      </c>
      <c r="N575" s="105" t="s">
        <v>2351</v>
      </c>
      <c r="O575" s="6" t="s">
        <v>2343</v>
      </c>
      <c r="P575" s="303"/>
      <c r="AD575" s="6">
        <v>20</v>
      </c>
      <c r="AG575" s="6" t="s">
        <v>3308</v>
      </c>
      <c r="AL575" s="161">
        <v>366954.52</v>
      </c>
    </row>
    <row r="576" spans="1:38" ht="23.45" customHeight="1">
      <c r="A576" s="350" t="s">
        <v>3309</v>
      </c>
      <c r="B576" s="343">
        <v>98504</v>
      </c>
      <c r="C576" s="351" t="s">
        <v>8</v>
      </c>
      <c r="D576" s="345" t="s">
        <v>3310</v>
      </c>
      <c r="E576" s="352" t="s">
        <v>542</v>
      </c>
      <c r="F576" s="353">
        <v>984.28</v>
      </c>
      <c r="G576" s="353">
        <f>CPU!G5763</f>
        <v>12</v>
      </c>
      <c r="H576" s="349">
        <f t="shared" ref="H576:H597" si="97">ROUND(G576*1.281,2)</f>
        <v>15.37</v>
      </c>
      <c r="I576" s="349">
        <f t="shared" ref="I576:I597" si="98">ROUND(H576*F576,2)</f>
        <v>15128.38</v>
      </c>
      <c r="K576" s="105">
        <f t="shared" si="90"/>
        <v>0.25060953318822776</v>
      </c>
      <c r="M576" s="303">
        <f t="shared" si="89"/>
        <v>-5059.2000000000025</v>
      </c>
      <c r="N576" s="105">
        <v>0.28107432854465952</v>
      </c>
      <c r="O576" s="6" t="s">
        <v>2343</v>
      </c>
      <c r="P576" s="303"/>
      <c r="AD576" s="6" t="s">
        <v>3309</v>
      </c>
      <c r="AE576" s="6">
        <v>98504</v>
      </c>
      <c r="AF576" s="6" t="s">
        <v>8</v>
      </c>
      <c r="AG576" s="6" t="s">
        <v>3310</v>
      </c>
      <c r="AH576" s="6" t="s">
        <v>542</v>
      </c>
      <c r="AI576" s="161">
        <v>984.28</v>
      </c>
      <c r="AJ576" s="161">
        <v>16.010000000000002</v>
      </c>
      <c r="AK576" s="161">
        <v>20.51</v>
      </c>
      <c r="AL576" s="161">
        <v>20187.580000000002</v>
      </c>
    </row>
    <row r="577" spans="1:38" ht="25.15" customHeight="1">
      <c r="A577" s="350" t="s">
        <v>3311</v>
      </c>
      <c r="B577" s="343">
        <v>7284</v>
      </c>
      <c r="C577" s="351" t="s">
        <v>48</v>
      </c>
      <c r="D577" s="345" t="s">
        <v>3312</v>
      </c>
      <c r="E577" s="352" t="s">
        <v>87</v>
      </c>
      <c r="F577" s="353">
        <v>75.400000000000006</v>
      </c>
      <c r="G577" s="353">
        <f>CPU!G5775</f>
        <v>119.47</v>
      </c>
      <c r="H577" s="349">
        <f t="shared" si="97"/>
        <v>153.04</v>
      </c>
      <c r="I577" s="349">
        <f t="shared" si="98"/>
        <v>11539.22</v>
      </c>
      <c r="K577" s="105">
        <f t="shared" si="90"/>
        <v>0.25009764336678231</v>
      </c>
      <c r="M577" s="303">
        <f t="shared" si="89"/>
        <v>-3848.41</v>
      </c>
      <c r="N577" s="105">
        <v>0.28102441780177023</v>
      </c>
      <c r="O577" s="6" t="s">
        <v>2343</v>
      </c>
      <c r="P577" s="303"/>
      <c r="AD577" s="6" t="s">
        <v>3311</v>
      </c>
      <c r="AE577" s="6">
        <v>7284</v>
      </c>
      <c r="AF577" s="6" t="s">
        <v>48</v>
      </c>
      <c r="AG577" s="6" t="s">
        <v>3312</v>
      </c>
      <c r="AH577" s="6" t="s">
        <v>87</v>
      </c>
      <c r="AI577" s="161">
        <v>75.400000000000006</v>
      </c>
      <c r="AJ577" s="161">
        <v>159.31</v>
      </c>
      <c r="AK577" s="161">
        <v>204.08</v>
      </c>
      <c r="AL577" s="161">
        <v>15387.63</v>
      </c>
    </row>
    <row r="578" spans="1:38" ht="37.9" customHeight="1">
      <c r="A578" s="350" t="s">
        <v>3313</v>
      </c>
      <c r="B578" s="343">
        <v>12432</v>
      </c>
      <c r="C578" s="351" t="s">
        <v>48</v>
      </c>
      <c r="D578" s="345" t="s">
        <v>1670</v>
      </c>
      <c r="E578" s="352" t="s">
        <v>55</v>
      </c>
      <c r="F578" s="353">
        <v>42</v>
      </c>
      <c r="G578" s="353">
        <f>CPU!G5781</f>
        <v>69.290000000000006</v>
      </c>
      <c r="H578" s="349">
        <f t="shared" si="97"/>
        <v>88.76</v>
      </c>
      <c r="I578" s="349">
        <f t="shared" si="98"/>
        <v>3727.92</v>
      </c>
      <c r="K578" s="105">
        <f t="shared" si="90"/>
        <v>0.25002112378538233</v>
      </c>
      <c r="M578" s="303">
        <f t="shared" si="89"/>
        <v>-1242.7799999999997</v>
      </c>
      <c r="N578" s="105">
        <v>0.28098279034527529</v>
      </c>
      <c r="O578" s="6" t="s">
        <v>2343</v>
      </c>
      <c r="P578" s="303"/>
      <c r="AD578" s="6" t="s">
        <v>3313</v>
      </c>
      <c r="AE578" s="6">
        <v>12432</v>
      </c>
      <c r="AF578" s="6" t="s">
        <v>48</v>
      </c>
      <c r="AG578" s="6" t="s">
        <v>1670</v>
      </c>
      <c r="AH578" s="6" t="s">
        <v>55</v>
      </c>
      <c r="AI578" s="161">
        <v>42</v>
      </c>
      <c r="AJ578" s="161">
        <v>92.39</v>
      </c>
      <c r="AK578" s="161">
        <v>118.35</v>
      </c>
      <c r="AL578" s="161">
        <v>4970.7</v>
      </c>
    </row>
    <row r="579" spans="1:38" ht="25.15" customHeight="1">
      <c r="A579" s="350" t="s">
        <v>3314</v>
      </c>
      <c r="B579" s="343">
        <v>12627</v>
      </c>
      <c r="C579" s="351" t="s">
        <v>48</v>
      </c>
      <c r="D579" s="345" t="s">
        <v>3315</v>
      </c>
      <c r="E579" s="352" t="s">
        <v>55</v>
      </c>
      <c r="F579" s="353">
        <v>3</v>
      </c>
      <c r="G579" s="353">
        <f>CPU!G5797</f>
        <v>393.02</v>
      </c>
      <c r="H579" s="349">
        <f t="shared" si="97"/>
        <v>503.46</v>
      </c>
      <c r="I579" s="349">
        <f t="shared" si="98"/>
        <v>1510.38</v>
      </c>
      <c r="K579" s="105">
        <f t="shared" si="90"/>
        <v>0.25004468807722091</v>
      </c>
      <c r="M579" s="303">
        <f t="shared" si="89"/>
        <v>-503.57999999999993</v>
      </c>
      <c r="N579" s="105">
        <v>0.2809983589665308</v>
      </c>
      <c r="O579" s="6" t="s">
        <v>2343</v>
      </c>
      <c r="P579" s="303"/>
      <c r="AD579" s="6" t="s">
        <v>3314</v>
      </c>
      <c r="AE579" s="6">
        <v>12627</v>
      </c>
      <c r="AF579" s="6" t="s">
        <v>48</v>
      </c>
      <c r="AG579" s="6" t="s">
        <v>3315</v>
      </c>
      <c r="AH579" s="6" t="s">
        <v>55</v>
      </c>
      <c r="AI579" s="161">
        <v>3</v>
      </c>
      <c r="AJ579" s="161">
        <v>524.05999999999995</v>
      </c>
      <c r="AK579" s="161">
        <v>671.32</v>
      </c>
      <c r="AL579" s="161">
        <v>2013.96</v>
      </c>
    </row>
    <row r="580" spans="1:38" ht="13.9" customHeight="1">
      <c r="A580" s="350" t="s">
        <v>3316</v>
      </c>
      <c r="B580" s="343">
        <v>3167</v>
      </c>
      <c r="C580" s="351" t="s">
        <v>48</v>
      </c>
      <c r="D580" s="345" t="s">
        <v>3317</v>
      </c>
      <c r="E580" s="352" t="s">
        <v>55</v>
      </c>
      <c r="F580" s="353">
        <v>1</v>
      </c>
      <c r="G580" s="353">
        <f>CPU!G5808</f>
        <v>1398.11</v>
      </c>
      <c r="H580" s="349">
        <f t="shared" si="97"/>
        <v>1790.98</v>
      </c>
      <c r="I580" s="349">
        <f t="shared" si="98"/>
        <v>1790.98</v>
      </c>
      <c r="K580" s="105">
        <f t="shared" si="90"/>
        <v>0.25000837520938024</v>
      </c>
      <c r="M580" s="303">
        <f t="shared" si="89"/>
        <v>-597.02</v>
      </c>
      <c r="N580" s="105">
        <v>0.28099905051577911</v>
      </c>
      <c r="O580" s="6" t="s">
        <v>2343</v>
      </c>
      <c r="P580" s="303"/>
      <c r="AD580" s="6" t="s">
        <v>3316</v>
      </c>
      <c r="AE580" s="6">
        <v>3167</v>
      </c>
      <c r="AF580" s="6" t="s">
        <v>48</v>
      </c>
      <c r="AG580" s="6" t="s">
        <v>3317</v>
      </c>
      <c r="AH580" s="6" t="s">
        <v>55</v>
      </c>
      <c r="AI580" s="161">
        <v>1</v>
      </c>
      <c r="AJ580" s="161">
        <v>1864.17</v>
      </c>
      <c r="AK580" s="161">
        <v>2388</v>
      </c>
      <c r="AL580" s="161">
        <v>2388</v>
      </c>
    </row>
    <row r="581" spans="1:38" ht="25.15" customHeight="1">
      <c r="A581" s="350" t="s">
        <v>3318</v>
      </c>
      <c r="B581" s="350" t="s">
        <v>3319</v>
      </c>
      <c r="C581" s="351" t="s">
        <v>2353</v>
      </c>
      <c r="D581" s="345" t="s">
        <v>3320</v>
      </c>
      <c r="E581" s="352" t="s">
        <v>87</v>
      </c>
      <c r="F581" s="353">
        <v>7.97</v>
      </c>
      <c r="G581" s="353">
        <f>CPU!G5819</f>
        <v>272.83999999999997</v>
      </c>
      <c r="H581" s="349">
        <f t="shared" si="97"/>
        <v>349.51</v>
      </c>
      <c r="I581" s="349">
        <f t="shared" si="98"/>
        <v>2785.59</v>
      </c>
      <c r="K581" s="105">
        <f t="shared" si="90"/>
        <v>0.2500282694264806</v>
      </c>
      <c r="M581" s="303">
        <f t="shared" si="89"/>
        <v>-928.67000000000007</v>
      </c>
      <c r="N581" s="105">
        <v>0.28100604727872436</v>
      </c>
      <c r="O581" s="6" t="s">
        <v>2343</v>
      </c>
      <c r="P581" s="303"/>
      <c r="AD581" s="6" t="s">
        <v>3318</v>
      </c>
      <c r="AE581" s="6" t="s">
        <v>3319</v>
      </c>
      <c r="AF581" s="6" t="s">
        <v>2353</v>
      </c>
      <c r="AG581" s="6" t="s">
        <v>3320</v>
      </c>
      <c r="AH581" s="6" t="s">
        <v>87</v>
      </c>
      <c r="AI581" s="161">
        <v>7.97</v>
      </c>
      <c r="AJ581" s="161">
        <v>363.8</v>
      </c>
      <c r="AK581" s="161">
        <v>466.03</v>
      </c>
      <c r="AL581" s="161">
        <v>3714.26</v>
      </c>
    </row>
    <row r="582" spans="1:38" ht="25.15" customHeight="1">
      <c r="A582" s="350" t="s">
        <v>3321</v>
      </c>
      <c r="B582" s="343">
        <v>96114</v>
      </c>
      <c r="C582" s="351" t="s">
        <v>8</v>
      </c>
      <c r="D582" s="345" t="s">
        <v>3322</v>
      </c>
      <c r="E582" s="352" t="s">
        <v>542</v>
      </c>
      <c r="F582" s="353">
        <v>784.54</v>
      </c>
      <c r="G582" s="353">
        <f>CPU!G5837</f>
        <v>53.260000000000005</v>
      </c>
      <c r="H582" s="349">
        <f t="shared" si="97"/>
        <v>68.23</v>
      </c>
      <c r="I582" s="349">
        <f t="shared" si="98"/>
        <v>53529.16</v>
      </c>
      <c r="K582" s="105">
        <f t="shared" si="90"/>
        <v>0.25021983904896183</v>
      </c>
      <c r="M582" s="303">
        <f t="shared" si="89"/>
        <v>-17863.979999999996</v>
      </c>
      <c r="N582" s="105">
        <v>0.28096846846846835</v>
      </c>
      <c r="O582" s="6" t="s">
        <v>2343</v>
      </c>
      <c r="P582" s="303"/>
      <c r="AD582" s="6" t="s">
        <v>3321</v>
      </c>
      <c r="AE582" s="6">
        <v>96114</v>
      </c>
      <c r="AF582" s="6" t="s">
        <v>8</v>
      </c>
      <c r="AG582" s="6" t="s">
        <v>3322</v>
      </c>
      <c r="AH582" s="6" t="s">
        <v>542</v>
      </c>
      <c r="AI582" s="161">
        <v>784.54</v>
      </c>
      <c r="AJ582" s="161">
        <v>71.040000000000006</v>
      </c>
      <c r="AK582" s="161">
        <v>91</v>
      </c>
      <c r="AL582" s="161">
        <v>71393.14</v>
      </c>
    </row>
    <row r="583" spans="1:38" ht="23.45" customHeight="1">
      <c r="A583" s="350" t="s">
        <v>3323</v>
      </c>
      <c r="B583" s="354">
        <v>273</v>
      </c>
      <c r="C583" s="351" t="s">
        <v>2353</v>
      </c>
      <c r="D583" s="345" t="s">
        <v>3324</v>
      </c>
      <c r="E583" s="352" t="s">
        <v>87</v>
      </c>
      <c r="F583" s="353">
        <v>4.6399999999999997</v>
      </c>
      <c r="G583" s="353">
        <f>CPU!G5850</f>
        <v>180.35000000000002</v>
      </c>
      <c r="H583" s="349">
        <f t="shared" si="97"/>
        <v>231.03</v>
      </c>
      <c r="I583" s="349">
        <f t="shared" si="98"/>
        <v>1071.98</v>
      </c>
      <c r="K583" s="105">
        <f t="shared" si="90"/>
        <v>0.25024304608433523</v>
      </c>
      <c r="M583" s="303">
        <f t="shared" si="89"/>
        <v>-357.78999999999996</v>
      </c>
      <c r="N583" s="105">
        <v>0.2809810850135106</v>
      </c>
      <c r="O583" s="6" t="s">
        <v>2343</v>
      </c>
      <c r="P583" s="303"/>
      <c r="AD583" s="6" t="s">
        <v>3323</v>
      </c>
      <c r="AE583" s="6">
        <v>273</v>
      </c>
      <c r="AF583" s="6" t="s">
        <v>2353</v>
      </c>
      <c r="AG583" s="6" t="s">
        <v>3324</v>
      </c>
      <c r="AH583" s="6" t="s">
        <v>87</v>
      </c>
      <c r="AI583" s="161">
        <v>4.6399999999999997</v>
      </c>
      <c r="AJ583" s="161">
        <v>240.55</v>
      </c>
      <c r="AK583" s="161">
        <v>308.14</v>
      </c>
      <c r="AL583" s="161">
        <v>1429.77</v>
      </c>
    </row>
    <row r="584" spans="1:38" ht="23.45" customHeight="1">
      <c r="A584" s="350" t="s">
        <v>3325</v>
      </c>
      <c r="B584" s="343">
        <v>11736</v>
      </c>
      <c r="C584" s="351" t="s">
        <v>48</v>
      </c>
      <c r="D584" s="345" t="s">
        <v>3326</v>
      </c>
      <c r="E584" s="352" t="s">
        <v>542</v>
      </c>
      <c r="F584" s="353">
        <v>5.0599999999999996</v>
      </c>
      <c r="G584" s="353">
        <f>CPU!G5861</f>
        <v>416.8</v>
      </c>
      <c r="H584" s="349">
        <f t="shared" si="97"/>
        <v>533.91999999999996</v>
      </c>
      <c r="I584" s="349">
        <f t="shared" si="98"/>
        <v>2701.64</v>
      </c>
      <c r="K584" s="105">
        <f t="shared" si="90"/>
        <v>0.25002775988807224</v>
      </c>
      <c r="M584" s="303">
        <f t="shared" si="89"/>
        <v>-900.68000000000029</v>
      </c>
      <c r="N584" s="105">
        <v>0.28100764732343664</v>
      </c>
      <c r="O584" s="6" t="s">
        <v>2343</v>
      </c>
      <c r="P584" s="303"/>
      <c r="AD584" s="6" t="s">
        <v>3325</v>
      </c>
      <c r="AE584" s="6">
        <v>11736</v>
      </c>
      <c r="AF584" s="6" t="s">
        <v>48</v>
      </c>
      <c r="AG584" s="6" t="s">
        <v>3326</v>
      </c>
      <c r="AH584" s="6" t="s">
        <v>542</v>
      </c>
      <c r="AI584" s="161">
        <v>5.0599999999999996</v>
      </c>
      <c r="AJ584" s="161">
        <v>555.75</v>
      </c>
      <c r="AK584" s="161">
        <v>711.92</v>
      </c>
      <c r="AL584" s="161">
        <v>3602.32</v>
      </c>
    </row>
    <row r="585" spans="1:38" ht="25.15" customHeight="1">
      <c r="A585" s="350" t="s">
        <v>3327</v>
      </c>
      <c r="B585" s="343">
        <v>98510</v>
      </c>
      <c r="C585" s="351" t="s">
        <v>8</v>
      </c>
      <c r="D585" s="345" t="s">
        <v>3328</v>
      </c>
      <c r="E585" s="352" t="s">
        <v>55</v>
      </c>
      <c r="F585" s="353">
        <v>14</v>
      </c>
      <c r="G585" s="353">
        <f>CPU!G5871</f>
        <v>95.47</v>
      </c>
      <c r="H585" s="349">
        <f t="shared" si="97"/>
        <v>122.3</v>
      </c>
      <c r="I585" s="349">
        <f t="shared" si="98"/>
        <v>1712.2</v>
      </c>
      <c r="K585" s="105">
        <f t="shared" si="90"/>
        <v>0.24996933644057406</v>
      </c>
      <c r="M585" s="303">
        <f t="shared" si="89"/>
        <v>-570.6400000000001</v>
      </c>
      <c r="N585" s="105">
        <v>0.2810118626757796</v>
      </c>
      <c r="O585" s="6" t="s">
        <v>2343</v>
      </c>
      <c r="P585" s="303"/>
      <c r="AD585" s="6" t="s">
        <v>3327</v>
      </c>
      <c r="AE585" s="6">
        <v>98510</v>
      </c>
      <c r="AF585" s="6" t="s">
        <v>8</v>
      </c>
      <c r="AG585" s="6" t="s">
        <v>3328</v>
      </c>
      <c r="AH585" s="6" t="s">
        <v>55</v>
      </c>
      <c r="AI585" s="161">
        <v>14</v>
      </c>
      <c r="AJ585" s="161">
        <v>127.29</v>
      </c>
      <c r="AK585" s="161">
        <v>163.06</v>
      </c>
      <c r="AL585" s="161">
        <v>2282.84</v>
      </c>
    </row>
    <row r="586" spans="1:38" ht="25.15" customHeight="1">
      <c r="A586" s="350" t="s">
        <v>3329</v>
      </c>
      <c r="B586" s="343">
        <v>8763</v>
      </c>
      <c r="C586" s="351" t="s">
        <v>48</v>
      </c>
      <c r="D586" s="345" t="s">
        <v>3330</v>
      </c>
      <c r="E586" s="352" t="s">
        <v>55</v>
      </c>
      <c r="F586" s="353">
        <v>195</v>
      </c>
      <c r="G586" s="353">
        <f>CPU!G5881</f>
        <v>17.25</v>
      </c>
      <c r="H586" s="349">
        <f t="shared" si="97"/>
        <v>22.1</v>
      </c>
      <c r="I586" s="349">
        <f t="shared" si="98"/>
        <v>4309.5</v>
      </c>
      <c r="K586" s="105">
        <f t="shared" si="90"/>
        <v>0.25033921302578022</v>
      </c>
      <c r="M586" s="303">
        <f t="shared" si="89"/>
        <v>-1439.1000000000004</v>
      </c>
      <c r="N586" s="105">
        <v>0.28118209474141675</v>
      </c>
      <c r="O586" s="6" t="s">
        <v>2343</v>
      </c>
      <c r="P586" s="303"/>
      <c r="AD586" s="6" t="s">
        <v>3329</v>
      </c>
      <c r="AE586" s="6">
        <v>8763</v>
      </c>
      <c r="AF586" s="6" t="s">
        <v>48</v>
      </c>
      <c r="AG586" s="6" t="s">
        <v>3330</v>
      </c>
      <c r="AH586" s="6" t="s">
        <v>55</v>
      </c>
      <c r="AI586" s="161">
        <v>195</v>
      </c>
      <c r="AJ586" s="161">
        <v>23.01</v>
      </c>
      <c r="AK586" s="161">
        <v>29.48</v>
      </c>
      <c r="AL586" s="161">
        <v>5748.6</v>
      </c>
    </row>
    <row r="587" spans="1:38" ht="37.9" customHeight="1">
      <c r="A587" s="350" t="s">
        <v>3331</v>
      </c>
      <c r="B587" s="343">
        <v>7967</v>
      </c>
      <c r="C587" s="351" t="s">
        <v>48</v>
      </c>
      <c r="D587" s="345" t="s">
        <v>3332</v>
      </c>
      <c r="E587" s="352" t="s">
        <v>66</v>
      </c>
      <c r="F587" s="353">
        <v>113</v>
      </c>
      <c r="G587" s="353">
        <f>CPU!G5892</f>
        <v>554.13</v>
      </c>
      <c r="H587" s="349">
        <f t="shared" si="97"/>
        <v>709.84</v>
      </c>
      <c r="I587" s="349">
        <f t="shared" si="98"/>
        <v>80211.92</v>
      </c>
      <c r="K587" s="105">
        <f t="shared" si="90"/>
        <v>0.25002113092722511</v>
      </c>
      <c r="M587" s="303">
        <f t="shared" si="89"/>
        <v>-26740.320000000007</v>
      </c>
      <c r="N587" s="105">
        <v>0.28100046016836755</v>
      </c>
      <c r="O587" s="6" t="s">
        <v>2343</v>
      </c>
      <c r="P587" s="303"/>
      <c r="AD587" s="6" t="s">
        <v>3331</v>
      </c>
      <c r="AE587" s="6">
        <v>7967</v>
      </c>
      <c r="AF587" s="6" t="s">
        <v>48</v>
      </c>
      <c r="AG587" s="6" t="s">
        <v>3332</v>
      </c>
      <c r="AH587" s="6" t="s">
        <v>66</v>
      </c>
      <c r="AI587" s="161">
        <v>113</v>
      </c>
      <c r="AJ587" s="161">
        <v>738.86</v>
      </c>
      <c r="AK587" s="161">
        <v>946.48</v>
      </c>
      <c r="AL587" s="161">
        <v>106952.24</v>
      </c>
    </row>
    <row r="588" spans="1:38" ht="49.5" customHeight="1">
      <c r="A588" s="350" t="s">
        <v>3333</v>
      </c>
      <c r="B588" s="354">
        <v>273</v>
      </c>
      <c r="C588" s="351" t="s">
        <v>2353</v>
      </c>
      <c r="D588" s="345" t="s">
        <v>3334</v>
      </c>
      <c r="E588" s="352" t="s">
        <v>55</v>
      </c>
      <c r="F588" s="353">
        <v>2</v>
      </c>
      <c r="G588" s="353">
        <f>CPU!G5898</f>
        <v>16995.78</v>
      </c>
      <c r="H588" s="349">
        <f t="shared" si="97"/>
        <v>21771.59</v>
      </c>
      <c r="I588" s="349">
        <f t="shared" si="98"/>
        <v>43543.18</v>
      </c>
      <c r="K588" s="105">
        <f t="shared" si="90"/>
        <v>0.30000019291190227</v>
      </c>
      <c r="M588" s="303">
        <f t="shared" si="89"/>
        <v>-18661.379999999997</v>
      </c>
      <c r="N588" s="105">
        <v>0.28099988097047368</v>
      </c>
      <c r="O588" s="6" t="s">
        <v>2343</v>
      </c>
      <c r="P588" s="303"/>
      <c r="AD588" s="6" t="s">
        <v>3333</v>
      </c>
      <c r="AE588" s="6">
        <v>273</v>
      </c>
      <c r="AF588" s="6" t="s">
        <v>2353</v>
      </c>
      <c r="AG588" s="6" t="s">
        <v>3334</v>
      </c>
      <c r="AH588" s="6" t="s">
        <v>55</v>
      </c>
      <c r="AI588" s="161">
        <v>2</v>
      </c>
      <c r="AJ588" s="161">
        <v>24279.69</v>
      </c>
      <c r="AK588" s="161">
        <v>31102.28</v>
      </c>
      <c r="AL588" s="161">
        <v>62204.56</v>
      </c>
    </row>
    <row r="589" spans="1:38" ht="13.9" customHeight="1">
      <c r="A589" s="350" t="s">
        <v>3335</v>
      </c>
      <c r="B589" s="354">
        <v>274</v>
      </c>
      <c r="C589" s="351" t="s">
        <v>2353</v>
      </c>
      <c r="D589" s="345" t="s">
        <v>1705</v>
      </c>
      <c r="E589" s="352" t="s">
        <v>55</v>
      </c>
      <c r="F589" s="353">
        <v>2</v>
      </c>
      <c r="G589" s="353">
        <f>CPU!G5904</f>
        <v>8686.77</v>
      </c>
      <c r="H589" s="349">
        <f t="shared" si="97"/>
        <v>11127.75</v>
      </c>
      <c r="I589" s="349">
        <f t="shared" si="98"/>
        <v>22255.5</v>
      </c>
      <c r="K589" s="105">
        <f t="shared" si="90"/>
        <v>0.30000018871734491</v>
      </c>
      <c r="M589" s="303">
        <f t="shared" si="89"/>
        <v>-9538.0800000000017</v>
      </c>
      <c r="N589" s="105">
        <v>0.2810002199897339</v>
      </c>
      <c r="O589" s="6" t="s">
        <v>2343</v>
      </c>
      <c r="P589" s="303"/>
      <c r="AD589" s="6" t="s">
        <v>3335</v>
      </c>
      <c r="AE589" s="6">
        <v>274</v>
      </c>
      <c r="AF589" s="6" t="s">
        <v>2353</v>
      </c>
      <c r="AG589" s="6" t="s">
        <v>1705</v>
      </c>
      <c r="AH589" s="6" t="s">
        <v>55</v>
      </c>
      <c r="AI589" s="161">
        <v>2</v>
      </c>
      <c r="AJ589" s="161">
        <v>12409.67</v>
      </c>
      <c r="AK589" s="161">
        <v>15896.79</v>
      </c>
      <c r="AL589" s="161">
        <v>31793.58</v>
      </c>
    </row>
    <row r="590" spans="1:38" ht="25.15" customHeight="1">
      <c r="A590" s="350" t="s">
        <v>3336</v>
      </c>
      <c r="B590" s="354">
        <v>284</v>
      </c>
      <c r="C590" s="351" t="s">
        <v>2353</v>
      </c>
      <c r="D590" s="345" t="s">
        <v>3337</v>
      </c>
      <c r="E590" s="352" t="s">
        <v>350</v>
      </c>
      <c r="F590" s="353">
        <v>2.64</v>
      </c>
      <c r="G590" s="353">
        <f>CPU!G5914</f>
        <v>686.69</v>
      </c>
      <c r="H590" s="349">
        <f t="shared" si="97"/>
        <v>879.65</v>
      </c>
      <c r="I590" s="349">
        <f t="shared" si="98"/>
        <v>2322.2800000000002</v>
      </c>
      <c r="K590" s="105">
        <f t="shared" si="90"/>
        <v>0.24999434818415223</v>
      </c>
      <c r="M590" s="303">
        <f t="shared" si="89"/>
        <v>-774.06999999999971</v>
      </c>
      <c r="N590" s="105">
        <v>0.28100220625177474</v>
      </c>
      <c r="O590" s="6" t="s">
        <v>2343</v>
      </c>
      <c r="P590" s="303"/>
      <c r="AD590" s="6" t="s">
        <v>3336</v>
      </c>
      <c r="AE590" s="6">
        <v>284</v>
      </c>
      <c r="AF590" s="6" t="s">
        <v>2353</v>
      </c>
      <c r="AG590" s="6" t="s">
        <v>3337</v>
      </c>
      <c r="AH590" s="6" t="s">
        <v>350</v>
      </c>
      <c r="AI590" s="161">
        <v>2.64</v>
      </c>
      <c r="AJ590" s="161">
        <v>915.58</v>
      </c>
      <c r="AK590" s="161">
        <v>1172.8599999999999</v>
      </c>
      <c r="AL590" s="161">
        <v>3096.35</v>
      </c>
    </row>
    <row r="591" spans="1:38" ht="25.15" customHeight="1">
      <c r="A591" s="350" t="s">
        <v>3338</v>
      </c>
      <c r="B591" s="354">
        <v>285</v>
      </c>
      <c r="C591" s="351" t="s">
        <v>2353</v>
      </c>
      <c r="D591" s="345" t="s">
        <v>3339</v>
      </c>
      <c r="E591" s="352" t="s">
        <v>350</v>
      </c>
      <c r="F591" s="353">
        <v>0.57999999999999996</v>
      </c>
      <c r="G591" s="353">
        <f>CPU!G5924</f>
        <v>857.57</v>
      </c>
      <c r="H591" s="349">
        <f t="shared" si="97"/>
        <v>1098.55</v>
      </c>
      <c r="I591" s="349">
        <f t="shared" si="98"/>
        <v>637.16</v>
      </c>
      <c r="K591" s="105">
        <f t="shared" si="90"/>
        <v>0.24978217355469212</v>
      </c>
      <c r="M591" s="303">
        <f t="shared" si="89"/>
        <v>-212.14</v>
      </c>
      <c r="N591" s="105">
        <v>0.28099903770448775</v>
      </c>
      <c r="O591" s="6" t="s">
        <v>2343</v>
      </c>
      <c r="P591" s="303"/>
      <c r="AD591" s="6" t="s">
        <v>3338</v>
      </c>
      <c r="AE591" s="6">
        <v>285</v>
      </c>
      <c r="AF591" s="6" t="s">
        <v>2353</v>
      </c>
      <c r="AG591" s="6" t="s">
        <v>3339</v>
      </c>
      <c r="AH591" s="6" t="s">
        <v>350</v>
      </c>
      <c r="AI591" s="161">
        <v>0.57999999999999996</v>
      </c>
      <c r="AJ591" s="161">
        <v>1143.0999999999999</v>
      </c>
      <c r="AK591" s="161">
        <v>1464.31</v>
      </c>
      <c r="AL591" s="161">
        <v>849.3</v>
      </c>
    </row>
    <row r="592" spans="1:38" ht="25.15" customHeight="1">
      <c r="A592" s="350" t="s">
        <v>3340</v>
      </c>
      <c r="B592" s="343">
        <v>90441</v>
      </c>
      <c r="C592" s="351" t="s">
        <v>8</v>
      </c>
      <c r="D592" s="345" t="s">
        <v>3341</v>
      </c>
      <c r="E592" s="352" t="s">
        <v>55</v>
      </c>
      <c r="F592" s="353">
        <v>18</v>
      </c>
      <c r="G592" s="353">
        <f>CPU!G5935</f>
        <v>84.960000000000008</v>
      </c>
      <c r="H592" s="349">
        <f t="shared" si="97"/>
        <v>108.83</v>
      </c>
      <c r="I592" s="349">
        <f t="shared" si="98"/>
        <v>1958.94</v>
      </c>
      <c r="K592" s="105">
        <f t="shared" si="90"/>
        <v>0.24991384657798599</v>
      </c>
      <c r="M592" s="303">
        <f t="shared" si="89"/>
        <v>-652.67999999999984</v>
      </c>
      <c r="N592" s="105">
        <v>0.28103478721525699</v>
      </c>
      <c r="O592" s="6" t="s">
        <v>2343</v>
      </c>
      <c r="P592" s="303"/>
      <c r="AD592" s="6" t="s">
        <v>3340</v>
      </c>
      <c r="AE592" s="6">
        <v>90441</v>
      </c>
      <c r="AF592" s="6" t="s">
        <v>8</v>
      </c>
      <c r="AG592" s="6" t="s">
        <v>3341</v>
      </c>
      <c r="AH592" s="6" t="s">
        <v>55</v>
      </c>
      <c r="AI592" s="161">
        <v>18</v>
      </c>
      <c r="AJ592" s="161">
        <v>113.26</v>
      </c>
      <c r="AK592" s="161">
        <v>145.09</v>
      </c>
      <c r="AL592" s="161">
        <v>2611.62</v>
      </c>
    </row>
    <row r="593" spans="1:38" ht="63.2" customHeight="1">
      <c r="A593" s="350" t="s">
        <v>3342</v>
      </c>
      <c r="B593" s="343">
        <v>9301</v>
      </c>
      <c r="C593" s="351" t="s">
        <v>48</v>
      </c>
      <c r="D593" s="345" t="s">
        <v>3343</v>
      </c>
      <c r="E593" s="352" t="s">
        <v>55</v>
      </c>
      <c r="F593" s="353">
        <v>1</v>
      </c>
      <c r="G593" s="353">
        <f>CPU!G5947</f>
        <v>8899.66</v>
      </c>
      <c r="H593" s="349">
        <f t="shared" si="97"/>
        <v>11400.46</v>
      </c>
      <c r="I593" s="349">
        <f t="shared" si="98"/>
        <v>11400.46</v>
      </c>
      <c r="K593" s="105">
        <f t="shared" si="90"/>
        <v>0.24999934213123176</v>
      </c>
      <c r="M593" s="303">
        <f t="shared" si="89"/>
        <v>-3800.1400000000012</v>
      </c>
      <c r="N593" s="105">
        <v>0.28099981459945056</v>
      </c>
      <c r="O593" s="6" t="s">
        <v>2343</v>
      </c>
      <c r="P593" s="303"/>
      <c r="AD593" s="6" t="s">
        <v>3342</v>
      </c>
      <c r="AE593" s="6">
        <v>9301</v>
      </c>
      <c r="AF593" s="6" t="s">
        <v>48</v>
      </c>
      <c r="AG593" s="6" t="s">
        <v>3343</v>
      </c>
      <c r="AH593" s="6" t="s">
        <v>55</v>
      </c>
      <c r="AI593" s="161">
        <v>1</v>
      </c>
      <c r="AJ593" s="161">
        <v>11866.2</v>
      </c>
      <c r="AK593" s="161">
        <v>15200.6</v>
      </c>
      <c r="AL593" s="161">
        <v>15200.6</v>
      </c>
    </row>
    <row r="594" spans="1:38" ht="23.45" customHeight="1">
      <c r="A594" s="350" t="s">
        <v>3344</v>
      </c>
      <c r="B594" s="343">
        <v>9537</v>
      </c>
      <c r="C594" s="351" t="s">
        <v>2353</v>
      </c>
      <c r="D594" s="345" t="s">
        <v>3345</v>
      </c>
      <c r="E594" s="352" t="s">
        <v>542</v>
      </c>
      <c r="F594" s="353">
        <v>897.22</v>
      </c>
      <c r="G594" s="353">
        <f>CPU!G5956</f>
        <v>2.4500000000000002</v>
      </c>
      <c r="H594" s="349">
        <f t="shared" si="97"/>
        <v>3.14</v>
      </c>
      <c r="I594" s="349">
        <f t="shared" si="98"/>
        <v>2817.27</v>
      </c>
      <c r="K594" s="105">
        <f t="shared" si="90"/>
        <v>0.25059651269501371</v>
      </c>
      <c r="M594" s="303">
        <f t="shared" si="89"/>
        <v>-942.07999999999993</v>
      </c>
      <c r="N594" s="105">
        <v>0.28134556574923564</v>
      </c>
      <c r="O594" s="6" t="s">
        <v>2343</v>
      </c>
      <c r="P594" s="303"/>
      <c r="AD594" s="6" t="s">
        <v>3344</v>
      </c>
      <c r="AE594" s="6">
        <v>9537</v>
      </c>
      <c r="AF594" s="6" t="s">
        <v>2353</v>
      </c>
      <c r="AG594" s="6" t="s">
        <v>3345</v>
      </c>
      <c r="AH594" s="6" t="s">
        <v>542</v>
      </c>
      <c r="AI594" s="161">
        <v>897.22</v>
      </c>
      <c r="AJ594" s="161">
        <v>3.27</v>
      </c>
      <c r="AK594" s="161">
        <v>4.1900000000000004</v>
      </c>
      <c r="AL594" s="161">
        <v>3759.35</v>
      </c>
    </row>
    <row r="595" spans="1:38" ht="25.15" customHeight="1">
      <c r="A595" s="350" t="s">
        <v>3346</v>
      </c>
      <c r="B595" s="343">
        <v>12043</v>
      </c>
      <c r="C595" s="351" t="s">
        <v>48</v>
      </c>
      <c r="D595" s="345" t="s">
        <v>3347</v>
      </c>
      <c r="E595" s="352" t="s">
        <v>55</v>
      </c>
      <c r="F595" s="353">
        <v>21</v>
      </c>
      <c r="G595" s="353">
        <f>CPU!G5965</f>
        <v>76.289999999999992</v>
      </c>
      <c r="H595" s="349">
        <f t="shared" si="97"/>
        <v>97.73</v>
      </c>
      <c r="I595" s="349">
        <f t="shared" si="98"/>
        <v>2052.33</v>
      </c>
      <c r="K595" s="105">
        <f t="shared" si="90"/>
        <v>0.2499616270145818</v>
      </c>
      <c r="M595" s="303">
        <f t="shared" ref="M595:M601" si="99">I595-AL595</f>
        <v>-683.97000000000025</v>
      </c>
      <c r="N595" s="105">
        <v>0.28096736138419209</v>
      </c>
      <c r="O595" s="6" t="s">
        <v>2343</v>
      </c>
      <c r="P595" s="303"/>
      <c r="AD595" s="6" t="s">
        <v>3346</v>
      </c>
      <c r="AE595" s="6">
        <v>12043</v>
      </c>
      <c r="AF595" s="6" t="s">
        <v>48</v>
      </c>
      <c r="AG595" s="6" t="s">
        <v>3347</v>
      </c>
      <c r="AH595" s="6" t="s">
        <v>55</v>
      </c>
      <c r="AI595" s="161">
        <v>21</v>
      </c>
      <c r="AJ595" s="161">
        <v>101.72</v>
      </c>
      <c r="AK595" s="161">
        <v>130.30000000000001</v>
      </c>
      <c r="AL595" s="161">
        <v>2736.3</v>
      </c>
    </row>
    <row r="596" spans="1:38" ht="25.15" customHeight="1">
      <c r="A596" s="350" t="s">
        <v>3348</v>
      </c>
      <c r="B596" s="343">
        <v>12042</v>
      </c>
      <c r="C596" s="351" t="s">
        <v>48</v>
      </c>
      <c r="D596" s="345" t="s">
        <v>3349</v>
      </c>
      <c r="E596" s="352" t="s">
        <v>55</v>
      </c>
      <c r="F596" s="353">
        <v>24</v>
      </c>
      <c r="G596" s="353">
        <f>CPU!G5974</f>
        <v>55.87</v>
      </c>
      <c r="H596" s="349">
        <f t="shared" si="97"/>
        <v>71.569999999999993</v>
      </c>
      <c r="I596" s="349">
        <f t="shared" si="98"/>
        <v>1717.68</v>
      </c>
      <c r="K596" s="105">
        <f t="shared" si="90"/>
        <v>0.24994760008383976</v>
      </c>
      <c r="M596" s="303">
        <f t="shared" si="99"/>
        <v>-572.39999999999986</v>
      </c>
      <c r="N596" s="105">
        <v>0.28097731239092516</v>
      </c>
      <c r="O596" s="6" t="s">
        <v>2343</v>
      </c>
      <c r="P596" s="303"/>
      <c r="AD596" s="6" t="s">
        <v>3348</v>
      </c>
      <c r="AE596" s="6">
        <v>12042</v>
      </c>
      <c r="AF596" s="6" t="s">
        <v>48</v>
      </c>
      <c r="AG596" s="6" t="s">
        <v>3349</v>
      </c>
      <c r="AH596" s="6" t="s">
        <v>55</v>
      </c>
      <c r="AI596" s="161">
        <v>24</v>
      </c>
      <c r="AJ596" s="161">
        <v>74.489999999999995</v>
      </c>
      <c r="AK596" s="161">
        <v>95.42</v>
      </c>
      <c r="AL596" s="161">
        <v>2290.08</v>
      </c>
    </row>
    <row r="597" spans="1:38" ht="23.45" customHeight="1">
      <c r="A597" s="350" t="s">
        <v>3350</v>
      </c>
      <c r="B597" s="354">
        <v>31</v>
      </c>
      <c r="C597" s="351" t="s">
        <v>2353</v>
      </c>
      <c r="D597" s="345" t="s">
        <v>3351</v>
      </c>
      <c r="E597" s="352" t="s">
        <v>542</v>
      </c>
      <c r="F597" s="353">
        <v>897.22</v>
      </c>
      <c r="G597" s="353">
        <f>CPU!G5980</f>
        <v>1.53</v>
      </c>
      <c r="H597" s="349">
        <f t="shared" si="97"/>
        <v>1.96</v>
      </c>
      <c r="I597" s="349">
        <f t="shared" si="98"/>
        <v>1758.55</v>
      </c>
      <c r="K597" s="105">
        <f t="shared" ref="K597:K600" si="100">1-I597/AL597</f>
        <v>0.24904131116178563</v>
      </c>
      <c r="M597" s="303">
        <f t="shared" si="99"/>
        <v>-583.18999999999983</v>
      </c>
      <c r="N597" s="105">
        <v>0.27941176470588225</v>
      </c>
      <c r="AD597" s="6" t="s">
        <v>3350</v>
      </c>
      <c r="AE597" s="6">
        <v>31</v>
      </c>
      <c r="AF597" s="6" t="s">
        <v>2353</v>
      </c>
      <c r="AG597" s="6" t="s">
        <v>3351</v>
      </c>
      <c r="AH597" s="6" t="s">
        <v>542</v>
      </c>
      <c r="AI597" s="161">
        <v>897.22</v>
      </c>
      <c r="AJ597" s="161">
        <v>2.04</v>
      </c>
      <c r="AK597" s="161">
        <v>2.61</v>
      </c>
      <c r="AL597" s="161">
        <v>2341.7399999999998</v>
      </c>
    </row>
    <row r="598" spans="1:38" ht="18.2" customHeight="1">
      <c r="A598" s="324"/>
      <c r="B598" s="351"/>
      <c r="C598" s="351"/>
      <c r="D598" s="345" t="s">
        <v>3352</v>
      </c>
      <c r="E598" s="346"/>
      <c r="F598" s="347"/>
      <c r="G598" s="347"/>
      <c r="H598" s="356"/>
      <c r="I598" s="357">
        <f>SUMPRODUCT(F20:F597,G20:G597)</f>
        <v>5153220.9975590389</v>
      </c>
      <c r="K598" s="105">
        <f t="shared" si="100"/>
        <v>0.25016969220492868</v>
      </c>
      <c r="M598" s="303">
        <f t="shared" si="99"/>
        <v>-1719295.2824409613</v>
      </c>
      <c r="P598" s="303"/>
      <c r="AG598" s="6" t="s">
        <v>3352</v>
      </c>
      <c r="AL598" s="161">
        <v>6872516.2800000003</v>
      </c>
    </row>
    <row r="599" spans="1:38" ht="13.9" customHeight="1">
      <c r="A599" s="324"/>
      <c r="B599" s="351"/>
      <c r="C599" s="351"/>
      <c r="D599" s="345" t="s">
        <v>3353</v>
      </c>
      <c r="E599" s="346"/>
      <c r="F599" s="347"/>
      <c r="G599" s="347"/>
      <c r="H599" s="356"/>
      <c r="I599" s="357">
        <f>I600-I598</f>
        <v>1416924.6424409607</v>
      </c>
      <c r="K599" s="105">
        <f t="shared" si="100"/>
        <v>0.24938219468429401</v>
      </c>
      <c r="M599" s="303">
        <f t="shared" si="99"/>
        <v>-470753.25755903916</v>
      </c>
      <c r="AG599" s="6" t="s">
        <v>3353</v>
      </c>
      <c r="AL599" s="161">
        <v>1887677.9</v>
      </c>
    </row>
    <row r="600" spans="1:38" ht="18.2" customHeight="1">
      <c r="A600" s="324"/>
      <c r="B600" s="351"/>
      <c r="C600" s="351"/>
      <c r="D600" s="345" t="s">
        <v>3354</v>
      </c>
      <c r="E600" s="346"/>
      <c r="F600" s="347"/>
      <c r="G600" s="347"/>
      <c r="H600" s="356"/>
      <c r="I600" s="357">
        <f>SUM(I18,I40,I83,I106,I111,I140,I152,I167,I186,I202,I314,I437,I445,I467,I489,I521,I538,I551,I572,I575)</f>
        <v>6570145.6399999997</v>
      </c>
      <c r="K600" s="105">
        <f t="shared" si="100"/>
        <v>0.24999999942923645</v>
      </c>
      <c r="M600" s="303">
        <f t="shared" si="99"/>
        <v>-2190048.54</v>
      </c>
      <c r="AG600" s="6" t="s">
        <v>3354</v>
      </c>
      <c r="AL600" s="161">
        <v>8760194.1799999997</v>
      </c>
    </row>
    <row r="601" spans="1:38" ht="15.75" thickBot="1">
      <c r="M601" s="303">
        <f t="shared" si="99"/>
        <v>0</v>
      </c>
    </row>
    <row r="602" spans="1:38" ht="15.75" thickBot="1">
      <c r="A602" s="359" t="str" cm="1">
        <f t="array" ref="A602">UPPER([1]!VExtenso(I600))</f>
        <v>SEIS MILHÕES, QUINHENTOS E SETENTA MIL, CENTO E QUARENTA E CINCO REAIS E SESSENTA E QUATRO CENTAVOS</v>
      </c>
      <c r="B602" s="360"/>
      <c r="C602" s="360"/>
      <c r="D602" s="360"/>
      <c r="E602" s="360"/>
      <c r="F602" s="360"/>
      <c r="G602" s="360"/>
      <c r="H602" s="360"/>
      <c r="I602" s="361"/>
    </row>
    <row r="607" spans="1:38">
      <c r="A607" s="362"/>
      <c r="B607" s="362"/>
      <c r="C607" s="362"/>
      <c r="D607" s="362"/>
      <c r="E607" s="362"/>
      <c r="F607" s="362"/>
      <c r="G607" s="362"/>
    </row>
    <row r="608" spans="1:38">
      <c r="A608" s="362"/>
      <c r="B608" s="362"/>
      <c r="C608" s="362"/>
      <c r="D608" s="362"/>
      <c r="E608" s="362"/>
      <c r="F608" s="362"/>
      <c r="G608" s="362"/>
    </row>
    <row r="609" spans="1:7">
      <c r="A609" s="362"/>
      <c r="B609" s="362"/>
      <c r="C609" s="362"/>
      <c r="D609" s="362"/>
      <c r="E609" s="362"/>
      <c r="F609" s="362"/>
      <c r="G609" s="362"/>
    </row>
    <row r="610" spans="1:7">
      <c r="A610" s="362"/>
      <c r="B610" s="362"/>
      <c r="C610" s="362"/>
      <c r="D610" s="362"/>
      <c r="E610" s="362"/>
      <c r="F610" s="362"/>
      <c r="G610" s="362"/>
    </row>
    <row r="611" spans="1:7">
      <c r="A611" s="362"/>
      <c r="B611" s="362"/>
      <c r="C611" s="362"/>
      <c r="D611" s="362"/>
      <c r="E611" s="362"/>
      <c r="F611" s="362"/>
      <c r="G611" s="362"/>
    </row>
    <row r="612" spans="1:7">
      <c r="A612" s="362"/>
      <c r="B612" s="362"/>
      <c r="C612" s="362"/>
      <c r="D612" s="362"/>
      <c r="E612" s="362"/>
      <c r="F612" s="362"/>
      <c r="G612" s="362"/>
    </row>
    <row r="613" spans="1:7">
      <c r="A613" s="362"/>
      <c r="B613" s="362"/>
      <c r="C613" s="362"/>
      <c r="D613" s="362"/>
      <c r="E613" s="362"/>
      <c r="F613" s="362"/>
      <c r="G613" s="362"/>
    </row>
  </sheetData>
  <mergeCells count="1">
    <mergeCell ref="A602:I602"/>
  </mergeCells>
  <printOptions horizontalCentered="1"/>
  <pageMargins left="0.51181102362204722" right="0.51181102362204722" top="0.78740157480314965" bottom="0.78740157480314965" header="0.31496062992125984" footer="0.31496062992125984"/>
  <pageSetup paperSize="9" scale="61" fitToHeight="100" orientation="portrait" r:id="rId1"/>
  <headerFooter scaleWithDoc="0">
    <oddFooter>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6122E-708A-41FA-8800-9AA2507F00FA}">
  <dimension ref="A1:AO73"/>
  <sheetViews>
    <sheetView tabSelected="1" view="pageBreakPreview" topLeftCell="B34" zoomScaleNormal="100" zoomScaleSheetLayoutView="100" workbookViewId="0">
      <selection activeCell="R16" sqref="R16"/>
    </sheetView>
  </sheetViews>
  <sheetFormatPr defaultRowHeight="11.25"/>
  <cols>
    <col min="1" max="1" width="9.28515625" style="250" bestFit="1" customWidth="1"/>
    <col min="2" max="2" width="9.140625" style="250"/>
    <col min="3" max="3" width="11.28515625" style="250" bestFit="1" customWidth="1"/>
    <col min="4" max="4" width="11" style="250" bestFit="1" customWidth="1"/>
    <col min="5" max="5" width="10.140625" style="250" bestFit="1" customWidth="1"/>
    <col min="6" max="6" width="11.140625" style="250" bestFit="1" customWidth="1"/>
    <col min="7" max="7" width="11.28515625" style="250" bestFit="1" customWidth="1"/>
    <col min="8" max="9" width="11.5703125" style="250" bestFit="1" customWidth="1"/>
    <col min="10" max="10" width="11.42578125" style="250" bestFit="1" customWidth="1"/>
    <col min="11" max="11" width="11.5703125" style="250" bestFit="1" customWidth="1"/>
    <col min="12" max="13" width="11.42578125" style="250" bestFit="1" customWidth="1"/>
    <col min="14" max="14" width="11.5703125" style="250" bestFit="1" customWidth="1"/>
    <col min="15" max="15" width="11.42578125" style="250" bestFit="1" customWidth="1"/>
    <col min="16" max="16" width="9.7109375" style="250" bestFit="1" customWidth="1"/>
    <col min="17" max="26" width="9.140625" style="250"/>
    <col min="27" max="27" width="9.28515625" style="250" bestFit="1" customWidth="1"/>
    <col min="28" max="16384" width="9.140625" style="250"/>
  </cols>
  <sheetData>
    <row r="1" spans="1:41" ht="15.75">
      <c r="B1" s="103" t="s">
        <v>3694</v>
      </c>
      <c r="C1" s="3"/>
      <c r="D1" s="3"/>
      <c r="E1" s="4"/>
      <c r="F1" s="4"/>
    </row>
    <row r="2" spans="1:41" ht="15.75">
      <c r="B2" s="103" t="s">
        <v>3695</v>
      </c>
      <c r="C2" s="3"/>
      <c r="D2" s="3"/>
      <c r="E2" s="4"/>
      <c r="F2" s="4"/>
    </row>
    <row r="3" spans="1:41" ht="15.75">
      <c r="B3" s="103" t="s">
        <v>3696</v>
      </c>
      <c r="C3" s="3"/>
      <c r="D3" s="3"/>
      <c r="E3" s="4"/>
      <c r="F3" s="4"/>
    </row>
    <row r="4" spans="1:41" ht="15.75">
      <c r="B4" s="103" t="s">
        <v>3697</v>
      </c>
      <c r="C4" s="3"/>
      <c r="D4" s="3"/>
      <c r="E4" s="4"/>
      <c r="F4" s="4"/>
    </row>
    <row r="5" spans="1:41" ht="15.75">
      <c r="B5" s="103" t="s">
        <v>3698</v>
      </c>
      <c r="C5" s="3"/>
      <c r="D5" s="3"/>
      <c r="E5" s="4"/>
      <c r="F5" s="4"/>
    </row>
    <row r="6" spans="1:41" ht="15.75">
      <c r="B6" s="103" t="s">
        <v>3699</v>
      </c>
      <c r="C6" s="3"/>
      <c r="D6" s="3"/>
      <c r="E6" s="4"/>
      <c r="F6" s="4"/>
    </row>
    <row r="9" spans="1:41">
      <c r="A9" s="240" t="s">
        <v>3517</v>
      </c>
      <c r="B9" s="240"/>
      <c r="C9" s="240"/>
      <c r="D9" s="240"/>
      <c r="E9" s="240"/>
      <c r="F9" s="240"/>
      <c r="G9" s="240"/>
      <c r="H9" s="240"/>
      <c r="I9" s="240"/>
      <c r="J9" s="240"/>
      <c r="K9" s="240"/>
      <c r="L9" s="240"/>
      <c r="M9" s="240"/>
      <c r="N9" s="240"/>
      <c r="O9" s="240"/>
      <c r="AA9" s="240" t="s">
        <v>3517</v>
      </c>
      <c r="AB9" s="240"/>
      <c r="AC9" s="240"/>
      <c r="AD9" s="240"/>
      <c r="AE9" s="240"/>
      <c r="AF9" s="240"/>
      <c r="AG9" s="240"/>
      <c r="AH9" s="240"/>
      <c r="AI9" s="240"/>
      <c r="AJ9" s="240"/>
      <c r="AK9" s="240"/>
      <c r="AL9" s="240"/>
      <c r="AM9" s="240"/>
      <c r="AN9" s="240"/>
      <c r="AO9" s="240"/>
    </row>
    <row r="10" spans="1:41">
      <c r="A10" s="246" t="s">
        <v>2313</v>
      </c>
      <c r="B10" s="246"/>
      <c r="C10" s="246" t="s">
        <v>2314</v>
      </c>
      <c r="D10" s="246"/>
      <c r="E10" s="246"/>
      <c r="F10" s="246"/>
      <c r="G10" s="246"/>
      <c r="H10" s="246"/>
      <c r="I10" s="246"/>
      <c r="J10" s="246"/>
      <c r="K10" s="246"/>
      <c r="L10" s="246"/>
      <c r="M10" s="266"/>
      <c r="N10" s="267"/>
      <c r="O10" s="268"/>
      <c r="AA10" s="246" t="s">
        <v>2313</v>
      </c>
      <c r="AB10" s="246"/>
      <c r="AC10" s="246" t="s">
        <v>2314</v>
      </c>
      <c r="AD10" s="246"/>
      <c r="AE10" s="246"/>
      <c r="AF10" s="246"/>
      <c r="AG10" s="246"/>
      <c r="AH10" s="246"/>
      <c r="AI10" s="246"/>
      <c r="AJ10" s="246"/>
      <c r="AK10" s="246"/>
      <c r="AL10" s="246"/>
      <c r="AM10" s="266"/>
      <c r="AN10" s="267"/>
      <c r="AO10" s="268"/>
    </row>
    <row r="11" spans="1:41">
      <c r="A11" s="246" t="s">
        <v>2315</v>
      </c>
      <c r="B11" s="246"/>
      <c r="C11" s="246" t="s">
        <v>3518</v>
      </c>
      <c r="D11" s="246"/>
      <c r="E11" s="246"/>
      <c r="F11" s="246"/>
      <c r="G11" s="246"/>
      <c r="H11" s="246"/>
      <c r="I11" s="246"/>
      <c r="J11" s="246"/>
      <c r="K11" s="246"/>
      <c r="L11" s="246"/>
      <c r="M11" s="269"/>
      <c r="N11" s="270"/>
      <c r="O11" s="271"/>
      <c r="AA11" s="246" t="s">
        <v>2315</v>
      </c>
      <c r="AB11" s="246"/>
      <c r="AC11" s="246" t="s">
        <v>3518</v>
      </c>
      <c r="AD11" s="246"/>
      <c r="AE11" s="246"/>
      <c r="AF11" s="246"/>
      <c r="AG11" s="246"/>
      <c r="AH11" s="246"/>
      <c r="AI11" s="246"/>
      <c r="AJ11" s="246"/>
      <c r="AK11" s="246"/>
      <c r="AL11" s="246"/>
      <c r="AM11" s="269"/>
      <c r="AN11" s="270"/>
      <c r="AO11" s="271"/>
    </row>
    <row r="12" spans="1:41">
      <c r="A12" s="246" t="s">
        <v>2317</v>
      </c>
      <c r="B12" s="246"/>
      <c r="C12" s="246" t="s">
        <v>2318</v>
      </c>
      <c r="D12" s="246"/>
      <c r="E12" s="246"/>
      <c r="F12" s="246"/>
      <c r="G12" s="246"/>
      <c r="H12" s="246"/>
      <c r="I12" s="246"/>
      <c r="J12" s="246"/>
      <c r="K12" s="246"/>
      <c r="L12" s="246"/>
      <c r="M12" s="269"/>
      <c r="N12" s="270"/>
      <c r="O12" s="271"/>
      <c r="AA12" s="246" t="s">
        <v>2317</v>
      </c>
      <c r="AB12" s="246"/>
      <c r="AC12" s="246" t="s">
        <v>2318</v>
      </c>
      <c r="AD12" s="246"/>
      <c r="AE12" s="246"/>
      <c r="AF12" s="246"/>
      <c r="AG12" s="246"/>
      <c r="AH12" s="246"/>
      <c r="AI12" s="246"/>
      <c r="AJ12" s="246"/>
      <c r="AK12" s="246"/>
      <c r="AL12" s="246"/>
      <c r="AM12" s="269"/>
      <c r="AN12" s="270"/>
      <c r="AO12" s="271"/>
    </row>
    <row r="13" spans="1:41">
      <c r="A13" s="246" t="s">
        <v>2319</v>
      </c>
      <c r="B13" s="246"/>
      <c r="C13" s="246" t="s">
        <v>3519</v>
      </c>
      <c r="D13" s="246"/>
      <c r="E13" s="246"/>
      <c r="F13" s="246"/>
      <c r="G13" s="246"/>
      <c r="H13" s="246"/>
      <c r="I13" s="246"/>
      <c r="J13" s="246"/>
      <c r="K13" s="246"/>
      <c r="L13" s="246"/>
      <c r="M13" s="269"/>
      <c r="N13" s="270"/>
      <c r="O13" s="271"/>
      <c r="AA13" s="246" t="s">
        <v>2319</v>
      </c>
      <c r="AB13" s="246"/>
      <c r="AC13" s="246" t="s">
        <v>3519</v>
      </c>
      <c r="AD13" s="246"/>
      <c r="AE13" s="246"/>
      <c r="AF13" s="246"/>
      <c r="AG13" s="246"/>
      <c r="AH13" s="246"/>
      <c r="AI13" s="246"/>
      <c r="AJ13" s="246"/>
      <c r="AK13" s="246"/>
      <c r="AL13" s="246"/>
      <c r="AM13" s="269"/>
      <c r="AN13" s="270"/>
      <c r="AO13" s="271"/>
    </row>
    <row r="14" spans="1:41">
      <c r="A14" s="246" t="s">
        <v>2321</v>
      </c>
      <c r="B14" s="246"/>
      <c r="C14" s="246" t="s">
        <v>3520</v>
      </c>
      <c r="D14" s="246"/>
      <c r="E14" s="246"/>
      <c r="F14" s="246"/>
      <c r="G14" s="246"/>
      <c r="H14" s="246"/>
      <c r="I14" s="246"/>
      <c r="J14" s="246"/>
      <c r="K14" s="246"/>
      <c r="L14" s="246"/>
      <c r="M14" s="269"/>
      <c r="N14" s="270"/>
      <c r="O14" s="271"/>
      <c r="AA14" s="246" t="s">
        <v>2321</v>
      </c>
      <c r="AB14" s="246"/>
      <c r="AC14" s="246" t="s">
        <v>3520</v>
      </c>
      <c r="AD14" s="246"/>
      <c r="AE14" s="246"/>
      <c r="AF14" s="246"/>
      <c r="AG14" s="246"/>
      <c r="AH14" s="246"/>
      <c r="AI14" s="246"/>
      <c r="AJ14" s="246"/>
      <c r="AK14" s="246"/>
      <c r="AL14" s="246"/>
      <c r="AM14" s="269"/>
      <c r="AN14" s="270"/>
      <c r="AO14" s="271"/>
    </row>
    <row r="15" spans="1:41">
      <c r="A15" s="246" t="s">
        <v>2323</v>
      </c>
      <c r="B15" s="246"/>
      <c r="C15" s="272">
        <v>45168</v>
      </c>
      <c r="D15" s="246"/>
      <c r="E15" s="246"/>
      <c r="F15" s="246"/>
      <c r="G15" s="246"/>
      <c r="H15" s="246"/>
      <c r="I15" s="246"/>
      <c r="J15" s="246"/>
      <c r="K15" s="246"/>
      <c r="L15" s="246"/>
      <c r="M15" s="269"/>
      <c r="N15" s="270"/>
      <c r="O15" s="271"/>
      <c r="AA15" s="246" t="s">
        <v>2323</v>
      </c>
      <c r="AB15" s="246"/>
      <c r="AC15" s="272">
        <v>45168</v>
      </c>
      <c r="AD15" s="246"/>
      <c r="AE15" s="246"/>
      <c r="AF15" s="246"/>
      <c r="AG15" s="246"/>
      <c r="AH15" s="246"/>
      <c r="AI15" s="246"/>
      <c r="AJ15" s="246"/>
      <c r="AK15" s="246"/>
      <c r="AL15" s="246"/>
      <c r="AM15" s="269"/>
      <c r="AN15" s="270"/>
      <c r="AO15" s="271"/>
    </row>
    <row r="16" spans="1:41">
      <c r="A16" s="246" t="s">
        <v>3521</v>
      </c>
      <c r="B16" s="246"/>
      <c r="C16" s="246" t="s">
        <v>3522</v>
      </c>
      <c r="D16" s="246"/>
      <c r="E16" s="246"/>
      <c r="F16" s="246"/>
      <c r="G16" s="246"/>
      <c r="H16" s="246"/>
      <c r="I16" s="246"/>
      <c r="J16" s="246"/>
      <c r="K16" s="246"/>
      <c r="L16" s="246"/>
      <c r="M16" s="273"/>
      <c r="N16" s="274"/>
      <c r="O16" s="275"/>
      <c r="AA16" s="246" t="s">
        <v>3521</v>
      </c>
      <c r="AB16" s="246"/>
      <c r="AC16" s="246" t="s">
        <v>3522</v>
      </c>
      <c r="AD16" s="246"/>
      <c r="AE16" s="246"/>
      <c r="AF16" s="246"/>
      <c r="AG16" s="246"/>
      <c r="AH16" s="246"/>
      <c r="AI16" s="246"/>
      <c r="AJ16" s="246"/>
      <c r="AK16" s="246"/>
      <c r="AL16" s="246"/>
      <c r="AM16" s="273"/>
      <c r="AN16" s="274"/>
      <c r="AO16" s="275"/>
    </row>
    <row r="17" spans="1:41">
      <c r="A17" s="276" t="s">
        <v>3509</v>
      </c>
      <c r="B17" s="276" t="s">
        <v>3359</v>
      </c>
      <c r="C17" s="276" t="s">
        <v>3523</v>
      </c>
      <c r="D17" s="276" t="s">
        <v>3524</v>
      </c>
      <c r="E17" s="276" t="s">
        <v>3525</v>
      </c>
      <c r="F17" s="276" t="s">
        <v>3526</v>
      </c>
      <c r="G17" s="276" t="s">
        <v>3527</v>
      </c>
      <c r="H17" s="276" t="s">
        <v>3528</v>
      </c>
      <c r="I17" s="276" t="s">
        <v>3529</v>
      </c>
      <c r="J17" s="276" t="s">
        <v>3530</v>
      </c>
      <c r="K17" s="276" t="s">
        <v>3531</v>
      </c>
      <c r="L17" s="276" t="s">
        <v>3532</v>
      </c>
      <c r="M17" s="276" t="s">
        <v>3533</v>
      </c>
      <c r="N17" s="276" t="s">
        <v>3534</v>
      </c>
      <c r="O17" s="276" t="s">
        <v>3535</v>
      </c>
      <c r="AA17" s="276" t="s">
        <v>3509</v>
      </c>
      <c r="AB17" s="276" t="s">
        <v>3359</v>
      </c>
      <c r="AC17" s="276" t="s">
        <v>3523</v>
      </c>
      <c r="AD17" s="276" t="s">
        <v>3524</v>
      </c>
      <c r="AE17" s="276" t="s">
        <v>3525</v>
      </c>
      <c r="AF17" s="276" t="s">
        <v>3526</v>
      </c>
      <c r="AG17" s="276" t="s">
        <v>3527</v>
      </c>
      <c r="AH17" s="276" t="s">
        <v>3528</v>
      </c>
      <c r="AI17" s="276" t="s">
        <v>3529</v>
      </c>
      <c r="AJ17" s="276" t="s">
        <v>3530</v>
      </c>
      <c r="AK17" s="276" t="s">
        <v>3531</v>
      </c>
      <c r="AL17" s="276" t="s">
        <v>3532</v>
      </c>
      <c r="AM17" s="276" t="s">
        <v>3533</v>
      </c>
      <c r="AN17" s="276" t="s">
        <v>3534</v>
      </c>
      <c r="AO17" s="276" t="s">
        <v>3535</v>
      </c>
    </row>
    <row r="18" spans="1:41">
      <c r="A18" s="246">
        <v>1</v>
      </c>
      <c r="B18" s="277" t="s">
        <v>2336</v>
      </c>
      <c r="C18" s="278">
        <f>PLA!I18</f>
        <v>592382.27</v>
      </c>
      <c r="D18" s="279">
        <f>$C18*D19</f>
        <v>177714.68100000001</v>
      </c>
      <c r="E18" s="279">
        <f t="shared" ref="E18:O18" si="0">$C18*E19</f>
        <v>118476.45400000001</v>
      </c>
      <c r="F18" s="279">
        <f t="shared" si="0"/>
        <v>29619.113500000003</v>
      </c>
      <c r="G18" s="279">
        <f t="shared" si="0"/>
        <v>29619.113500000003</v>
      </c>
      <c r="H18" s="279">
        <f t="shared" si="0"/>
        <v>29619.113500000003</v>
      </c>
      <c r="I18" s="279">
        <f t="shared" si="0"/>
        <v>29619.113500000003</v>
      </c>
      <c r="J18" s="279">
        <f t="shared" si="0"/>
        <v>29619.113500000003</v>
      </c>
      <c r="K18" s="279">
        <f t="shared" si="0"/>
        <v>29619.113500000003</v>
      </c>
      <c r="L18" s="279">
        <f t="shared" si="0"/>
        <v>29619.113500000003</v>
      </c>
      <c r="M18" s="279">
        <f t="shared" si="0"/>
        <v>29619.113500000003</v>
      </c>
      <c r="N18" s="279">
        <f t="shared" si="0"/>
        <v>29619.113500000003</v>
      </c>
      <c r="O18" s="279">
        <f t="shared" si="0"/>
        <v>29619.113500000003</v>
      </c>
      <c r="P18" s="280">
        <f>AC18-C18</f>
        <v>196148</v>
      </c>
      <c r="AA18" s="246">
        <v>1</v>
      </c>
      <c r="AB18" s="277" t="s">
        <v>2336</v>
      </c>
      <c r="AC18" s="277" t="s">
        <v>3660</v>
      </c>
      <c r="AD18" s="281" t="s">
        <v>3536</v>
      </c>
      <c r="AE18" s="281" t="s">
        <v>3537</v>
      </c>
      <c r="AF18" s="281" t="s">
        <v>3538</v>
      </c>
      <c r="AG18" s="281" t="s">
        <v>3538</v>
      </c>
      <c r="AH18" s="281" t="s">
        <v>3538</v>
      </c>
      <c r="AI18" s="281" t="s">
        <v>3538</v>
      </c>
      <c r="AJ18" s="281" t="s">
        <v>3538</v>
      </c>
      <c r="AK18" s="281" t="s">
        <v>3538</v>
      </c>
      <c r="AL18" s="281" t="s">
        <v>3538</v>
      </c>
      <c r="AM18" s="281" t="s">
        <v>3538</v>
      </c>
      <c r="AN18" s="281" t="s">
        <v>3538</v>
      </c>
      <c r="AO18" s="281" t="s">
        <v>3539</v>
      </c>
    </row>
    <row r="19" spans="1:41">
      <c r="A19" s="282"/>
      <c r="B19" s="283"/>
      <c r="C19" s="282"/>
      <c r="D19" s="284">
        <v>0.3</v>
      </c>
      <c r="E19" s="281" t="s">
        <v>3541</v>
      </c>
      <c r="F19" s="241" t="s">
        <v>3542</v>
      </c>
      <c r="G19" s="241" t="s">
        <v>3542</v>
      </c>
      <c r="H19" s="241" t="s">
        <v>3542</v>
      </c>
      <c r="I19" s="241" t="s">
        <v>3542</v>
      </c>
      <c r="J19" s="241" t="s">
        <v>3542</v>
      </c>
      <c r="K19" s="241" t="s">
        <v>3542</v>
      </c>
      <c r="L19" s="241" t="s">
        <v>3542</v>
      </c>
      <c r="M19" s="241" t="s">
        <v>3542</v>
      </c>
      <c r="N19" s="241" t="s">
        <v>3542</v>
      </c>
      <c r="O19" s="241" t="s">
        <v>3542</v>
      </c>
      <c r="AA19" s="282"/>
      <c r="AB19" s="282"/>
      <c r="AC19" s="282"/>
      <c r="AD19" s="281" t="s">
        <v>3540</v>
      </c>
      <c r="AE19" s="281" t="s">
        <v>3541</v>
      </c>
      <c r="AF19" s="241" t="s">
        <v>3542</v>
      </c>
      <c r="AG19" s="241" t="s">
        <v>3542</v>
      </c>
      <c r="AH19" s="241" t="s">
        <v>3542</v>
      </c>
      <c r="AI19" s="241" t="s">
        <v>3542</v>
      </c>
      <c r="AJ19" s="241" t="s">
        <v>3542</v>
      </c>
      <c r="AK19" s="241" t="s">
        <v>3542</v>
      </c>
      <c r="AL19" s="241" t="s">
        <v>3542</v>
      </c>
      <c r="AM19" s="241" t="s">
        <v>3542</v>
      </c>
      <c r="AN19" s="241" t="s">
        <v>3542</v>
      </c>
      <c r="AO19" s="241" t="s">
        <v>3542</v>
      </c>
    </row>
    <row r="20" spans="1:41">
      <c r="A20" s="246">
        <v>2</v>
      </c>
      <c r="B20" s="277" t="s">
        <v>2380</v>
      </c>
      <c r="C20" s="278">
        <f>PLA!I40</f>
        <v>1696014.0399999993</v>
      </c>
      <c r="D20" s="279">
        <f>$C20*D21</f>
        <v>169601.40399999995</v>
      </c>
      <c r="E20" s="279">
        <f t="shared" ref="E20" si="1">$C20*E21</f>
        <v>169601.40399999995</v>
      </c>
      <c r="F20" s="279">
        <f t="shared" ref="F20" si="2">$C20*F21</f>
        <v>339202.8079999999</v>
      </c>
      <c r="G20" s="279">
        <f t="shared" ref="G20" si="3">$C20*G21</f>
        <v>508804.21199999977</v>
      </c>
      <c r="H20" s="279">
        <f t="shared" ref="H20" si="4">$C20*H21</f>
        <v>508804.21199999977</v>
      </c>
      <c r="I20" s="279">
        <f t="shared" ref="I20" si="5">$C20*I21</f>
        <v>0</v>
      </c>
      <c r="J20" s="279">
        <f t="shared" ref="J20" si="6">$C20*J21</f>
        <v>0</v>
      </c>
      <c r="K20" s="279">
        <f t="shared" ref="K20" si="7">$C20*K21</f>
        <v>0</v>
      </c>
      <c r="L20" s="279">
        <f t="shared" ref="L20" si="8">$C20*L21</f>
        <v>0</v>
      </c>
      <c r="M20" s="279">
        <f t="shared" ref="M20" si="9">$C20*M21</f>
        <v>0</v>
      </c>
      <c r="N20" s="279">
        <f t="shared" ref="N20" si="10">$C20*N21</f>
        <v>0</v>
      </c>
      <c r="O20" s="279">
        <f t="shared" ref="O20" si="11">$C20*O21</f>
        <v>0</v>
      </c>
      <c r="P20" s="280">
        <f t="shared" ref="P20:P58" si="12">AC20-C20</f>
        <v>528478.79000000074</v>
      </c>
      <c r="AA20" s="246">
        <v>2</v>
      </c>
      <c r="AB20" s="277" t="s">
        <v>2380</v>
      </c>
      <c r="AC20" s="277" t="s">
        <v>3661</v>
      </c>
      <c r="AD20" s="281" t="s">
        <v>3543</v>
      </c>
      <c r="AE20" s="281" t="s">
        <v>3543</v>
      </c>
      <c r="AF20" s="281" t="s">
        <v>3544</v>
      </c>
      <c r="AG20" s="281" t="s">
        <v>3545</v>
      </c>
      <c r="AH20" s="281" t="s">
        <v>3545</v>
      </c>
      <c r="AI20" s="285"/>
      <c r="AJ20" s="285"/>
      <c r="AK20" s="285"/>
      <c r="AL20" s="285"/>
      <c r="AM20" s="285"/>
      <c r="AN20" s="285"/>
      <c r="AO20" s="285"/>
    </row>
    <row r="21" spans="1:41">
      <c r="A21" s="282"/>
      <c r="B21" s="283"/>
      <c r="C21" s="282"/>
      <c r="D21" s="281" t="s">
        <v>3546</v>
      </c>
      <c r="E21" s="281" t="s">
        <v>3546</v>
      </c>
      <c r="F21" s="281" t="s">
        <v>3541</v>
      </c>
      <c r="G21" s="281" t="s">
        <v>3540</v>
      </c>
      <c r="H21" s="281" t="s">
        <v>3540</v>
      </c>
      <c r="I21" s="285"/>
      <c r="J21" s="285"/>
      <c r="K21" s="285"/>
      <c r="L21" s="285"/>
      <c r="M21" s="285"/>
      <c r="N21" s="285"/>
      <c r="O21" s="285"/>
      <c r="AA21" s="282"/>
      <c r="AB21" s="282"/>
      <c r="AC21" s="282"/>
      <c r="AD21" s="281" t="s">
        <v>3546</v>
      </c>
      <c r="AE21" s="281" t="s">
        <v>3546</v>
      </c>
      <c r="AF21" s="281" t="s">
        <v>3541</v>
      </c>
      <c r="AG21" s="281" t="s">
        <v>3540</v>
      </c>
      <c r="AH21" s="281" t="s">
        <v>3540</v>
      </c>
      <c r="AI21" s="285"/>
      <c r="AJ21" s="285"/>
      <c r="AK21" s="285"/>
      <c r="AL21" s="285"/>
      <c r="AM21" s="285"/>
      <c r="AN21" s="285"/>
      <c r="AO21" s="285"/>
    </row>
    <row r="22" spans="1:41">
      <c r="A22" s="246">
        <v>3</v>
      </c>
      <c r="B22" s="277" t="s">
        <v>2462</v>
      </c>
      <c r="C22" s="278">
        <f>PLA!I83</f>
        <v>448074.56999999995</v>
      </c>
      <c r="D22" s="279">
        <f>$C22*D23</f>
        <v>0</v>
      </c>
      <c r="E22" s="279">
        <f t="shared" ref="E22" si="13">$C22*E23</f>
        <v>0</v>
      </c>
      <c r="F22" s="279">
        <f t="shared" ref="F22" si="14">$C22*F23</f>
        <v>44807.456999999995</v>
      </c>
      <c r="G22" s="279">
        <f t="shared" ref="G22" si="15">$C22*G23</f>
        <v>89614.91399999999</v>
      </c>
      <c r="H22" s="279">
        <f t="shared" ref="H22" si="16">$C22*H23</f>
        <v>112018.64249999999</v>
      </c>
      <c r="I22" s="279">
        <f t="shared" ref="I22" si="17">$C22*I23</f>
        <v>112018.64249999999</v>
      </c>
      <c r="J22" s="279">
        <f t="shared" ref="J22" si="18">$C22*J23</f>
        <v>89614.91399999999</v>
      </c>
      <c r="K22" s="279">
        <f t="shared" ref="K22" si="19">$C22*K23</f>
        <v>0</v>
      </c>
      <c r="L22" s="279">
        <f t="shared" ref="L22" si="20">$C22*L23</f>
        <v>0</v>
      </c>
      <c r="M22" s="279">
        <f t="shared" ref="M22" si="21">$C22*M23</f>
        <v>0</v>
      </c>
      <c r="N22" s="279">
        <f t="shared" ref="N22" si="22">$C22*N23</f>
        <v>0</v>
      </c>
      <c r="O22" s="279">
        <f t="shared" ref="O22" si="23">$C22*O23</f>
        <v>0</v>
      </c>
      <c r="P22" s="280">
        <f t="shared" ref="P22:P58" si="24">AC22-C22</f>
        <v>133619.39000000001</v>
      </c>
      <c r="AA22" s="246">
        <v>3</v>
      </c>
      <c r="AB22" s="277" t="s">
        <v>2462</v>
      </c>
      <c r="AC22" s="277" t="s">
        <v>3662</v>
      </c>
      <c r="AD22" s="285"/>
      <c r="AE22" s="285"/>
      <c r="AF22" s="281" t="s">
        <v>3547</v>
      </c>
      <c r="AG22" s="281" t="s">
        <v>3548</v>
      </c>
      <c r="AH22" s="281" t="s">
        <v>3549</v>
      </c>
      <c r="AI22" s="281" t="s">
        <v>3549</v>
      </c>
      <c r="AJ22" s="281" t="s">
        <v>3548</v>
      </c>
      <c r="AK22" s="285"/>
      <c r="AL22" s="285"/>
      <c r="AM22" s="285"/>
      <c r="AN22" s="285"/>
      <c r="AO22" s="285"/>
    </row>
    <row r="23" spans="1:41">
      <c r="A23" s="282"/>
      <c r="B23" s="283"/>
      <c r="C23" s="282"/>
      <c r="D23" s="285"/>
      <c r="E23" s="285"/>
      <c r="F23" s="281" t="s">
        <v>3546</v>
      </c>
      <c r="G23" s="281" t="s">
        <v>3541</v>
      </c>
      <c r="H23" s="281" t="s">
        <v>3550</v>
      </c>
      <c r="I23" s="281" t="s">
        <v>3550</v>
      </c>
      <c r="J23" s="281" t="s">
        <v>3541</v>
      </c>
      <c r="K23" s="285"/>
      <c r="L23" s="285"/>
      <c r="M23" s="285"/>
      <c r="N23" s="285"/>
      <c r="O23" s="285"/>
      <c r="AA23" s="282"/>
      <c r="AB23" s="282"/>
      <c r="AC23" s="282"/>
      <c r="AD23" s="285"/>
      <c r="AE23" s="285"/>
      <c r="AF23" s="281" t="s">
        <v>3546</v>
      </c>
      <c r="AG23" s="281" t="s">
        <v>3541</v>
      </c>
      <c r="AH23" s="281" t="s">
        <v>3550</v>
      </c>
      <c r="AI23" s="281" t="s">
        <v>3550</v>
      </c>
      <c r="AJ23" s="281" t="s">
        <v>3541</v>
      </c>
      <c r="AK23" s="285"/>
      <c r="AL23" s="285"/>
      <c r="AM23" s="285"/>
      <c r="AN23" s="285"/>
      <c r="AO23" s="285"/>
    </row>
    <row r="24" spans="1:41">
      <c r="A24" s="246">
        <v>4</v>
      </c>
      <c r="B24" s="277" t="s">
        <v>2495</v>
      </c>
      <c r="C24" s="278">
        <f>PLA!I106</f>
        <v>282733.31</v>
      </c>
      <c r="D24" s="279">
        <f>$C24*D25</f>
        <v>0</v>
      </c>
      <c r="E24" s="279">
        <f t="shared" ref="E24" si="25">$C24*E25</f>
        <v>0</v>
      </c>
      <c r="F24" s="279">
        <f t="shared" ref="F24" si="26">$C24*F25</f>
        <v>0</v>
      </c>
      <c r="G24" s="279">
        <f t="shared" ref="G24" si="27">$C24*G25</f>
        <v>28273.331000000002</v>
      </c>
      <c r="H24" s="279">
        <f t="shared" ref="H24" si="28">$C24*H25</f>
        <v>42409.996500000001</v>
      </c>
      <c r="I24" s="279">
        <f t="shared" ref="I24" si="29">$C24*I25</f>
        <v>70683.327499999999</v>
      </c>
      <c r="J24" s="279">
        <f t="shared" ref="J24" si="30">$C24*J25</f>
        <v>70683.327499999999</v>
      </c>
      <c r="K24" s="279">
        <f t="shared" ref="K24" si="31">$C24*K25</f>
        <v>70683.327499999999</v>
      </c>
      <c r="L24" s="279">
        <f t="shared" ref="L24" si="32">$C24*L25</f>
        <v>0</v>
      </c>
      <c r="M24" s="279">
        <f t="shared" ref="M24" si="33">$C24*M25</f>
        <v>0</v>
      </c>
      <c r="N24" s="279">
        <f t="shared" ref="N24" si="34">$C24*N25</f>
        <v>0</v>
      </c>
      <c r="O24" s="279">
        <f t="shared" ref="O24" si="35">$C24*O25</f>
        <v>0</v>
      </c>
      <c r="P24" s="280">
        <f t="shared" ref="P24:P58" si="36">AC24-C24</f>
        <v>94013.75</v>
      </c>
      <c r="AA24" s="246">
        <v>4</v>
      </c>
      <c r="AB24" s="277" t="s">
        <v>2495</v>
      </c>
      <c r="AC24" s="277" t="s">
        <v>3663</v>
      </c>
      <c r="AD24" s="285"/>
      <c r="AE24" s="285"/>
      <c r="AF24" s="285"/>
      <c r="AG24" s="281" t="s">
        <v>3551</v>
      </c>
      <c r="AH24" s="281" t="s">
        <v>3552</v>
      </c>
      <c r="AI24" s="281" t="s">
        <v>3553</v>
      </c>
      <c r="AJ24" s="281" t="s">
        <v>3553</v>
      </c>
      <c r="AK24" s="281" t="s">
        <v>3554</v>
      </c>
      <c r="AL24" s="285"/>
      <c r="AM24" s="285"/>
      <c r="AN24" s="285"/>
      <c r="AO24" s="285"/>
    </row>
    <row r="25" spans="1:41">
      <c r="A25" s="282"/>
      <c r="B25" s="283"/>
      <c r="C25" s="282"/>
      <c r="D25" s="285"/>
      <c r="E25" s="285"/>
      <c r="F25" s="285"/>
      <c r="G25" s="281" t="s">
        <v>3546</v>
      </c>
      <c r="H25" s="281" t="s">
        <v>3555</v>
      </c>
      <c r="I25" s="281" t="s">
        <v>3550</v>
      </c>
      <c r="J25" s="281" t="s">
        <v>3550</v>
      </c>
      <c r="K25" s="281" t="s">
        <v>3550</v>
      </c>
      <c r="L25" s="285"/>
      <c r="M25" s="285"/>
      <c r="N25" s="285"/>
      <c r="O25" s="285"/>
      <c r="AA25" s="282"/>
      <c r="AB25" s="282"/>
      <c r="AC25" s="282"/>
      <c r="AD25" s="285"/>
      <c r="AE25" s="285"/>
      <c r="AF25" s="285"/>
      <c r="AG25" s="281" t="s">
        <v>3546</v>
      </c>
      <c r="AH25" s="281" t="s">
        <v>3555</v>
      </c>
      <c r="AI25" s="281" t="s">
        <v>3550</v>
      </c>
      <c r="AJ25" s="281" t="s">
        <v>3550</v>
      </c>
      <c r="AK25" s="281" t="s">
        <v>3550</v>
      </c>
      <c r="AL25" s="285"/>
      <c r="AM25" s="285"/>
      <c r="AN25" s="285"/>
      <c r="AO25" s="285"/>
    </row>
    <row r="26" spans="1:41">
      <c r="A26" s="246">
        <v>5</v>
      </c>
      <c r="B26" s="277" t="s">
        <v>2501</v>
      </c>
      <c r="C26" s="278">
        <f>PLA!I111</f>
        <v>307072.45999999996</v>
      </c>
      <c r="D26" s="279">
        <f>$C26*D27</f>
        <v>0</v>
      </c>
      <c r="E26" s="279">
        <f t="shared" ref="E26" si="37">$C26*E27</f>
        <v>0</v>
      </c>
      <c r="F26" s="279">
        <f t="shared" ref="F26" si="38">$C26*F27</f>
        <v>0</v>
      </c>
      <c r="G26" s="279">
        <f t="shared" ref="G26" si="39">$C26*G27</f>
        <v>0</v>
      </c>
      <c r="H26" s="279">
        <f t="shared" ref="H26" si="40">$C26*H27</f>
        <v>0</v>
      </c>
      <c r="I26" s="279">
        <f t="shared" ref="I26" si="41">$C26*I27</f>
        <v>0</v>
      </c>
      <c r="J26" s="279">
        <f t="shared" ref="J26" si="42">$C26*J27</f>
        <v>0</v>
      </c>
      <c r="K26" s="279">
        <f t="shared" ref="K26" si="43">$C26*K27</f>
        <v>30707.245999999999</v>
      </c>
      <c r="L26" s="279">
        <f t="shared" ref="L26" si="44">$C26*L27</f>
        <v>30707.245999999999</v>
      </c>
      <c r="M26" s="279">
        <f t="shared" ref="M26" si="45">$C26*M27</f>
        <v>92121.737999999983</v>
      </c>
      <c r="N26" s="279">
        <f t="shared" ref="N26" si="46">$C26*N27</f>
        <v>122828.984</v>
      </c>
      <c r="O26" s="279">
        <f t="shared" ref="O26" si="47">$C26*O27</f>
        <v>30707.245999999999</v>
      </c>
      <c r="P26" s="280">
        <f t="shared" ref="P26:P58" si="48">AC26-C26</f>
        <v>102346.66000000003</v>
      </c>
      <c r="AA26" s="246">
        <v>5</v>
      </c>
      <c r="AB26" s="277" t="s">
        <v>2501</v>
      </c>
      <c r="AC26" s="277" t="s">
        <v>3664</v>
      </c>
      <c r="AD26" s="285"/>
      <c r="AE26" s="285"/>
      <c r="AF26" s="285"/>
      <c r="AG26" s="285"/>
      <c r="AH26" s="285"/>
      <c r="AI26" s="285"/>
      <c r="AJ26" s="285"/>
      <c r="AK26" s="281" t="s">
        <v>3556</v>
      </c>
      <c r="AL26" s="281" t="s">
        <v>3556</v>
      </c>
      <c r="AM26" s="281" t="s">
        <v>3557</v>
      </c>
      <c r="AN26" s="281" t="s">
        <v>3558</v>
      </c>
      <c r="AO26" s="281" t="s">
        <v>3559</v>
      </c>
    </row>
    <row r="27" spans="1:41">
      <c r="A27" s="282"/>
      <c r="B27" s="283"/>
      <c r="C27" s="282"/>
      <c r="D27" s="285"/>
      <c r="E27" s="285"/>
      <c r="F27" s="285"/>
      <c r="G27" s="285"/>
      <c r="H27" s="285"/>
      <c r="I27" s="285"/>
      <c r="J27" s="285"/>
      <c r="K27" s="281" t="s">
        <v>3546</v>
      </c>
      <c r="L27" s="281" t="s">
        <v>3546</v>
      </c>
      <c r="M27" s="281" t="s">
        <v>3540</v>
      </c>
      <c r="N27" s="281" t="s">
        <v>3560</v>
      </c>
      <c r="O27" s="281" t="s">
        <v>3546</v>
      </c>
      <c r="AA27" s="282"/>
      <c r="AB27" s="282"/>
      <c r="AC27" s="282"/>
      <c r="AD27" s="285"/>
      <c r="AE27" s="285"/>
      <c r="AF27" s="285"/>
      <c r="AG27" s="285"/>
      <c r="AH27" s="285"/>
      <c r="AI27" s="285"/>
      <c r="AJ27" s="285"/>
      <c r="AK27" s="281" t="s">
        <v>3546</v>
      </c>
      <c r="AL27" s="281" t="s">
        <v>3546</v>
      </c>
      <c r="AM27" s="281" t="s">
        <v>3540</v>
      </c>
      <c r="AN27" s="281" t="s">
        <v>3560</v>
      </c>
      <c r="AO27" s="281" t="s">
        <v>3546</v>
      </c>
    </row>
    <row r="28" spans="1:41">
      <c r="A28" s="246">
        <v>6</v>
      </c>
      <c r="B28" s="277" t="s">
        <v>2555</v>
      </c>
      <c r="C28" s="278">
        <f>PLA!I140</f>
        <v>428108.87999999995</v>
      </c>
      <c r="D28" s="279">
        <f>$C28*D29</f>
        <v>0</v>
      </c>
      <c r="E28" s="279">
        <f t="shared" ref="E28" si="49">$C28*E29</f>
        <v>0</v>
      </c>
      <c r="F28" s="279">
        <f t="shared" ref="F28" si="50">$C28*F29</f>
        <v>0</v>
      </c>
      <c r="G28" s="279">
        <f t="shared" ref="G28" si="51">$C28*G29</f>
        <v>0</v>
      </c>
      <c r="H28" s="279">
        <f t="shared" ref="H28" si="52">$C28*H29</f>
        <v>0</v>
      </c>
      <c r="I28" s="279">
        <f t="shared" ref="I28" si="53">$C28*I29</f>
        <v>0</v>
      </c>
      <c r="J28" s="279">
        <f t="shared" ref="J28" si="54">$C28*J29</f>
        <v>42810.887999999999</v>
      </c>
      <c r="K28" s="279">
        <f t="shared" ref="K28" si="55">$C28*K29</f>
        <v>128432.66399999998</v>
      </c>
      <c r="L28" s="279">
        <f t="shared" ref="L28" si="56">$C28*L29</f>
        <v>171243.552</v>
      </c>
      <c r="M28" s="279">
        <f t="shared" ref="M28" si="57">$C28*M29</f>
        <v>85621.775999999998</v>
      </c>
      <c r="N28" s="279">
        <f t="shared" ref="N28" si="58">$C28*N29</f>
        <v>0</v>
      </c>
      <c r="O28" s="279">
        <f t="shared" ref="O28" si="59">$C28*O29</f>
        <v>0</v>
      </c>
      <c r="P28" s="280">
        <f t="shared" ref="P28:P58" si="60">AC28-C28</f>
        <v>142609.5400000001</v>
      </c>
      <c r="AA28" s="246">
        <v>6</v>
      </c>
      <c r="AB28" s="277" t="s">
        <v>2555</v>
      </c>
      <c r="AC28" s="277" t="s">
        <v>3665</v>
      </c>
      <c r="AD28" s="285"/>
      <c r="AE28" s="285"/>
      <c r="AF28" s="285"/>
      <c r="AG28" s="285"/>
      <c r="AH28" s="285"/>
      <c r="AI28" s="285"/>
      <c r="AJ28" s="281" t="s">
        <v>3561</v>
      </c>
      <c r="AK28" s="281" t="s">
        <v>3562</v>
      </c>
      <c r="AL28" s="281" t="s">
        <v>3563</v>
      </c>
      <c r="AM28" s="281" t="s">
        <v>3564</v>
      </c>
      <c r="AN28" s="285"/>
      <c r="AO28" s="241" t="s">
        <v>3565</v>
      </c>
    </row>
    <row r="29" spans="1:41">
      <c r="A29" s="282"/>
      <c r="B29" s="283"/>
      <c r="C29" s="282"/>
      <c r="D29" s="285"/>
      <c r="E29" s="285"/>
      <c r="F29" s="285"/>
      <c r="G29" s="285"/>
      <c r="H29" s="285"/>
      <c r="I29" s="285"/>
      <c r="J29" s="281" t="s">
        <v>3546</v>
      </c>
      <c r="K29" s="281" t="s">
        <v>3540</v>
      </c>
      <c r="L29" s="281" t="s">
        <v>3560</v>
      </c>
      <c r="M29" s="281" t="s">
        <v>3541</v>
      </c>
      <c r="N29" s="285"/>
      <c r="O29" s="285"/>
      <c r="AA29" s="282"/>
      <c r="AB29" s="282"/>
      <c r="AC29" s="282"/>
      <c r="AD29" s="285"/>
      <c r="AE29" s="285"/>
      <c r="AF29" s="285"/>
      <c r="AG29" s="285"/>
      <c r="AH29" s="285"/>
      <c r="AI29" s="285"/>
      <c r="AJ29" s="281" t="s">
        <v>3546</v>
      </c>
      <c r="AK29" s="281" t="s">
        <v>3540</v>
      </c>
      <c r="AL29" s="281" t="s">
        <v>3560</v>
      </c>
      <c r="AM29" s="281" t="s">
        <v>3541</v>
      </c>
      <c r="AN29" s="285"/>
      <c r="AO29" s="285"/>
    </row>
    <row r="30" spans="1:41">
      <c r="A30" s="246">
        <v>7</v>
      </c>
      <c r="B30" s="277" t="s">
        <v>2576</v>
      </c>
      <c r="C30" s="278">
        <f>PLA!I152</f>
        <v>205387.93000000002</v>
      </c>
      <c r="D30" s="279">
        <f>$C30*D31</f>
        <v>0</v>
      </c>
      <c r="E30" s="279">
        <f t="shared" ref="E30" si="61">$C30*E31</f>
        <v>0</v>
      </c>
      <c r="F30" s="279">
        <f t="shared" ref="F30" si="62">$C30*F31</f>
        <v>0</v>
      </c>
      <c r="G30" s="279">
        <f t="shared" ref="G30" si="63">$C30*G31</f>
        <v>0</v>
      </c>
      <c r="H30" s="279">
        <f t="shared" ref="H30" si="64">$C30*H31</f>
        <v>0</v>
      </c>
      <c r="I30" s="279">
        <f t="shared" ref="I30" si="65">$C30*I31</f>
        <v>0</v>
      </c>
      <c r="J30" s="279">
        <f t="shared" ref="J30" si="66">$C30*J31</f>
        <v>41077.58600000001</v>
      </c>
      <c r="K30" s="279">
        <f t="shared" ref="K30" si="67">$C30*K31</f>
        <v>41077.58600000001</v>
      </c>
      <c r="L30" s="279">
        <f t="shared" ref="L30" si="68">$C30*L31</f>
        <v>61616.379000000001</v>
      </c>
      <c r="M30" s="279">
        <f t="shared" ref="M30" si="69">$C30*M31</f>
        <v>61616.379000000001</v>
      </c>
      <c r="N30" s="279">
        <f t="shared" ref="N30" si="70">$C30*N31</f>
        <v>0</v>
      </c>
      <c r="O30" s="279">
        <f t="shared" ref="O30" si="71">$C30*O31</f>
        <v>0</v>
      </c>
      <c r="P30" s="280">
        <f t="shared" ref="P30:P58" si="72">AC30-C30</f>
        <v>67120.66</v>
      </c>
      <c r="AA30" s="246">
        <v>7</v>
      </c>
      <c r="AB30" s="277" t="s">
        <v>2576</v>
      </c>
      <c r="AC30" s="277" t="s">
        <v>3666</v>
      </c>
      <c r="AD30" s="285"/>
      <c r="AE30" s="285"/>
      <c r="AF30" s="285"/>
      <c r="AG30" s="285"/>
      <c r="AH30" s="285"/>
      <c r="AI30" s="285"/>
      <c r="AJ30" s="281" t="s">
        <v>3566</v>
      </c>
      <c r="AK30" s="281" t="s">
        <v>3566</v>
      </c>
      <c r="AL30" s="281" t="s">
        <v>3567</v>
      </c>
      <c r="AM30" s="281" t="s">
        <v>3568</v>
      </c>
      <c r="AN30" s="285"/>
      <c r="AO30" s="285"/>
    </row>
    <row r="31" spans="1:41">
      <c r="A31" s="282"/>
      <c r="B31" s="283"/>
      <c r="C31" s="282"/>
      <c r="D31" s="285"/>
      <c r="E31" s="285"/>
      <c r="F31" s="285"/>
      <c r="G31" s="285"/>
      <c r="H31" s="285"/>
      <c r="I31" s="285"/>
      <c r="J31" s="281" t="s">
        <v>3541</v>
      </c>
      <c r="K31" s="281" t="s">
        <v>3541</v>
      </c>
      <c r="L31" s="281" t="s">
        <v>3540</v>
      </c>
      <c r="M31" s="281" t="s">
        <v>3540</v>
      </c>
      <c r="N31" s="285"/>
      <c r="O31" s="285"/>
      <c r="AA31" s="282"/>
      <c r="AB31" s="282"/>
      <c r="AC31" s="282"/>
      <c r="AD31" s="285"/>
      <c r="AE31" s="285"/>
      <c r="AF31" s="285"/>
      <c r="AG31" s="285"/>
      <c r="AH31" s="285"/>
      <c r="AI31" s="285"/>
      <c r="AJ31" s="281" t="s">
        <v>3541</v>
      </c>
      <c r="AK31" s="281" t="s">
        <v>3541</v>
      </c>
      <c r="AL31" s="281" t="s">
        <v>3540</v>
      </c>
      <c r="AM31" s="281" t="s">
        <v>3540</v>
      </c>
      <c r="AN31" s="285"/>
      <c r="AO31" s="285"/>
    </row>
    <row r="32" spans="1:41">
      <c r="A32" s="246">
        <v>8</v>
      </c>
      <c r="B32" s="277" t="s">
        <v>2603</v>
      </c>
      <c r="C32" s="278">
        <f>PLA!I167</f>
        <v>382851.93999999994</v>
      </c>
      <c r="D32" s="279">
        <f>$C32*D33</f>
        <v>0</v>
      </c>
      <c r="E32" s="279">
        <f t="shared" ref="E32" si="73">$C32*E33</f>
        <v>0</v>
      </c>
      <c r="F32" s="279">
        <f t="shared" ref="F32" si="74">$C32*F33</f>
        <v>0</v>
      </c>
      <c r="G32" s="279">
        <f t="shared" ref="G32" si="75">$C32*G33</f>
        <v>19142.596999999998</v>
      </c>
      <c r="H32" s="279">
        <f t="shared" ref="H32" si="76">$C32*H33</f>
        <v>19142.596999999998</v>
      </c>
      <c r="I32" s="279">
        <f t="shared" ref="I32" si="77">$C32*I33</f>
        <v>38285.193999999996</v>
      </c>
      <c r="J32" s="279">
        <f t="shared" ref="J32" si="78">$C32*J33</f>
        <v>76570.387999999992</v>
      </c>
      <c r="K32" s="279">
        <f t="shared" ref="K32" si="79">$C32*K33</f>
        <v>76570.387999999992</v>
      </c>
      <c r="L32" s="279">
        <f t="shared" ref="L32" si="80">$C32*L33</f>
        <v>76570.387999999992</v>
      </c>
      <c r="M32" s="279">
        <f t="shared" ref="M32" si="81">$C32*M33</f>
        <v>38285.193999999996</v>
      </c>
      <c r="N32" s="279">
        <f t="shared" ref="N32" si="82">$C32*N33</f>
        <v>38285.193999999996</v>
      </c>
      <c r="O32" s="279">
        <f t="shared" ref="O32" si="83">$C32*O33</f>
        <v>0</v>
      </c>
      <c r="P32" s="280">
        <f t="shared" ref="P32:P58" si="84">AC32-C32</f>
        <v>127276.90000000008</v>
      </c>
      <c r="AA32" s="246">
        <v>8</v>
      </c>
      <c r="AB32" s="277" t="s">
        <v>2603</v>
      </c>
      <c r="AC32" s="277" t="s">
        <v>3667</v>
      </c>
      <c r="AD32" s="285"/>
      <c r="AE32" s="285"/>
      <c r="AF32" s="285"/>
      <c r="AG32" s="281" t="s">
        <v>3569</v>
      </c>
      <c r="AH32" s="281" t="s">
        <v>3569</v>
      </c>
      <c r="AI32" s="281" t="s">
        <v>3570</v>
      </c>
      <c r="AJ32" s="281" t="s">
        <v>3571</v>
      </c>
      <c r="AK32" s="281" t="s">
        <v>3571</v>
      </c>
      <c r="AL32" s="281" t="s">
        <v>3571</v>
      </c>
      <c r="AM32" s="281" t="s">
        <v>3570</v>
      </c>
      <c r="AN32" s="281" t="s">
        <v>3572</v>
      </c>
      <c r="AO32" s="285"/>
    </row>
    <row r="33" spans="1:41">
      <c r="A33" s="282"/>
      <c r="B33" s="283"/>
      <c r="C33" s="282"/>
      <c r="D33" s="285"/>
      <c r="E33" s="285"/>
      <c r="F33" s="285"/>
      <c r="G33" s="241" t="s">
        <v>3542</v>
      </c>
      <c r="H33" s="241" t="s">
        <v>3542</v>
      </c>
      <c r="I33" s="281" t="s">
        <v>3546</v>
      </c>
      <c r="J33" s="281" t="s">
        <v>3541</v>
      </c>
      <c r="K33" s="281" t="s">
        <v>3541</v>
      </c>
      <c r="L33" s="281" t="s">
        <v>3541</v>
      </c>
      <c r="M33" s="281" t="s">
        <v>3546</v>
      </c>
      <c r="N33" s="281" t="s">
        <v>3546</v>
      </c>
      <c r="O33" s="285"/>
      <c r="AA33" s="282"/>
      <c r="AB33" s="282"/>
      <c r="AC33" s="282"/>
      <c r="AD33" s="285"/>
      <c r="AE33" s="285"/>
      <c r="AF33" s="285"/>
      <c r="AG33" s="241" t="s">
        <v>3542</v>
      </c>
      <c r="AH33" s="241" t="s">
        <v>3542</v>
      </c>
      <c r="AI33" s="281" t="s">
        <v>3546</v>
      </c>
      <c r="AJ33" s="281" t="s">
        <v>3541</v>
      </c>
      <c r="AK33" s="281" t="s">
        <v>3541</v>
      </c>
      <c r="AL33" s="281" t="s">
        <v>3541</v>
      </c>
      <c r="AM33" s="281" t="s">
        <v>3546</v>
      </c>
      <c r="AN33" s="281" t="s">
        <v>3546</v>
      </c>
      <c r="AO33" s="285"/>
    </row>
    <row r="34" spans="1:41">
      <c r="A34" s="246">
        <v>9</v>
      </c>
      <c r="B34" s="277" t="s">
        <v>2637</v>
      </c>
      <c r="C34" s="278">
        <f>PLA!I186</f>
        <v>62597.619999999981</v>
      </c>
      <c r="D34" s="279">
        <f>$C34*D35</f>
        <v>0</v>
      </c>
      <c r="E34" s="279">
        <f t="shared" ref="E34" si="85">$C34*E35</f>
        <v>0</v>
      </c>
      <c r="F34" s="279">
        <f t="shared" ref="F34" si="86">$C34*F35</f>
        <v>0</v>
      </c>
      <c r="G34" s="279">
        <f t="shared" ref="G34" si="87">$C34*G35</f>
        <v>0</v>
      </c>
      <c r="H34" s="279">
        <f t="shared" ref="H34" si="88">$C34*H35</f>
        <v>0</v>
      </c>
      <c r="I34" s="279">
        <f t="shared" ref="I34" si="89">$C34*I35</f>
        <v>0</v>
      </c>
      <c r="J34" s="279">
        <f t="shared" ref="J34" si="90">$C34*J35</f>
        <v>0</v>
      </c>
      <c r="K34" s="279">
        <f t="shared" ref="K34" si="91">$C34*K35</f>
        <v>0</v>
      </c>
      <c r="L34" s="279">
        <f t="shared" ref="L34" si="92">$C34*L35</f>
        <v>6259.7619999999988</v>
      </c>
      <c r="M34" s="279">
        <f t="shared" ref="M34" si="93">$C34*M35</f>
        <v>18779.285999999993</v>
      </c>
      <c r="N34" s="279">
        <f t="shared" ref="N34" si="94">$C34*N35</f>
        <v>25039.047999999995</v>
      </c>
      <c r="O34" s="279">
        <f t="shared" ref="O34" si="95">$C34*O35</f>
        <v>12519.523999999998</v>
      </c>
      <c r="P34" s="280">
        <f t="shared" ref="P34:P58" si="96">AC34-C34</f>
        <v>20903.200000000026</v>
      </c>
      <c r="AA34" s="246">
        <v>9</v>
      </c>
      <c r="AB34" s="277" t="s">
        <v>2637</v>
      </c>
      <c r="AC34" s="277" t="s">
        <v>3668</v>
      </c>
      <c r="AD34" s="285"/>
      <c r="AE34" s="285"/>
      <c r="AF34" s="285"/>
      <c r="AG34" s="285"/>
      <c r="AH34" s="285"/>
      <c r="AI34" s="285"/>
      <c r="AJ34" s="285"/>
      <c r="AK34" s="285"/>
      <c r="AL34" s="281" t="s">
        <v>3573</v>
      </c>
      <c r="AM34" s="281" t="s">
        <v>3574</v>
      </c>
      <c r="AN34" s="281" t="s">
        <v>3575</v>
      </c>
      <c r="AO34" s="281" t="s">
        <v>3576</v>
      </c>
    </row>
    <row r="35" spans="1:41">
      <c r="A35" s="282"/>
      <c r="B35" s="283"/>
      <c r="C35" s="282"/>
      <c r="D35" s="285"/>
      <c r="E35" s="285"/>
      <c r="F35" s="285"/>
      <c r="G35" s="285"/>
      <c r="H35" s="285"/>
      <c r="I35" s="285"/>
      <c r="J35" s="285"/>
      <c r="K35" s="285"/>
      <c r="L35" s="281" t="s">
        <v>3546</v>
      </c>
      <c r="M35" s="281" t="s">
        <v>3540</v>
      </c>
      <c r="N35" s="281" t="s">
        <v>3560</v>
      </c>
      <c r="O35" s="281" t="s">
        <v>3541</v>
      </c>
      <c r="AA35" s="282"/>
      <c r="AB35" s="282"/>
      <c r="AC35" s="282"/>
      <c r="AD35" s="285"/>
      <c r="AE35" s="285"/>
      <c r="AF35" s="285"/>
      <c r="AG35" s="285"/>
      <c r="AH35" s="285"/>
      <c r="AI35" s="285"/>
      <c r="AJ35" s="285"/>
      <c r="AK35" s="285"/>
      <c r="AL35" s="281" t="s">
        <v>3546</v>
      </c>
      <c r="AM35" s="281" t="s">
        <v>3540</v>
      </c>
      <c r="AN35" s="281" t="s">
        <v>3560</v>
      </c>
      <c r="AO35" s="281" t="s">
        <v>3541</v>
      </c>
    </row>
    <row r="36" spans="1:41" ht="33.75">
      <c r="A36" s="246">
        <v>10</v>
      </c>
      <c r="B36" s="286" t="s">
        <v>3577</v>
      </c>
      <c r="C36" s="278">
        <f>PLA!I202</f>
        <v>429419.95999999985</v>
      </c>
      <c r="D36" s="279">
        <f>$C36*D37</f>
        <v>0</v>
      </c>
      <c r="E36" s="279">
        <f t="shared" ref="E36" si="97">$C36*E37</f>
        <v>0</v>
      </c>
      <c r="F36" s="279">
        <f t="shared" ref="F36" si="98">$C36*F37</f>
        <v>0</v>
      </c>
      <c r="G36" s="279">
        <f t="shared" ref="G36" si="99">$C36*G37</f>
        <v>21470.997999999992</v>
      </c>
      <c r="H36" s="279">
        <f t="shared" ref="H36" si="100">$C36*H37</f>
        <v>21470.997999999992</v>
      </c>
      <c r="I36" s="279">
        <f t="shared" ref="I36" si="101">$C36*I37</f>
        <v>64412.993999999977</v>
      </c>
      <c r="J36" s="279">
        <f t="shared" ref="J36" si="102">$C36*J37</f>
        <v>64412.993999999977</v>
      </c>
      <c r="K36" s="279">
        <f t="shared" ref="K36" si="103">$C36*K37</f>
        <v>64412.993999999977</v>
      </c>
      <c r="L36" s="279">
        <f t="shared" ref="L36" si="104">$C36*L37</f>
        <v>64412.993999999977</v>
      </c>
      <c r="M36" s="279">
        <f t="shared" ref="M36" si="105">$C36*M37</f>
        <v>42941.995999999985</v>
      </c>
      <c r="N36" s="279">
        <f t="shared" ref="N36" si="106">$C36*N37</f>
        <v>42941.995999999985</v>
      </c>
      <c r="O36" s="279">
        <f t="shared" ref="O36" si="107">$C36*O37</f>
        <v>42941.995999999985</v>
      </c>
      <c r="P36" s="280">
        <f t="shared" ref="P36:P58" si="108">AC36-C36</f>
        <v>158605.94000000018</v>
      </c>
      <c r="AA36" s="246">
        <v>10</v>
      </c>
      <c r="AB36" s="287" t="s">
        <v>3577</v>
      </c>
      <c r="AC36" s="277" t="s">
        <v>3669</v>
      </c>
      <c r="AD36" s="285"/>
      <c r="AE36" s="285"/>
      <c r="AF36" s="285"/>
      <c r="AG36" s="281" t="s">
        <v>3578</v>
      </c>
      <c r="AH36" s="281" t="s">
        <v>3579</v>
      </c>
      <c r="AI36" s="281" t="s">
        <v>3580</v>
      </c>
      <c r="AJ36" s="281" t="s">
        <v>3580</v>
      </c>
      <c r="AK36" s="281" t="s">
        <v>3581</v>
      </c>
      <c r="AL36" s="281" t="s">
        <v>3581</v>
      </c>
      <c r="AM36" s="281" t="s">
        <v>3582</v>
      </c>
      <c r="AN36" s="281" t="s">
        <v>3582</v>
      </c>
      <c r="AO36" s="281" t="s">
        <v>3582</v>
      </c>
    </row>
    <row r="37" spans="1:41" ht="22.5">
      <c r="A37" s="282"/>
      <c r="B37" s="288" t="s">
        <v>3583</v>
      </c>
      <c r="C37" s="282"/>
      <c r="D37" s="285"/>
      <c r="E37" s="285"/>
      <c r="F37" s="285"/>
      <c r="G37" s="241" t="s">
        <v>3542</v>
      </c>
      <c r="H37" s="241" t="s">
        <v>3542</v>
      </c>
      <c r="I37" s="281" t="s">
        <v>3555</v>
      </c>
      <c r="J37" s="281" t="s">
        <v>3555</v>
      </c>
      <c r="K37" s="281" t="s">
        <v>3555</v>
      </c>
      <c r="L37" s="281" t="s">
        <v>3555</v>
      </c>
      <c r="M37" s="281" t="s">
        <v>3546</v>
      </c>
      <c r="N37" s="281" t="s">
        <v>3546</v>
      </c>
      <c r="O37" s="281" t="s">
        <v>3546</v>
      </c>
      <c r="AA37" s="282"/>
      <c r="AB37" s="289" t="s">
        <v>3583</v>
      </c>
      <c r="AC37" s="282"/>
      <c r="AD37" s="285"/>
      <c r="AE37" s="285"/>
      <c r="AF37" s="285"/>
      <c r="AG37" s="241" t="s">
        <v>3542</v>
      </c>
      <c r="AH37" s="241" t="s">
        <v>3542</v>
      </c>
      <c r="AI37" s="281" t="s">
        <v>3555</v>
      </c>
      <c r="AJ37" s="281" t="s">
        <v>3555</v>
      </c>
      <c r="AK37" s="281" t="s">
        <v>3555</v>
      </c>
      <c r="AL37" s="281" t="s">
        <v>3555</v>
      </c>
      <c r="AM37" s="281" t="s">
        <v>3546</v>
      </c>
      <c r="AN37" s="281" t="s">
        <v>3546</v>
      </c>
      <c r="AO37" s="281" t="s">
        <v>3546</v>
      </c>
    </row>
    <row r="38" spans="1:41">
      <c r="A38" s="246">
        <v>11</v>
      </c>
      <c r="B38" s="277" t="s">
        <v>2860</v>
      </c>
      <c r="C38" s="278">
        <f>PLA!I314</f>
        <v>640054.63999999978</v>
      </c>
      <c r="D38" s="279">
        <f>$C38*D39</f>
        <v>0</v>
      </c>
      <c r="E38" s="279">
        <f t="shared" ref="E38" si="109">$C38*E39</f>
        <v>0</v>
      </c>
      <c r="F38" s="279">
        <f t="shared" ref="F38" si="110">$C38*F39</f>
        <v>0</v>
      </c>
      <c r="G38" s="279">
        <f t="shared" ref="G38" si="111">$C38*G39</f>
        <v>0</v>
      </c>
      <c r="H38" s="279">
        <f t="shared" ref="H38" si="112">$C38*H39</f>
        <v>0</v>
      </c>
      <c r="I38" s="279">
        <f t="shared" ref="I38" si="113">$C38*I39</f>
        <v>32002.731999999989</v>
      </c>
      <c r="J38" s="279">
        <f t="shared" ref="J38" si="114">$C38*J39</f>
        <v>64005.463999999978</v>
      </c>
      <c r="K38" s="279">
        <f t="shared" ref="K38" si="115">$C38*K39</f>
        <v>96008.195999999967</v>
      </c>
      <c r="L38" s="279">
        <f t="shared" ref="L38" si="116">$C38*L39</f>
        <v>128010.92799999996</v>
      </c>
      <c r="M38" s="279">
        <f t="shared" ref="M38" si="117">$C38*M39</f>
        <v>128010.92799999996</v>
      </c>
      <c r="N38" s="279">
        <f t="shared" ref="N38" si="118">$C38*N39</f>
        <v>128010.92799999996</v>
      </c>
      <c r="O38" s="279">
        <f t="shared" ref="O38" si="119">$C38*O39</f>
        <v>64005.463999999978</v>
      </c>
      <c r="P38" s="280">
        <f t="shared" ref="P38:P58" si="120">AC38-C38</f>
        <v>212124.17000000027</v>
      </c>
      <c r="AA38" s="246">
        <v>11</v>
      </c>
      <c r="AB38" s="277" t="s">
        <v>2860</v>
      </c>
      <c r="AC38" s="277" t="s">
        <v>3670</v>
      </c>
      <c r="AD38" s="285"/>
      <c r="AE38" s="285"/>
      <c r="AF38" s="285"/>
      <c r="AG38" s="285"/>
      <c r="AH38" s="285"/>
      <c r="AI38" s="281" t="s">
        <v>3584</v>
      </c>
      <c r="AJ38" s="281" t="s">
        <v>3585</v>
      </c>
      <c r="AK38" s="281" t="s">
        <v>3586</v>
      </c>
      <c r="AL38" s="281" t="s">
        <v>3587</v>
      </c>
      <c r="AM38" s="281" t="s">
        <v>3587</v>
      </c>
      <c r="AN38" s="281" t="s">
        <v>3587</v>
      </c>
      <c r="AO38" s="281" t="s">
        <v>3588</v>
      </c>
    </row>
    <row r="39" spans="1:41">
      <c r="A39" s="282"/>
      <c r="B39" s="283"/>
      <c r="C39" s="282"/>
      <c r="D39" s="285"/>
      <c r="E39" s="285"/>
      <c r="F39" s="285"/>
      <c r="G39" s="285"/>
      <c r="H39" s="285"/>
      <c r="I39" s="241" t="s">
        <v>3542</v>
      </c>
      <c r="J39" s="281" t="s">
        <v>3546</v>
      </c>
      <c r="K39" s="281" t="s">
        <v>3555</v>
      </c>
      <c r="L39" s="281" t="s">
        <v>3541</v>
      </c>
      <c r="M39" s="281" t="s">
        <v>3541</v>
      </c>
      <c r="N39" s="281" t="s">
        <v>3541</v>
      </c>
      <c r="O39" s="281" t="s">
        <v>3546</v>
      </c>
      <c r="AA39" s="282"/>
      <c r="AB39" s="282"/>
      <c r="AC39" s="282"/>
      <c r="AD39" s="285"/>
      <c r="AE39" s="285"/>
      <c r="AF39" s="285"/>
      <c r="AG39" s="285"/>
      <c r="AH39" s="285"/>
      <c r="AI39" s="241" t="s">
        <v>3542</v>
      </c>
      <c r="AJ39" s="281" t="s">
        <v>3546</v>
      </c>
      <c r="AK39" s="281" t="s">
        <v>3555</v>
      </c>
      <c r="AL39" s="281" t="s">
        <v>3541</v>
      </c>
      <c r="AM39" s="281" t="s">
        <v>3541</v>
      </c>
      <c r="AN39" s="281" t="s">
        <v>3541</v>
      </c>
      <c r="AO39" s="281" t="s">
        <v>3546</v>
      </c>
    </row>
    <row r="40" spans="1:41">
      <c r="A40" s="246">
        <v>12</v>
      </c>
      <c r="B40" s="277" t="s">
        <v>3671</v>
      </c>
      <c r="C40" s="278">
        <f>PLA!I437</f>
        <v>4631.26</v>
      </c>
      <c r="D40" s="279">
        <f>$C40*D41</f>
        <v>0</v>
      </c>
      <c r="E40" s="279">
        <f t="shared" ref="E40" si="121">$C40*E41</f>
        <v>0</v>
      </c>
      <c r="F40" s="279">
        <f t="shared" ref="F40" si="122">$C40*F41</f>
        <v>0</v>
      </c>
      <c r="G40" s="279">
        <f t="shared" ref="G40" si="123">$C40*G41</f>
        <v>0</v>
      </c>
      <c r="H40" s="279">
        <f t="shared" ref="H40" si="124">$C40*H41</f>
        <v>0</v>
      </c>
      <c r="I40" s="279">
        <f t="shared" ref="I40" si="125">$C40*I41</f>
        <v>0</v>
      </c>
      <c r="J40" s="279">
        <f t="shared" ref="J40" si="126">$C40*J41</f>
        <v>0</v>
      </c>
      <c r="K40" s="279">
        <f t="shared" ref="K40" si="127">$C40*K41</f>
        <v>0</v>
      </c>
      <c r="L40" s="279">
        <f t="shared" ref="L40" si="128">$C40*L41</f>
        <v>0</v>
      </c>
      <c r="M40" s="279">
        <f t="shared" ref="M40" si="129">$C40*M41</f>
        <v>0</v>
      </c>
      <c r="N40" s="279">
        <f t="shared" ref="N40" si="130">$C40*N41</f>
        <v>2315.63</v>
      </c>
      <c r="O40" s="279">
        <f t="shared" ref="O40" si="131">$C40*O41</f>
        <v>2315.63</v>
      </c>
      <c r="P40" s="280">
        <f t="shared" ref="P40:P58" si="132">AC40-C40</f>
        <v>1544.5500000000002</v>
      </c>
      <c r="AA40" s="246">
        <v>12</v>
      </c>
      <c r="AB40" s="246" t="s">
        <v>3671</v>
      </c>
      <c r="AC40" s="277" t="s">
        <v>3672</v>
      </c>
      <c r="AD40" s="285"/>
      <c r="AE40" s="285"/>
      <c r="AF40" s="285"/>
      <c r="AG40" s="285"/>
      <c r="AH40" s="285"/>
      <c r="AI40" s="285"/>
      <c r="AJ40" s="285"/>
      <c r="AK40" s="285"/>
      <c r="AL40" s="285"/>
      <c r="AM40" s="285"/>
      <c r="AN40" s="281" t="s">
        <v>3589</v>
      </c>
      <c r="AO40" s="281" t="s">
        <v>3590</v>
      </c>
    </row>
    <row r="41" spans="1:41">
      <c r="A41" s="282"/>
      <c r="B41" s="283"/>
      <c r="C41" s="282"/>
      <c r="D41" s="285"/>
      <c r="E41" s="285"/>
      <c r="F41" s="285"/>
      <c r="G41" s="285"/>
      <c r="H41" s="285"/>
      <c r="I41" s="285"/>
      <c r="J41" s="285"/>
      <c r="K41" s="285"/>
      <c r="L41" s="285"/>
      <c r="M41" s="285"/>
      <c r="N41" s="281" t="s">
        <v>3591</v>
      </c>
      <c r="O41" s="281" t="s">
        <v>3591</v>
      </c>
      <c r="AA41" s="282"/>
      <c r="AB41" s="282"/>
      <c r="AC41" s="282"/>
      <c r="AD41" s="285"/>
      <c r="AE41" s="285"/>
      <c r="AF41" s="285"/>
      <c r="AG41" s="285"/>
      <c r="AH41" s="285"/>
      <c r="AI41" s="285"/>
      <c r="AJ41" s="285"/>
      <c r="AK41" s="285"/>
      <c r="AL41" s="285"/>
      <c r="AM41" s="285"/>
      <c r="AN41" s="281" t="s">
        <v>3591</v>
      </c>
      <c r="AO41" s="281" t="s">
        <v>3591</v>
      </c>
    </row>
    <row r="42" spans="1:41">
      <c r="A42" s="246">
        <v>13</v>
      </c>
      <c r="B42" s="277" t="s">
        <v>3106</v>
      </c>
      <c r="C42" s="278">
        <f>PLA!I445</f>
        <v>54166.380000000012</v>
      </c>
      <c r="D42" s="279">
        <f>$C42*D43</f>
        <v>0</v>
      </c>
      <c r="E42" s="279">
        <f t="shared" ref="E42" si="133">$C42*E43</f>
        <v>0</v>
      </c>
      <c r="F42" s="279">
        <f t="shared" ref="F42" si="134">$C42*F43</f>
        <v>0</v>
      </c>
      <c r="G42" s="279">
        <f t="shared" ref="G42" si="135">$C42*G43</f>
        <v>0</v>
      </c>
      <c r="H42" s="279">
        <f t="shared" ref="H42" si="136">$C42*H43</f>
        <v>0</v>
      </c>
      <c r="I42" s="279">
        <f t="shared" ref="I42" si="137">$C42*I43</f>
        <v>10833.276000000003</v>
      </c>
      <c r="J42" s="279">
        <f t="shared" ref="J42" si="138">$C42*J43</f>
        <v>16249.914000000002</v>
      </c>
      <c r="K42" s="279">
        <f t="shared" ref="K42" si="139">$C42*K43</f>
        <v>10833.276000000003</v>
      </c>
      <c r="L42" s="279">
        <f t="shared" ref="L42" si="140">$C42*L43</f>
        <v>5416.6380000000017</v>
      </c>
      <c r="M42" s="279">
        <f t="shared" ref="M42" si="141">$C42*M43</f>
        <v>5416.6380000000017</v>
      </c>
      <c r="N42" s="279">
        <f t="shared" ref="N42" si="142">$C42*N43</f>
        <v>5416.6380000000017</v>
      </c>
      <c r="O42" s="279">
        <f t="shared" ref="O42" si="143">$C42*O43</f>
        <v>0</v>
      </c>
      <c r="P42" s="280">
        <f t="shared" ref="P42:P58" si="144">AC42-C42</f>
        <v>18074.339999999989</v>
      </c>
      <c r="AA42" s="246">
        <v>13</v>
      </c>
      <c r="AB42" s="246" t="s">
        <v>3106</v>
      </c>
      <c r="AC42" s="277" t="s">
        <v>3673</v>
      </c>
      <c r="AD42" s="285"/>
      <c r="AE42" s="285"/>
      <c r="AF42" s="285"/>
      <c r="AG42" s="285"/>
      <c r="AH42" s="285"/>
      <c r="AI42" s="281" t="s">
        <v>3592</v>
      </c>
      <c r="AJ42" s="281" t="s">
        <v>3593</v>
      </c>
      <c r="AK42" s="281" t="s">
        <v>3592</v>
      </c>
      <c r="AL42" s="281" t="s">
        <v>3594</v>
      </c>
      <c r="AM42" s="281" t="s">
        <v>3594</v>
      </c>
      <c r="AN42" s="281" t="s">
        <v>3595</v>
      </c>
      <c r="AO42" s="285"/>
    </row>
    <row r="43" spans="1:41">
      <c r="A43" s="282"/>
      <c r="B43" s="283"/>
      <c r="C43" s="282"/>
      <c r="D43" s="285"/>
      <c r="E43" s="285"/>
      <c r="F43" s="285"/>
      <c r="G43" s="285"/>
      <c r="H43" s="285"/>
      <c r="I43" s="281" t="s">
        <v>3541</v>
      </c>
      <c r="J43" s="281" t="s">
        <v>3540</v>
      </c>
      <c r="K43" s="281" t="s">
        <v>3541</v>
      </c>
      <c r="L43" s="281" t="s">
        <v>3546</v>
      </c>
      <c r="M43" s="281" t="s">
        <v>3546</v>
      </c>
      <c r="N43" s="281" t="s">
        <v>3546</v>
      </c>
      <c r="O43" s="285"/>
      <c r="AA43" s="282"/>
      <c r="AB43" s="282"/>
      <c r="AC43" s="282"/>
      <c r="AD43" s="285"/>
      <c r="AE43" s="285"/>
      <c r="AF43" s="285"/>
      <c r="AG43" s="285"/>
      <c r="AH43" s="285"/>
      <c r="AI43" s="281" t="s">
        <v>3541</v>
      </c>
      <c r="AJ43" s="281" t="s">
        <v>3540</v>
      </c>
      <c r="AK43" s="281" t="s">
        <v>3541</v>
      </c>
      <c r="AL43" s="281" t="s">
        <v>3546</v>
      </c>
      <c r="AM43" s="281" t="s">
        <v>3546</v>
      </c>
      <c r="AN43" s="281" t="s">
        <v>3546</v>
      </c>
      <c r="AO43" s="285"/>
    </row>
    <row r="44" spans="1:41" ht="22.5">
      <c r="A44" s="246">
        <v>14</v>
      </c>
      <c r="B44" s="286" t="s">
        <v>3596</v>
      </c>
      <c r="C44" s="278">
        <f>PLA!I467</f>
        <v>229152.53999999998</v>
      </c>
      <c r="D44" s="279">
        <f>$C44*D45</f>
        <v>0</v>
      </c>
      <c r="E44" s="279">
        <f t="shared" ref="E44" si="145">$C44*E45</f>
        <v>0</v>
      </c>
      <c r="F44" s="279">
        <f t="shared" ref="F44" si="146">$C44*F45</f>
        <v>0</v>
      </c>
      <c r="G44" s="279">
        <f t="shared" ref="G44" si="147">$C44*G45</f>
        <v>0</v>
      </c>
      <c r="H44" s="279">
        <f t="shared" ref="H44" si="148">$C44*H45</f>
        <v>0</v>
      </c>
      <c r="I44" s="279">
        <f t="shared" ref="I44" si="149">$C44*I45</f>
        <v>0</v>
      </c>
      <c r="J44" s="279">
        <f t="shared" ref="J44" si="150">$C44*J45</f>
        <v>0</v>
      </c>
      <c r="K44" s="279">
        <f t="shared" ref="K44" si="151">$C44*K45</f>
        <v>45830.508000000002</v>
      </c>
      <c r="L44" s="279">
        <f t="shared" ref="L44" si="152">$C44*L45</f>
        <v>68745.761999999988</v>
      </c>
      <c r="M44" s="279">
        <f t="shared" ref="M44" si="153">$C44*M45</f>
        <v>45830.508000000002</v>
      </c>
      <c r="N44" s="279">
        <f t="shared" ref="N44" si="154">$C44*N45</f>
        <v>45830.508000000002</v>
      </c>
      <c r="O44" s="279">
        <f t="shared" ref="O44" si="155">$C44*O45</f>
        <v>22915.254000000001</v>
      </c>
      <c r="P44" s="280">
        <f t="shared" ref="P44:P58" si="156">AC44-C44</f>
        <v>92573.770000000019</v>
      </c>
      <c r="AA44" s="246">
        <v>14</v>
      </c>
      <c r="AB44" s="287" t="s">
        <v>3596</v>
      </c>
      <c r="AC44" s="277" t="s">
        <v>3674</v>
      </c>
      <c r="AD44" s="285"/>
      <c r="AE44" s="285"/>
      <c r="AF44" s="285"/>
      <c r="AG44" s="285"/>
      <c r="AH44" s="285"/>
      <c r="AI44" s="285"/>
      <c r="AJ44" s="285"/>
      <c r="AK44" s="281" t="s">
        <v>3597</v>
      </c>
      <c r="AL44" s="281" t="s">
        <v>3598</v>
      </c>
      <c r="AM44" s="281" t="s">
        <v>3597</v>
      </c>
      <c r="AN44" s="281" t="s">
        <v>3597</v>
      </c>
      <c r="AO44" s="281" t="s">
        <v>3599</v>
      </c>
    </row>
    <row r="45" spans="1:41" ht="22.5">
      <c r="A45" s="282"/>
      <c r="B45" s="288" t="s">
        <v>3600</v>
      </c>
      <c r="C45" s="282"/>
      <c r="D45" s="285"/>
      <c r="E45" s="285"/>
      <c r="F45" s="285"/>
      <c r="G45" s="285"/>
      <c r="H45" s="285"/>
      <c r="I45" s="285"/>
      <c r="J45" s="285"/>
      <c r="K45" s="281" t="s">
        <v>3541</v>
      </c>
      <c r="L45" s="281" t="s">
        <v>3540</v>
      </c>
      <c r="M45" s="281" t="s">
        <v>3541</v>
      </c>
      <c r="N45" s="281" t="s">
        <v>3541</v>
      </c>
      <c r="O45" s="281" t="s">
        <v>3546</v>
      </c>
      <c r="AA45" s="282"/>
      <c r="AB45" s="289" t="s">
        <v>3600</v>
      </c>
      <c r="AC45" s="282"/>
      <c r="AD45" s="285"/>
      <c r="AE45" s="285"/>
      <c r="AF45" s="285"/>
      <c r="AG45" s="285"/>
      <c r="AH45" s="285"/>
      <c r="AI45" s="285"/>
      <c r="AJ45" s="285"/>
      <c r="AK45" s="281" t="s">
        <v>3541</v>
      </c>
      <c r="AL45" s="281" t="s">
        <v>3540</v>
      </c>
      <c r="AM45" s="281" t="s">
        <v>3541</v>
      </c>
      <c r="AN45" s="281" t="s">
        <v>3541</v>
      </c>
      <c r="AO45" s="281" t="s">
        <v>3546</v>
      </c>
    </row>
    <row r="46" spans="1:41" ht="22.5">
      <c r="A46" s="277" t="s">
        <v>3675</v>
      </c>
      <c r="B46" s="286" t="s">
        <v>3596</v>
      </c>
      <c r="C46" s="278">
        <f>PLA!I489</f>
        <v>241553.39999999994</v>
      </c>
      <c r="D46" s="279">
        <f>$C46*D47</f>
        <v>0</v>
      </c>
      <c r="E46" s="279">
        <f t="shared" ref="E46" si="157">$C46*E47</f>
        <v>0</v>
      </c>
      <c r="F46" s="279">
        <f t="shared" ref="F46" si="158">$C46*F47</f>
        <v>0</v>
      </c>
      <c r="G46" s="279">
        <f t="shared" ref="G46" si="159">$C46*G47</f>
        <v>0</v>
      </c>
      <c r="H46" s="279">
        <f t="shared" ref="H46" si="160">$C46*H47</f>
        <v>12077.669999999998</v>
      </c>
      <c r="I46" s="279">
        <f t="shared" ref="I46" si="161">$C46*I47</f>
        <v>36233.009999999987</v>
      </c>
      <c r="J46" s="279">
        <f t="shared" ref="J46" si="162">$C46*J47</f>
        <v>36233.009999999987</v>
      </c>
      <c r="K46" s="279">
        <f t="shared" ref="K46" si="163">$C46*K47</f>
        <v>36233.009999999987</v>
      </c>
      <c r="L46" s="279">
        <f t="shared" ref="L46" si="164">$C46*L47</f>
        <v>36233.009999999987</v>
      </c>
      <c r="M46" s="279">
        <f t="shared" ref="M46" si="165">$C46*M47</f>
        <v>36233.009999999987</v>
      </c>
      <c r="N46" s="279">
        <f t="shared" ref="N46" si="166">$C46*N47</f>
        <v>36233.009999999987</v>
      </c>
      <c r="O46" s="279">
        <f t="shared" ref="O46" si="167">$C46*O47</f>
        <v>12077.669999999998</v>
      </c>
      <c r="P46" s="280">
        <f t="shared" ref="P46:P58" si="168">AC46-C46</f>
        <v>80451.750000000087</v>
      </c>
      <c r="AA46" s="277" t="s">
        <v>3675</v>
      </c>
      <c r="AB46" s="287" t="s">
        <v>3596</v>
      </c>
      <c r="AC46" s="277" t="s">
        <v>3676</v>
      </c>
      <c r="AD46" s="285"/>
      <c r="AE46" s="285"/>
      <c r="AF46" s="285"/>
      <c r="AG46" s="285"/>
      <c r="AH46" s="281" t="s">
        <v>3601</v>
      </c>
      <c r="AI46" s="281" t="s">
        <v>3602</v>
      </c>
      <c r="AJ46" s="281" t="s">
        <v>3602</v>
      </c>
      <c r="AK46" s="281" t="s">
        <v>3603</v>
      </c>
      <c r="AL46" s="281" t="s">
        <v>3603</v>
      </c>
      <c r="AM46" s="281" t="s">
        <v>3603</v>
      </c>
      <c r="AN46" s="281" t="s">
        <v>3603</v>
      </c>
      <c r="AO46" s="281" t="s">
        <v>3604</v>
      </c>
    </row>
    <row r="47" spans="1:41" ht="22.5">
      <c r="A47" s="282"/>
      <c r="B47" s="290" t="s">
        <v>3605</v>
      </c>
      <c r="C47" s="282"/>
      <c r="D47" s="291"/>
      <c r="E47" s="291"/>
      <c r="F47" s="291"/>
      <c r="G47" s="291"/>
      <c r="H47" s="277" t="s">
        <v>3542</v>
      </c>
      <c r="I47" s="277" t="s">
        <v>3555</v>
      </c>
      <c r="J47" s="277" t="s">
        <v>3555</v>
      </c>
      <c r="K47" s="277" t="s">
        <v>3555</v>
      </c>
      <c r="L47" s="277" t="s">
        <v>3555</v>
      </c>
      <c r="M47" s="277" t="s">
        <v>3555</v>
      </c>
      <c r="N47" s="277" t="s">
        <v>3555</v>
      </c>
      <c r="O47" s="277" t="s">
        <v>3542</v>
      </c>
      <c r="AA47" s="282"/>
      <c r="AB47" s="292" t="s">
        <v>3605</v>
      </c>
      <c r="AC47" s="282"/>
      <c r="AD47" s="291"/>
      <c r="AE47" s="291"/>
      <c r="AF47" s="291"/>
      <c r="AG47" s="291"/>
      <c r="AH47" s="277" t="s">
        <v>3542</v>
      </c>
      <c r="AI47" s="277" t="s">
        <v>3555</v>
      </c>
      <c r="AJ47" s="277" t="s">
        <v>3555</v>
      </c>
      <c r="AK47" s="277" t="s">
        <v>3555</v>
      </c>
      <c r="AL47" s="277" t="s">
        <v>3555</v>
      </c>
      <c r="AM47" s="277" t="s">
        <v>3555</v>
      </c>
      <c r="AN47" s="277" t="s">
        <v>3555</v>
      </c>
      <c r="AO47" s="277" t="s">
        <v>3542</v>
      </c>
    </row>
    <row r="48" spans="1:41" ht="33.75">
      <c r="A48" s="282"/>
      <c r="B48" s="288" t="s">
        <v>3606</v>
      </c>
      <c r="C48" s="282"/>
      <c r="D48" s="293"/>
      <c r="E48" s="293"/>
      <c r="F48" s="293"/>
      <c r="G48" s="293"/>
      <c r="H48" s="282"/>
      <c r="I48" s="282"/>
      <c r="J48" s="282"/>
      <c r="K48" s="282"/>
      <c r="L48" s="282"/>
      <c r="M48" s="282"/>
      <c r="N48" s="282"/>
      <c r="O48" s="282"/>
      <c r="P48" s="280">
        <f t="shared" ref="P48:P58" si="169">AC48-C48</f>
        <v>0</v>
      </c>
      <c r="AA48" s="282"/>
      <c r="AB48" s="289" t="s">
        <v>3606</v>
      </c>
      <c r="AC48" s="282"/>
      <c r="AD48" s="293"/>
      <c r="AE48" s="293"/>
      <c r="AF48" s="293"/>
      <c r="AG48" s="293"/>
      <c r="AH48" s="282"/>
      <c r="AI48" s="282"/>
      <c r="AJ48" s="282"/>
      <c r="AK48" s="282"/>
      <c r="AL48" s="282"/>
      <c r="AM48" s="282"/>
      <c r="AN48" s="282"/>
      <c r="AO48" s="282"/>
    </row>
    <row r="49" spans="1:41" ht="22.5">
      <c r="A49" s="246">
        <v>16</v>
      </c>
      <c r="B49" s="286" t="s">
        <v>3596</v>
      </c>
      <c r="C49" s="278">
        <f>PLA!I521</f>
        <v>41086.030000000006</v>
      </c>
      <c r="D49" s="279">
        <f>$C49*D50</f>
        <v>0</v>
      </c>
      <c r="E49" s="279">
        <f t="shared" ref="E49" si="170">$C49*E50</f>
        <v>0</v>
      </c>
      <c r="F49" s="279">
        <f t="shared" ref="F49" si="171">$C49*F50</f>
        <v>0</v>
      </c>
      <c r="G49" s="279">
        <f t="shared" ref="G49" si="172">$C49*G50</f>
        <v>0</v>
      </c>
      <c r="H49" s="279">
        <f t="shared" ref="H49" si="173">$C49*H50</f>
        <v>0</v>
      </c>
      <c r="I49" s="279">
        <f t="shared" ref="I49" si="174">$C49*I50</f>
        <v>2054.3015000000005</v>
      </c>
      <c r="J49" s="279">
        <f t="shared" ref="J49" si="175">$C49*J50</f>
        <v>6162.9045000000006</v>
      </c>
      <c r="K49" s="279">
        <f t="shared" ref="K49" si="176">$C49*K50</f>
        <v>6162.9045000000006</v>
      </c>
      <c r="L49" s="279">
        <f t="shared" ref="L49" si="177">$C49*L50</f>
        <v>6162.9045000000006</v>
      </c>
      <c r="M49" s="279">
        <f t="shared" ref="M49" si="178">$C49*M50</f>
        <v>6162.9045000000006</v>
      </c>
      <c r="N49" s="279">
        <f t="shared" ref="N49" si="179">$C49*N50</f>
        <v>6162.9045000000006</v>
      </c>
      <c r="O49" s="279">
        <f t="shared" ref="O49" si="180">$C49*O50</f>
        <v>8217.2060000000019</v>
      </c>
      <c r="AA49" s="246">
        <v>16</v>
      </c>
      <c r="AB49" s="287" t="s">
        <v>3596</v>
      </c>
      <c r="AC49" s="277" t="s">
        <v>3677</v>
      </c>
      <c r="AD49" s="285"/>
      <c r="AE49" s="285"/>
      <c r="AF49" s="285"/>
      <c r="AG49" s="285"/>
      <c r="AH49" s="285"/>
      <c r="AI49" s="281" t="s">
        <v>3607</v>
      </c>
      <c r="AJ49" s="281" t="s">
        <v>3608</v>
      </c>
      <c r="AK49" s="281" t="s">
        <v>3608</v>
      </c>
      <c r="AL49" s="281" t="s">
        <v>3608</v>
      </c>
      <c r="AM49" s="281" t="s">
        <v>3608</v>
      </c>
      <c r="AN49" s="281" t="s">
        <v>3608</v>
      </c>
      <c r="AO49" s="281" t="s">
        <v>3609</v>
      </c>
    </row>
    <row r="50" spans="1:41" ht="22.5">
      <c r="A50" s="282"/>
      <c r="B50" s="288" t="s">
        <v>3610</v>
      </c>
      <c r="C50" s="282"/>
      <c r="D50" s="285"/>
      <c r="E50" s="285"/>
      <c r="F50" s="285"/>
      <c r="G50" s="285"/>
      <c r="H50" s="285"/>
      <c r="I50" s="241" t="s">
        <v>3542</v>
      </c>
      <c r="J50" s="281" t="s">
        <v>3555</v>
      </c>
      <c r="K50" s="281" t="s">
        <v>3555</v>
      </c>
      <c r="L50" s="281" t="s">
        <v>3555</v>
      </c>
      <c r="M50" s="281" t="s">
        <v>3555</v>
      </c>
      <c r="N50" s="281" t="s">
        <v>3555</v>
      </c>
      <c r="O50" s="281" t="s">
        <v>3541</v>
      </c>
      <c r="P50" s="280">
        <f t="shared" ref="P50:P58" si="181">AC50-C50</f>
        <v>0</v>
      </c>
      <c r="AA50" s="282"/>
      <c r="AB50" s="289" t="s">
        <v>3610</v>
      </c>
      <c r="AC50" s="282"/>
      <c r="AD50" s="285"/>
      <c r="AE50" s="285"/>
      <c r="AF50" s="285"/>
      <c r="AG50" s="285"/>
      <c r="AH50" s="285"/>
      <c r="AI50" s="241" t="s">
        <v>3542</v>
      </c>
      <c r="AJ50" s="281" t="s">
        <v>3555</v>
      </c>
      <c r="AK50" s="281" t="s">
        <v>3555</v>
      </c>
      <c r="AL50" s="281" t="s">
        <v>3555</v>
      </c>
      <c r="AM50" s="281" t="s">
        <v>3555</v>
      </c>
      <c r="AN50" s="281" t="s">
        <v>3555</v>
      </c>
      <c r="AO50" s="281" t="s">
        <v>3541</v>
      </c>
    </row>
    <row r="51" spans="1:41">
      <c r="A51" s="277" t="s">
        <v>3678</v>
      </c>
      <c r="B51" s="294" t="s">
        <v>3256</v>
      </c>
      <c r="C51" s="278">
        <f>PLA!I538</f>
        <v>30978.359999999997</v>
      </c>
      <c r="D51" s="279">
        <f>$C51*D52</f>
        <v>0</v>
      </c>
      <c r="E51" s="279">
        <f t="shared" ref="E51" si="182">$C51*E52</f>
        <v>0</v>
      </c>
      <c r="F51" s="279">
        <f t="shared" ref="F51" si="183">$C51*F52</f>
        <v>0</v>
      </c>
      <c r="G51" s="279">
        <f t="shared" ref="G51" si="184">$C51*G52</f>
        <v>0</v>
      </c>
      <c r="H51" s="279">
        <f t="shared" ref="H51" si="185">$C51*H52</f>
        <v>0</v>
      </c>
      <c r="I51" s="279">
        <f t="shared" ref="I51" si="186">$C51*I52</f>
        <v>0</v>
      </c>
      <c r="J51" s="279">
        <f t="shared" ref="J51" si="187">$C51*J52</f>
        <v>0</v>
      </c>
      <c r="K51" s="279">
        <f t="shared" ref="K51" si="188">$C51*K52</f>
        <v>4646.753999999999</v>
      </c>
      <c r="L51" s="279">
        <f t="shared" ref="L51" si="189">$C51*L52</f>
        <v>4646.753999999999</v>
      </c>
      <c r="M51" s="279">
        <f t="shared" ref="M51" si="190">$C51*M52</f>
        <v>9293.507999999998</v>
      </c>
      <c r="N51" s="279">
        <f t="shared" ref="N51" si="191">$C51*N52</f>
        <v>9293.507999999998</v>
      </c>
      <c r="O51" s="279">
        <f t="shared" ref="O51" si="192">$C51*O52</f>
        <v>3097.8359999999998</v>
      </c>
      <c r="AA51" s="277" t="s">
        <v>3678</v>
      </c>
      <c r="AB51" s="240" t="s">
        <v>3256</v>
      </c>
      <c r="AC51" s="277" t="s">
        <v>3679</v>
      </c>
      <c r="AD51" s="285"/>
      <c r="AE51" s="285"/>
      <c r="AF51" s="285"/>
      <c r="AG51" s="285"/>
      <c r="AH51" s="285"/>
      <c r="AI51" s="285"/>
      <c r="AJ51" s="285"/>
      <c r="AK51" s="295" t="s">
        <v>3680</v>
      </c>
      <c r="AL51" s="295" t="s">
        <v>3680</v>
      </c>
      <c r="AM51" s="295" t="s">
        <v>3681</v>
      </c>
      <c r="AN51" s="295" t="s">
        <v>3682</v>
      </c>
      <c r="AO51" s="295" t="s">
        <v>3683</v>
      </c>
    </row>
    <row r="52" spans="1:41">
      <c r="A52" s="282"/>
      <c r="B52" s="296"/>
      <c r="C52" s="282"/>
      <c r="D52" s="285"/>
      <c r="E52" s="285"/>
      <c r="F52" s="285"/>
      <c r="G52" s="285"/>
      <c r="H52" s="285"/>
      <c r="I52" s="285"/>
      <c r="J52" s="285"/>
      <c r="K52" s="295" t="s">
        <v>3555</v>
      </c>
      <c r="L52" s="295" t="s">
        <v>3555</v>
      </c>
      <c r="M52" s="295" t="s">
        <v>3540</v>
      </c>
      <c r="N52" s="295" t="s">
        <v>3540</v>
      </c>
      <c r="O52" s="295" t="s">
        <v>3546</v>
      </c>
      <c r="P52" s="280">
        <f t="shared" ref="P52:P58" si="193">AC52-C52</f>
        <v>0</v>
      </c>
      <c r="AA52" s="282"/>
      <c r="AB52" s="297"/>
      <c r="AC52" s="282"/>
      <c r="AD52" s="285"/>
      <c r="AE52" s="285"/>
      <c r="AF52" s="285"/>
      <c r="AG52" s="285"/>
      <c r="AH52" s="285"/>
      <c r="AI52" s="285"/>
      <c r="AJ52" s="285"/>
      <c r="AK52" s="295" t="s">
        <v>3555</v>
      </c>
      <c r="AL52" s="295" t="s">
        <v>3555</v>
      </c>
      <c r="AM52" s="295" t="s">
        <v>3540</v>
      </c>
      <c r="AN52" s="295" t="s">
        <v>3540</v>
      </c>
      <c r="AO52" s="295" t="s">
        <v>3546</v>
      </c>
    </row>
    <row r="53" spans="1:41" ht="67.5">
      <c r="A53" s="246">
        <v>18</v>
      </c>
      <c r="B53" s="286" t="s">
        <v>3684</v>
      </c>
      <c r="C53" s="278">
        <f>PLA!I551</f>
        <v>21789.64</v>
      </c>
      <c r="D53" s="279">
        <f>$C53*D54</f>
        <v>0</v>
      </c>
      <c r="E53" s="279">
        <f t="shared" ref="E53" si="194">$C53*E54</f>
        <v>0</v>
      </c>
      <c r="F53" s="279">
        <f t="shared" ref="F53" si="195">$C53*F54</f>
        <v>0</v>
      </c>
      <c r="G53" s="279">
        <f t="shared" ref="G53" si="196">$C53*G54</f>
        <v>0</v>
      </c>
      <c r="H53" s="279">
        <f t="shared" ref="H53" si="197">$C53*H54</f>
        <v>0</v>
      </c>
      <c r="I53" s="279">
        <f t="shared" ref="I53" si="198">$C53*I54</f>
        <v>1089.482</v>
      </c>
      <c r="J53" s="279">
        <f t="shared" ref="J53" si="199">$C53*J54</f>
        <v>2178.9639999999999</v>
      </c>
      <c r="K53" s="279">
        <f t="shared" ref="K53" si="200">$C53*K54</f>
        <v>3268.4459999999999</v>
      </c>
      <c r="L53" s="279">
        <f t="shared" ref="L53" si="201">$C53*L54</f>
        <v>4357.9279999999999</v>
      </c>
      <c r="M53" s="279">
        <f t="shared" ref="M53" si="202">$C53*M54</f>
        <v>4357.9279999999999</v>
      </c>
      <c r="N53" s="279">
        <f t="shared" ref="N53" si="203">$C53*N54</f>
        <v>4357.9279999999999</v>
      </c>
      <c r="O53" s="279">
        <f t="shared" ref="O53" si="204">$C53*O54</f>
        <v>2178.9639999999999</v>
      </c>
      <c r="AA53" s="246">
        <v>18</v>
      </c>
      <c r="AB53" s="287" t="s">
        <v>3684</v>
      </c>
      <c r="AC53" s="277" t="s">
        <v>3685</v>
      </c>
      <c r="AD53" s="285"/>
      <c r="AE53" s="285"/>
      <c r="AF53" s="285"/>
      <c r="AG53" s="285"/>
      <c r="AH53" s="285"/>
      <c r="AI53" s="281" t="s">
        <v>3611</v>
      </c>
      <c r="AJ53" s="281" t="s">
        <v>3612</v>
      </c>
      <c r="AK53" s="281" t="s">
        <v>3613</v>
      </c>
      <c r="AL53" s="281" t="s">
        <v>3614</v>
      </c>
      <c r="AM53" s="281" t="s">
        <v>3614</v>
      </c>
      <c r="AN53" s="281" t="s">
        <v>3614</v>
      </c>
      <c r="AO53" s="281" t="s">
        <v>3615</v>
      </c>
    </row>
    <row r="54" spans="1:41">
      <c r="A54" s="282"/>
      <c r="B54" s="298" t="s">
        <v>3616</v>
      </c>
      <c r="C54" s="282"/>
      <c r="D54" s="285"/>
      <c r="E54" s="285"/>
      <c r="F54" s="285"/>
      <c r="G54" s="285"/>
      <c r="H54" s="285"/>
      <c r="I54" s="241" t="s">
        <v>3542</v>
      </c>
      <c r="J54" s="281" t="s">
        <v>3546</v>
      </c>
      <c r="K54" s="281" t="s">
        <v>3555</v>
      </c>
      <c r="L54" s="281" t="s">
        <v>3541</v>
      </c>
      <c r="M54" s="281" t="s">
        <v>3541</v>
      </c>
      <c r="N54" s="281" t="s">
        <v>3541</v>
      </c>
      <c r="O54" s="281" t="s">
        <v>3546</v>
      </c>
      <c r="P54" s="280">
        <f t="shared" ref="P54:P58" si="205">AC54-C54</f>
        <v>0</v>
      </c>
      <c r="AA54" s="282"/>
      <c r="AB54" s="299" t="s">
        <v>3616</v>
      </c>
      <c r="AC54" s="282"/>
      <c r="AD54" s="285"/>
      <c r="AE54" s="285"/>
      <c r="AF54" s="285"/>
      <c r="AG54" s="285"/>
      <c r="AH54" s="285"/>
      <c r="AI54" s="241" t="s">
        <v>3542</v>
      </c>
      <c r="AJ54" s="281" t="s">
        <v>3546</v>
      </c>
      <c r="AK54" s="281" t="s">
        <v>3555</v>
      </c>
      <c r="AL54" s="281" t="s">
        <v>3541</v>
      </c>
      <c r="AM54" s="281" t="s">
        <v>3541</v>
      </c>
      <c r="AN54" s="281" t="s">
        <v>3541</v>
      </c>
      <c r="AO54" s="281" t="s">
        <v>3546</v>
      </c>
    </row>
    <row r="55" spans="1:41">
      <c r="A55" s="246">
        <v>19</v>
      </c>
      <c r="B55" s="277" t="s">
        <v>3305</v>
      </c>
      <c r="C55" s="278">
        <f>PLA!I572</f>
        <v>201608.19</v>
      </c>
      <c r="D55" s="279">
        <f>$C55*D56</f>
        <v>0</v>
      </c>
      <c r="E55" s="279">
        <f t="shared" ref="E55" si="206">$C55*E56</f>
        <v>0</v>
      </c>
      <c r="F55" s="279">
        <f t="shared" ref="F55" si="207">$C55*F56</f>
        <v>0</v>
      </c>
      <c r="G55" s="279">
        <f t="shared" ref="G55" si="208">$C55*G56</f>
        <v>0</v>
      </c>
      <c r="H55" s="279">
        <f t="shared" ref="H55" si="209">$C55*H56</f>
        <v>0</v>
      </c>
      <c r="I55" s="279">
        <f t="shared" ref="I55" si="210">$C55*I56</f>
        <v>0</v>
      </c>
      <c r="J55" s="279">
        <f t="shared" ref="J55" si="211">$C55*J56</f>
        <v>0</v>
      </c>
      <c r="K55" s="279">
        <f t="shared" ref="K55" si="212">$C55*K56</f>
        <v>0</v>
      </c>
      <c r="L55" s="279">
        <f t="shared" ref="L55" si="213">$C55*L56</f>
        <v>40321.638000000006</v>
      </c>
      <c r="M55" s="279">
        <f t="shared" ref="M55" si="214">$C55*M56</f>
        <v>40321.638000000006</v>
      </c>
      <c r="N55" s="279">
        <f t="shared" ref="N55" si="215">$C55*N56</f>
        <v>60482.456999999995</v>
      </c>
      <c r="O55" s="279">
        <f t="shared" ref="O55" si="216">$C55*O56</f>
        <v>60482.456999999995</v>
      </c>
      <c r="AA55" s="246">
        <v>19</v>
      </c>
      <c r="AB55" s="277" t="s">
        <v>3305</v>
      </c>
      <c r="AC55" s="277" t="s">
        <v>3686</v>
      </c>
      <c r="AD55" s="285"/>
      <c r="AE55" s="285"/>
      <c r="AF55" s="285"/>
      <c r="AG55" s="285"/>
      <c r="AH55" s="285"/>
      <c r="AI55" s="285"/>
      <c r="AJ55" s="285"/>
      <c r="AK55" s="285"/>
      <c r="AL55" s="281" t="s">
        <v>3617</v>
      </c>
      <c r="AM55" s="281" t="s">
        <v>3617</v>
      </c>
      <c r="AN55" s="281" t="s">
        <v>3618</v>
      </c>
      <c r="AO55" s="281" t="s">
        <v>3619</v>
      </c>
    </row>
    <row r="56" spans="1:41">
      <c r="A56" s="282"/>
      <c r="B56" s="283"/>
      <c r="C56" s="282"/>
      <c r="D56" s="285"/>
      <c r="E56" s="285"/>
      <c r="F56" s="285"/>
      <c r="G56" s="285"/>
      <c r="H56" s="285"/>
      <c r="I56" s="285"/>
      <c r="J56" s="285"/>
      <c r="K56" s="285"/>
      <c r="L56" s="281" t="s">
        <v>3541</v>
      </c>
      <c r="M56" s="281" t="s">
        <v>3541</v>
      </c>
      <c r="N56" s="281" t="s">
        <v>3540</v>
      </c>
      <c r="O56" s="281" t="s">
        <v>3540</v>
      </c>
      <c r="P56" s="280">
        <f t="shared" ref="P56:P58" si="217">AC56-C56</f>
        <v>0</v>
      </c>
      <c r="AA56" s="282"/>
      <c r="AB56" s="282"/>
      <c r="AC56" s="282"/>
      <c r="AD56" s="285"/>
      <c r="AE56" s="285"/>
      <c r="AF56" s="285"/>
      <c r="AG56" s="285"/>
      <c r="AH56" s="285"/>
      <c r="AI56" s="285"/>
      <c r="AJ56" s="285"/>
      <c r="AK56" s="285"/>
      <c r="AL56" s="281" t="s">
        <v>3541</v>
      </c>
      <c r="AM56" s="281" t="s">
        <v>3541</v>
      </c>
      <c r="AN56" s="281" t="s">
        <v>3540</v>
      </c>
      <c r="AO56" s="281" t="s">
        <v>3540</v>
      </c>
    </row>
    <row r="57" spans="1:41">
      <c r="A57" s="246">
        <v>20</v>
      </c>
      <c r="B57" s="277" t="s">
        <v>3308</v>
      </c>
      <c r="C57" s="278">
        <f>PLA!I575</f>
        <v>270482.21999999997</v>
      </c>
      <c r="D57" s="279">
        <f>$C57*D58</f>
        <v>0</v>
      </c>
      <c r="E57" s="279">
        <f t="shared" ref="E57" si="218">$C57*E58</f>
        <v>0</v>
      </c>
      <c r="F57" s="279">
        <f t="shared" ref="F57" si="219">$C57*F58</f>
        <v>0</v>
      </c>
      <c r="G57" s="279">
        <f t="shared" ref="G57" si="220">$C57*G58</f>
        <v>0</v>
      </c>
      <c r="H57" s="279">
        <f t="shared" ref="H57" si="221">$C57*H58</f>
        <v>0</v>
      </c>
      <c r="I57" s="279">
        <f t="shared" ref="I57" si="222">$C57*I58</f>
        <v>0</v>
      </c>
      <c r="J57" s="279">
        <f t="shared" ref="J57" si="223">$C57*J58</f>
        <v>0</v>
      </c>
      <c r="K57" s="279">
        <f t="shared" ref="K57" si="224">$C57*K58</f>
        <v>54096.443999999996</v>
      </c>
      <c r="L57" s="279">
        <f t="shared" ref="L57" si="225">$C57*L58</f>
        <v>54096.443999999996</v>
      </c>
      <c r="M57" s="279">
        <f t="shared" ref="M57" si="226">$C57*M58</f>
        <v>67620.554999999993</v>
      </c>
      <c r="N57" s="279">
        <f t="shared" ref="N57" si="227">$C57*N58</f>
        <v>67620.554999999993</v>
      </c>
      <c r="O57" s="279">
        <f t="shared" ref="O57" si="228">$C57*O58</f>
        <v>27048.221999999998</v>
      </c>
      <c r="AA57" s="246">
        <v>20</v>
      </c>
      <c r="AB57" s="277" t="s">
        <v>3308</v>
      </c>
      <c r="AC57" s="277" t="s">
        <v>3687</v>
      </c>
      <c r="AD57" s="285"/>
      <c r="AE57" s="285"/>
      <c r="AF57" s="285"/>
      <c r="AG57" s="285"/>
      <c r="AH57" s="285"/>
      <c r="AI57" s="285"/>
      <c r="AJ57" s="285"/>
      <c r="AK57" s="281" t="s">
        <v>3620</v>
      </c>
      <c r="AL57" s="281" t="s">
        <v>3620</v>
      </c>
      <c r="AM57" s="281" t="s">
        <v>3621</v>
      </c>
      <c r="AN57" s="281" t="s">
        <v>3621</v>
      </c>
      <c r="AO57" s="281" t="s">
        <v>3622</v>
      </c>
    </row>
    <row r="58" spans="1:41">
      <c r="A58" s="282"/>
      <c r="B58" s="283"/>
      <c r="C58" s="282"/>
      <c r="D58" s="285"/>
      <c r="E58" s="285"/>
      <c r="F58" s="285"/>
      <c r="G58" s="285"/>
      <c r="H58" s="285"/>
      <c r="I58" s="285"/>
      <c r="J58" s="285"/>
      <c r="K58" s="281" t="s">
        <v>3541</v>
      </c>
      <c r="L58" s="281" t="s">
        <v>3541</v>
      </c>
      <c r="M58" s="281" t="s">
        <v>3550</v>
      </c>
      <c r="N58" s="281" t="s">
        <v>3550</v>
      </c>
      <c r="O58" s="281" t="s">
        <v>3546</v>
      </c>
      <c r="P58" s="280">
        <f t="shared" ref="P58" si="229">AC58-C58</f>
        <v>0</v>
      </c>
      <c r="AA58" s="282"/>
      <c r="AB58" s="282"/>
      <c r="AC58" s="282"/>
      <c r="AD58" s="285"/>
      <c r="AE58" s="285"/>
      <c r="AF58" s="285"/>
      <c r="AG58" s="285"/>
      <c r="AH58" s="285"/>
      <c r="AI58" s="285"/>
      <c r="AJ58" s="285"/>
      <c r="AK58" s="281" t="s">
        <v>3541</v>
      </c>
      <c r="AL58" s="281" t="s">
        <v>3541</v>
      </c>
      <c r="AM58" s="281" t="s">
        <v>3550</v>
      </c>
      <c r="AN58" s="281" t="s">
        <v>3550</v>
      </c>
      <c r="AO58" s="281" t="s">
        <v>3546</v>
      </c>
    </row>
    <row r="59" spans="1:41">
      <c r="A59" s="300" t="s">
        <v>3623</v>
      </c>
      <c r="B59" s="300"/>
      <c r="C59" s="279">
        <f>SUM(C18:C58)</f>
        <v>6570145.6399999997</v>
      </c>
      <c r="D59" s="301">
        <f>SUM(D18,D20,D22,D24,D26,D28,D30,D32,D34,D36,D38,D40,D42,D44,D46,D49,D51,D53,D55,D57)</f>
        <v>347316.08499999996</v>
      </c>
      <c r="E59" s="301">
        <f t="shared" ref="E59:O59" si="230">SUM(E18,E20,E22,E24,E26,E28,E30,E32,E34,E36,E38,E40,E42,E44,E46,E49,E51,E53,E55,E57)</f>
        <v>288077.85799999995</v>
      </c>
      <c r="F59" s="301">
        <f t="shared" si="230"/>
        <v>413629.37849999988</v>
      </c>
      <c r="G59" s="301">
        <f t="shared" si="230"/>
        <v>696925.16549999977</v>
      </c>
      <c r="H59" s="301">
        <f t="shared" si="230"/>
        <v>745543.22949999978</v>
      </c>
      <c r="I59" s="301">
        <f t="shared" si="230"/>
        <v>397232.07300000003</v>
      </c>
      <c r="J59" s="301">
        <f t="shared" si="230"/>
        <v>539619.46749999991</v>
      </c>
      <c r="K59" s="301">
        <f t="shared" si="230"/>
        <v>698582.85749999981</v>
      </c>
      <c r="L59" s="301">
        <f t="shared" si="230"/>
        <v>788421.44099999988</v>
      </c>
      <c r="M59" s="301">
        <f t="shared" si="230"/>
        <v>712233.09999999986</v>
      </c>
      <c r="N59" s="301">
        <f t="shared" si="230"/>
        <v>624438.402</v>
      </c>
      <c r="O59" s="301">
        <f t="shared" si="230"/>
        <v>318126.58249999996</v>
      </c>
      <c r="AA59" s="247" t="s">
        <v>3623</v>
      </c>
      <c r="AB59" s="247"/>
      <c r="AC59" s="281" t="s">
        <v>3522</v>
      </c>
      <c r="AD59" s="281" t="s">
        <v>3624</v>
      </c>
      <c r="AE59" s="281" t="s">
        <v>3625</v>
      </c>
      <c r="AF59" s="281" t="s">
        <v>3626</v>
      </c>
      <c r="AG59" s="281" t="s">
        <v>3627</v>
      </c>
      <c r="AH59" s="281" t="s">
        <v>3628</v>
      </c>
      <c r="AI59" s="281" t="s">
        <v>3629</v>
      </c>
      <c r="AJ59" s="281" t="s">
        <v>3630</v>
      </c>
      <c r="AK59" s="281" t="s">
        <v>3631</v>
      </c>
      <c r="AL59" s="281" t="s">
        <v>3632</v>
      </c>
      <c r="AM59" s="281" t="s">
        <v>3633</v>
      </c>
      <c r="AN59" s="281" t="s">
        <v>3634</v>
      </c>
      <c r="AO59" s="281" t="s">
        <v>3635</v>
      </c>
    </row>
    <row r="60" spans="1:41" ht="22.5" customHeight="1">
      <c r="A60" s="277" t="s">
        <v>3636</v>
      </c>
      <c r="B60" s="277"/>
      <c r="C60" s="279"/>
      <c r="D60" s="301">
        <f t="shared" ref="C60:D60" si="231">D59+C60</f>
        <v>347316.08499999996</v>
      </c>
      <c r="E60" s="301">
        <f>E59+D60</f>
        <v>635393.94299999997</v>
      </c>
      <c r="F60" s="301">
        <f t="shared" ref="E60:N60" si="232">F59+E60</f>
        <v>1049023.3214999998</v>
      </c>
      <c r="G60" s="301">
        <f t="shared" si="232"/>
        <v>1745948.4869999997</v>
      </c>
      <c r="H60" s="301">
        <f t="shared" si="232"/>
        <v>2491491.7164999996</v>
      </c>
      <c r="I60" s="301">
        <f t="shared" si="232"/>
        <v>2888723.7894999995</v>
      </c>
      <c r="J60" s="301">
        <f t="shared" si="232"/>
        <v>3428343.2569999993</v>
      </c>
      <c r="K60" s="301">
        <f t="shared" si="232"/>
        <v>4126926.1144999992</v>
      </c>
      <c r="L60" s="301">
        <f t="shared" si="232"/>
        <v>4915347.5554999989</v>
      </c>
      <c r="M60" s="301">
        <f t="shared" si="232"/>
        <v>5627580.6554999985</v>
      </c>
      <c r="N60" s="301">
        <f t="shared" si="232"/>
        <v>6252019.0574999982</v>
      </c>
      <c r="O60" s="301">
        <f>O59+N60</f>
        <v>6570145.6399999978</v>
      </c>
      <c r="AA60" s="246" t="s">
        <v>3636</v>
      </c>
      <c r="AB60" s="246"/>
      <c r="AC60" s="285"/>
      <c r="AD60" s="281" t="s">
        <v>3624</v>
      </c>
      <c r="AE60" s="281" t="s">
        <v>3637</v>
      </c>
      <c r="AF60" s="281" t="s">
        <v>3638</v>
      </c>
      <c r="AG60" s="281" t="s">
        <v>3639</v>
      </c>
      <c r="AH60" s="281" t="s">
        <v>3640</v>
      </c>
      <c r="AI60" s="281" t="s">
        <v>3641</v>
      </c>
      <c r="AJ60" s="281" t="s">
        <v>3642</v>
      </c>
      <c r="AK60" s="281" t="s">
        <v>3643</v>
      </c>
      <c r="AL60" s="281" t="s">
        <v>3644</v>
      </c>
      <c r="AM60" s="281" t="s">
        <v>3645</v>
      </c>
      <c r="AN60" s="281" t="s">
        <v>3646</v>
      </c>
      <c r="AO60" s="281" t="s">
        <v>3522</v>
      </c>
    </row>
    <row r="61" spans="1:41">
      <c r="A61" s="300" t="s">
        <v>3647</v>
      </c>
      <c r="B61" s="300"/>
      <c r="C61" s="285"/>
      <c r="D61" s="302">
        <f>ROUND(D60/$C$59,4)</f>
        <v>5.2900000000000003E-2</v>
      </c>
      <c r="E61" s="302">
        <f t="shared" ref="E61:O61" si="233">ROUND(E60/$C$59,4)</f>
        <v>9.6699999999999994E-2</v>
      </c>
      <c r="F61" s="302">
        <f t="shared" si="233"/>
        <v>0.15970000000000001</v>
      </c>
      <c r="G61" s="302">
        <f t="shared" si="233"/>
        <v>0.26569999999999999</v>
      </c>
      <c r="H61" s="302">
        <f t="shared" si="233"/>
        <v>0.37919999999999998</v>
      </c>
      <c r="I61" s="302">
        <f t="shared" si="233"/>
        <v>0.43969999999999998</v>
      </c>
      <c r="J61" s="302">
        <f t="shared" si="233"/>
        <v>0.52180000000000004</v>
      </c>
      <c r="K61" s="302">
        <f t="shared" si="233"/>
        <v>0.62809999999999999</v>
      </c>
      <c r="L61" s="302">
        <f t="shared" si="233"/>
        <v>0.74809999999999999</v>
      </c>
      <c r="M61" s="302">
        <f t="shared" si="233"/>
        <v>0.85650000000000004</v>
      </c>
      <c r="N61" s="302">
        <f t="shared" si="233"/>
        <v>0.9516</v>
      </c>
      <c r="O61" s="302">
        <f t="shared" si="233"/>
        <v>1</v>
      </c>
      <c r="AA61" s="247" t="s">
        <v>3647</v>
      </c>
      <c r="AB61" s="247"/>
      <c r="AC61" s="285"/>
      <c r="AD61" s="281" t="s">
        <v>3648</v>
      </c>
      <c r="AE61" s="281" t="s">
        <v>3649</v>
      </c>
      <c r="AF61" s="281" t="s">
        <v>3650</v>
      </c>
      <c r="AG61" s="281" t="s">
        <v>3651</v>
      </c>
      <c r="AH61" s="281" t="s">
        <v>3652</v>
      </c>
      <c r="AI61" s="281" t="s">
        <v>3653</v>
      </c>
      <c r="AJ61" s="281" t="s">
        <v>3654</v>
      </c>
      <c r="AK61" s="281" t="s">
        <v>3655</v>
      </c>
      <c r="AL61" s="281" t="s">
        <v>3656</v>
      </c>
      <c r="AM61" s="281" t="s">
        <v>3657</v>
      </c>
      <c r="AN61" s="281" t="s">
        <v>3658</v>
      </c>
      <c r="AO61" s="281" t="s">
        <v>3659</v>
      </c>
    </row>
    <row r="63" spans="1:41">
      <c r="C63" s="250" t="str">
        <f>PLA!A602</f>
        <v>SEIS MILHÕES, QUINHENTOS E SETENTA MIL, CENTO E QUARENTA E CINCO REAIS E SESSENTA E QUATRO CENTAVOS</v>
      </c>
    </row>
    <row r="67" spans="3:9" ht="15">
      <c r="C67" s="5"/>
      <c r="D67" s="5"/>
      <c r="E67" s="5"/>
      <c r="F67" s="5"/>
      <c r="G67" s="5"/>
      <c r="H67" s="5"/>
      <c r="I67" s="5"/>
    </row>
    <row r="68" spans="3:9" ht="15">
      <c r="C68" s="5"/>
      <c r="D68" s="5"/>
      <c r="E68" s="5"/>
      <c r="F68" s="5"/>
      <c r="G68" s="5"/>
      <c r="H68" s="5"/>
      <c r="I68" s="5"/>
    </row>
    <row r="69" spans="3:9" ht="15">
      <c r="C69" s="5"/>
      <c r="D69" s="5"/>
      <c r="E69" s="5"/>
      <c r="F69" s="5"/>
      <c r="G69" s="5"/>
      <c r="H69" s="5"/>
      <c r="I69" s="5"/>
    </row>
    <row r="70" spans="3:9" ht="15">
      <c r="C70" s="5"/>
      <c r="D70" s="5"/>
      <c r="E70" s="5"/>
      <c r="F70" s="5"/>
      <c r="G70" s="5"/>
      <c r="H70" s="5"/>
      <c r="I70" s="5"/>
    </row>
    <row r="71" spans="3:9" ht="15">
      <c r="C71" s="5"/>
      <c r="D71" s="5"/>
      <c r="E71" s="5"/>
      <c r="F71" s="5"/>
      <c r="G71" s="5"/>
      <c r="H71" s="5"/>
      <c r="I71" s="5"/>
    </row>
    <row r="72" spans="3:9" ht="15">
      <c r="C72" s="5"/>
      <c r="D72" s="5"/>
      <c r="E72" s="5"/>
      <c r="F72" s="5"/>
      <c r="G72" s="5"/>
      <c r="H72" s="5"/>
      <c r="I72" s="5"/>
    </row>
    <row r="73" spans="3:9" ht="15">
      <c r="C73" s="5"/>
      <c r="D73" s="5"/>
      <c r="E73" s="5"/>
      <c r="F73" s="5"/>
      <c r="G73" s="5"/>
      <c r="H73" s="5"/>
      <c r="I73" s="5"/>
    </row>
  </sheetData>
  <mergeCells count="162">
    <mergeCell ref="AA59:AB59"/>
    <mergeCell ref="AA60:AB60"/>
    <mergeCell ref="AA61:AB61"/>
    <mergeCell ref="AA55:AA56"/>
    <mergeCell ref="AB55:AB56"/>
    <mergeCell ref="AC55:AC56"/>
    <mergeCell ref="AA57:AA58"/>
    <mergeCell ref="AB57:AB58"/>
    <mergeCell ref="AC57:AC58"/>
    <mergeCell ref="AA49:AA50"/>
    <mergeCell ref="AC49:AC50"/>
    <mergeCell ref="AA51:AA52"/>
    <mergeCell ref="AB51:AB52"/>
    <mergeCell ref="AC51:AC52"/>
    <mergeCell ref="AA53:AA54"/>
    <mergeCell ref="AC53:AC54"/>
    <mergeCell ref="AJ47:AJ48"/>
    <mergeCell ref="AK47:AK48"/>
    <mergeCell ref="AL47:AL48"/>
    <mergeCell ref="AM47:AM48"/>
    <mergeCell ref="AN47:AN48"/>
    <mergeCell ref="AO47:AO48"/>
    <mergeCell ref="AA44:AA45"/>
    <mergeCell ref="AC44:AC45"/>
    <mergeCell ref="AA46:AA48"/>
    <mergeCell ref="AC46:AC48"/>
    <mergeCell ref="AH47:AH48"/>
    <mergeCell ref="AI47:AI48"/>
    <mergeCell ref="AA40:AA41"/>
    <mergeCell ref="AB40:AB41"/>
    <mergeCell ref="AC40:AC41"/>
    <mergeCell ref="AA42:AA43"/>
    <mergeCell ref="AB42:AB43"/>
    <mergeCell ref="AC42:AC43"/>
    <mergeCell ref="AA34:AA35"/>
    <mergeCell ref="AB34:AB35"/>
    <mergeCell ref="AC34:AC35"/>
    <mergeCell ref="AA36:AA37"/>
    <mergeCell ref="AC36:AC37"/>
    <mergeCell ref="AA38:AA39"/>
    <mergeCell ref="AB38:AB39"/>
    <mergeCell ref="AC38:AC39"/>
    <mergeCell ref="AA30:AA31"/>
    <mergeCell ref="AB30:AB31"/>
    <mergeCell ref="AC30:AC31"/>
    <mergeCell ref="AA32:AA33"/>
    <mergeCell ref="AB32:AB33"/>
    <mergeCell ref="AC32:AC33"/>
    <mergeCell ref="AA26:AA27"/>
    <mergeCell ref="AB26:AB27"/>
    <mergeCell ref="AC26:AC27"/>
    <mergeCell ref="AA28:AA29"/>
    <mergeCell ref="AB28:AB29"/>
    <mergeCell ref="AC28:AC29"/>
    <mergeCell ref="AA22:AA23"/>
    <mergeCell ref="AB22:AB23"/>
    <mergeCell ref="AC22:AC23"/>
    <mergeCell ref="AA24:AA25"/>
    <mergeCell ref="AB24:AB25"/>
    <mergeCell ref="AC24:AC25"/>
    <mergeCell ref="AA16:AB16"/>
    <mergeCell ref="AC16:AL16"/>
    <mergeCell ref="AA18:AA19"/>
    <mergeCell ref="AB18:AB19"/>
    <mergeCell ref="AC18:AC19"/>
    <mergeCell ref="AA20:AA21"/>
    <mergeCell ref="AB20:AB21"/>
    <mergeCell ref="AC20:AC21"/>
    <mergeCell ref="AA13:AB13"/>
    <mergeCell ref="AC13:AL13"/>
    <mergeCell ref="AA14:AB14"/>
    <mergeCell ref="AC14:AL14"/>
    <mergeCell ref="AA15:AB15"/>
    <mergeCell ref="AC15:AL15"/>
    <mergeCell ref="A59:B59"/>
    <mergeCell ref="A60:B60"/>
    <mergeCell ref="A61:B61"/>
    <mergeCell ref="AA9:AO9"/>
    <mergeCell ref="AA10:AB10"/>
    <mergeCell ref="AC10:AL10"/>
    <mergeCell ref="AA11:AB11"/>
    <mergeCell ref="AC11:AL11"/>
    <mergeCell ref="AA12:AB12"/>
    <mergeCell ref="AC12:AL12"/>
    <mergeCell ref="A55:A56"/>
    <mergeCell ref="B55:B56"/>
    <mergeCell ref="C55:C56"/>
    <mergeCell ref="A57:A58"/>
    <mergeCell ref="B57:B58"/>
    <mergeCell ref="C57:C58"/>
    <mergeCell ref="A49:A50"/>
    <mergeCell ref="C49:C50"/>
    <mergeCell ref="A51:A52"/>
    <mergeCell ref="B51:B52"/>
    <mergeCell ref="C51:C52"/>
    <mergeCell ref="A53:A54"/>
    <mergeCell ref="C53:C54"/>
    <mergeCell ref="J47:J48"/>
    <mergeCell ref="K47:K48"/>
    <mergeCell ref="L47:L48"/>
    <mergeCell ref="M47:M48"/>
    <mergeCell ref="N47:N48"/>
    <mergeCell ref="O47:O48"/>
    <mergeCell ref="A44:A45"/>
    <mergeCell ref="C44:C45"/>
    <mergeCell ref="A46:A48"/>
    <mergeCell ref="C46:C48"/>
    <mergeCell ref="H47:H48"/>
    <mergeCell ref="I47:I48"/>
    <mergeCell ref="A40:A41"/>
    <mergeCell ref="B40:B41"/>
    <mergeCell ref="C40:C41"/>
    <mergeCell ref="A42:A43"/>
    <mergeCell ref="B42:B43"/>
    <mergeCell ref="C42:C43"/>
    <mergeCell ref="A34:A35"/>
    <mergeCell ref="B34:B35"/>
    <mergeCell ref="C34:C35"/>
    <mergeCell ref="A36:A37"/>
    <mergeCell ref="C36:C37"/>
    <mergeCell ref="A38:A39"/>
    <mergeCell ref="B38:B39"/>
    <mergeCell ref="C38:C39"/>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A16:B16"/>
    <mergeCell ref="C16:L16"/>
    <mergeCell ref="A18:A19"/>
    <mergeCell ref="B18:B19"/>
    <mergeCell ref="C18:C19"/>
    <mergeCell ref="A20:A21"/>
    <mergeCell ref="B20:B21"/>
    <mergeCell ref="C20:C21"/>
    <mergeCell ref="A13:B13"/>
    <mergeCell ref="C13:L13"/>
    <mergeCell ref="A14:B14"/>
    <mergeCell ref="C14:L14"/>
    <mergeCell ref="A15:B15"/>
    <mergeCell ref="C15:L15"/>
    <mergeCell ref="A9:O9"/>
    <mergeCell ref="A10:B10"/>
    <mergeCell ref="C10:L10"/>
    <mergeCell ref="A11:B11"/>
    <mergeCell ref="C11:L11"/>
    <mergeCell ref="A12:B12"/>
    <mergeCell ref="C12:L12"/>
  </mergeCells>
  <printOptions horizontalCentered="1"/>
  <pageMargins left="0.39370078740157483" right="0.39370078740157483" top="0.39370078740157483" bottom="0.39370078740157483" header="0.19685039370078741" footer="0.19685039370078741"/>
  <pageSetup paperSize="9" scale="52" orientation="landscape" r:id="rId1"/>
  <headerFooter scaleWithDoc="0">
    <oddFooter>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8E809-A575-43AE-A121-EB24F6B63BDC}">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C5C4C-B3BD-4FAF-8BE3-FA6D5B65AAD0}">
  <sheetPr>
    <pageSetUpPr fitToPage="1"/>
  </sheetPr>
  <dimension ref="A1:K61"/>
  <sheetViews>
    <sheetView tabSelected="1" view="pageBreakPreview" topLeftCell="A25" zoomScaleNormal="100" zoomScaleSheetLayoutView="100" workbookViewId="0">
      <selection activeCell="R16" sqref="R16"/>
    </sheetView>
  </sheetViews>
  <sheetFormatPr defaultRowHeight="12.75"/>
  <cols>
    <col min="1" max="1" width="9.140625" style="251"/>
    <col min="2" max="2" width="52.5703125" style="265" bestFit="1" customWidth="1"/>
    <col min="3" max="3" width="16.42578125" style="251" customWidth="1"/>
    <col min="4" max="4" width="15.140625" style="251" bestFit="1" customWidth="1"/>
    <col min="5" max="16384" width="9.140625" style="251"/>
  </cols>
  <sheetData>
    <row r="1" spans="1:11" ht="15.75">
      <c r="A1" s="103" t="s">
        <v>3694</v>
      </c>
      <c r="B1" s="3"/>
      <c r="C1" s="3"/>
      <c r="D1" s="4"/>
      <c r="E1" s="4"/>
      <c r="F1" s="5"/>
      <c r="G1" s="5"/>
      <c r="H1" s="6"/>
      <c r="I1" s="6"/>
      <c r="J1" s="6"/>
      <c r="K1" s="6"/>
    </row>
    <row r="2" spans="1:11" ht="15.75">
      <c r="A2" s="103" t="s">
        <v>3695</v>
      </c>
      <c r="B2" s="3"/>
      <c r="C2" s="3"/>
      <c r="D2" s="4"/>
      <c r="E2" s="4"/>
      <c r="F2" s="5"/>
      <c r="G2" s="5"/>
      <c r="H2" s="6"/>
      <c r="I2" s="6"/>
      <c r="J2" s="6"/>
      <c r="K2" s="6"/>
    </row>
    <row r="3" spans="1:11" ht="15.75">
      <c r="A3" s="103" t="s">
        <v>3696</v>
      </c>
      <c r="B3" s="3"/>
      <c r="C3" s="3"/>
      <c r="D3" s="4"/>
      <c r="E3" s="4"/>
      <c r="F3" s="5"/>
      <c r="G3" s="5"/>
      <c r="H3" s="6"/>
      <c r="I3" s="6"/>
      <c r="J3" s="6"/>
      <c r="K3" s="6"/>
    </row>
    <row r="4" spans="1:11" ht="15.75">
      <c r="A4" s="103" t="s">
        <v>3697</v>
      </c>
      <c r="B4" s="3"/>
      <c r="C4" s="3"/>
      <c r="D4" s="4"/>
      <c r="E4" s="4"/>
      <c r="F4" s="5"/>
      <c r="G4" s="5"/>
      <c r="H4" s="6"/>
      <c r="I4" s="6"/>
      <c r="J4" s="6"/>
      <c r="K4" s="6"/>
    </row>
    <row r="5" spans="1:11" ht="15.75">
      <c r="A5" s="103" t="s">
        <v>3698</v>
      </c>
      <c r="B5" s="3"/>
      <c r="C5" s="3"/>
      <c r="D5" s="4"/>
      <c r="E5" s="4"/>
      <c r="F5" s="5"/>
      <c r="G5" s="5"/>
      <c r="H5" s="6"/>
      <c r="I5" s="6"/>
      <c r="J5" s="6"/>
      <c r="K5" s="6"/>
    </row>
    <row r="6" spans="1:11" ht="15.75">
      <c r="A6" s="103" t="s">
        <v>3699</v>
      </c>
      <c r="B6" s="3"/>
      <c r="C6" s="3"/>
      <c r="D6" s="4"/>
      <c r="E6" s="4"/>
      <c r="F6" s="5"/>
      <c r="G6" s="5"/>
      <c r="H6" s="6"/>
      <c r="I6" s="6"/>
      <c r="J6" s="6"/>
      <c r="K6" s="6"/>
    </row>
    <row r="7" spans="1:11" ht="15">
      <c r="A7" s="6"/>
      <c r="B7" s="6"/>
      <c r="C7" s="6"/>
      <c r="D7" s="6"/>
      <c r="E7" s="6"/>
      <c r="F7" s="6"/>
      <c r="G7" s="6"/>
      <c r="H7" s="6"/>
      <c r="I7" s="6"/>
      <c r="J7" s="6"/>
      <c r="K7" s="6"/>
    </row>
    <row r="10" spans="1:11">
      <c r="A10" s="252"/>
      <c r="B10" s="252"/>
      <c r="C10" s="252"/>
      <c r="D10" s="252"/>
      <c r="E10" s="252"/>
    </row>
    <row r="11" spans="1:11">
      <c r="A11" s="253" t="s">
        <v>3357</v>
      </c>
      <c r="B11" s="253"/>
      <c r="C11" s="253"/>
      <c r="D11" s="253"/>
      <c r="E11" s="253"/>
    </row>
    <row r="12" spans="1:11">
      <c r="A12" s="254" t="s">
        <v>3358</v>
      </c>
      <c r="B12" s="255" t="s">
        <v>3359</v>
      </c>
      <c r="C12" s="254" t="s">
        <v>3360</v>
      </c>
      <c r="D12" s="254" t="s">
        <v>3361</v>
      </c>
    </row>
    <row r="13" spans="1:11">
      <c r="A13" s="256" t="s">
        <v>3362</v>
      </c>
      <c r="B13" s="256"/>
      <c r="C13" s="256"/>
      <c r="D13" s="256"/>
    </row>
    <row r="14" spans="1:11">
      <c r="A14" s="257" t="s">
        <v>3363</v>
      </c>
      <c r="B14" s="258" t="s">
        <v>3364</v>
      </c>
      <c r="C14" s="257" t="s">
        <v>3365</v>
      </c>
      <c r="D14" s="257" t="s">
        <v>3365</v>
      </c>
    </row>
    <row r="15" spans="1:11">
      <c r="A15" s="257" t="s">
        <v>3366</v>
      </c>
      <c r="B15" s="258" t="s">
        <v>3367</v>
      </c>
      <c r="C15" s="257" t="s">
        <v>3368</v>
      </c>
      <c r="D15" s="257" t="s">
        <v>3368</v>
      </c>
    </row>
    <row r="16" spans="1:11">
      <c r="A16" s="257" t="s">
        <v>3369</v>
      </c>
      <c r="B16" s="258" t="s">
        <v>3370</v>
      </c>
      <c r="C16" s="257" t="s">
        <v>1882</v>
      </c>
      <c r="D16" s="257" t="s">
        <v>1882</v>
      </c>
    </row>
    <row r="17" spans="1:4">
      <c r="A17" s="257" t="s">
        <v>3371</v>
      </c>
      <c r="B17" s="258" t="s">
        <v>3372</v>
      </c>
      <c r="C17" s="257" t="s">
        <v>1940</v>
      </c>
      <c r="D17" s="257" t="s">
        <v>1940</v>
      </c>
    </row>
    <row r="18" spans="1:4">
      <c r="A18" s="257" t="s">
        <v>3373</v>
      </c>
      <c r="B18" s="258" t="s">
        <v>3374</v>
      </c>
      <c r="C18" s="257" t="s">
        <v>3375</v>
      </c>
      <c r="D18" s="257" t="s">
        <v>3375</v>
      </c>
    </row>
    <row r="19" spans="1:4">
      <c r="A19" s="257" t="s">
        <v>3376</v>
      </c>
      <c r="B19" s="258" t="s">
        <v>3377</v>
      </c>
      <c r="C19" s="257" t="s">
        <v>3378</v>
      </c>
      <c r="D19" s="257" t="s">
        <v>3378</v>
      </c>
    </row>
    <row r="20" spans="1:4">
      <c r="A20" s="257" t="s">
        <v>3379</v>
      </c>
      <c r="B20" s="258" t="s">
        <v>3380</v>
      </c>
      <c r="C20" s="257" t="s">
        <v>3381</v>
      </c>
      <c r="D20" s="257" t="s">
        <v>3381</v>
      </c>
    </row>
    <row r="21" spans="1:4">
      <c r="A21" s="257" t="s">
        <v>3382</v>
      </c>
      <c r="B21" s="258" t="s">
        <v>3383</v>
      </c>
      <c r="C21" s="257" t="s">
        <v>3384</v>
      </c>
      <c r="D21" s="257" t="s">
        <v>3384</v>
      </c>
    </row>
    <row r="22" spans="1:4">
      <c r="A22" s="257" t="s">
        <v>3385</v>
      </c>
      <c r="B22" s="258" t="s">
        <v>3386</v>
      </c>
      <c r="C22" s="257" t="s">
        <v>3365</v>
      </c>
      <c r="D22" s="257" t="s">
        <v>3365</v>
      </c>
    </row>
    <row r="23" spans="1:4">
      <c r="A23" s="259" t="s">
        <v>3387</v>
      </c>
      <c r="B23" s="260" t="s">
        <v>3388</v>
      </c>
      <c r="C23" s="259" t="s">
        <v>3389</v>
      </c>
      <c r="D23" s="259" t="s">
        <v>3389</v>
      </c>
    </row>
    <row r="24" spans="1:4">
      <c r="A24" s="261"/>
      <c r="B24" s="261"/>
      <c r="C24" s="261"/>
      <c r="D24" s="261"/>
    </row>
    <row r="25" spans="1:4">
      <c r="A25" s="256" t="s">
        <v>3390</v>
      </c>
      <c r="B25" s="256"/>
      <c r="C25" s="256"/>
      <c r="D25" s="256"/>
    </row>
    <row r="26" spans="1:4">
      <c r="A26" s="257" t="s">
        <v>3391</v>
      </c>
      <c r="B26" s="258" t="s">
        <v>3392</v>
      </c>
      <c r="C26" s="257" t="s">
        <v>3393</v>
      </c>
      <c r="D26" s="257" t="s">
        <v>3365</v>
      </c>
    </row>
    <row r="27" spans="1:4">
      <c r="A27" s="257" t="s">
        <v>3394</v>
      </c>
      <c r="B27" s="258" t="s">
        <v>3395</v>
      </c>
      <c r="C27" s="257" t="s">
        <v>3396</v>
      </c>
      <c r="D27" s="257" t="s">
        <v>3365</v>
      </c>
    </row>
    <row r="28" spans="1:4">
      <c r="A28" s="257" t="s">
        <v>3397</v>
      </c>
      <c r="B28" s="258" t="s">
        <v>3398</v>
      </c>
      <c r="C28" s="257" t="s">
        <v>3399</v>
      </c>
      <c r="D28" s="257" t="s">
        <v>3400</v>
      </c>
    </row>
    <row r="29" spans="1:4">
      <c r="A29" s="257" t="s">
        <v>3401</v>
      </c>
      <c r="B29" s="258" t="s">
        <v>3402</v>
      </c>
      <c r="C29" s="257" t="s">
        <v>3403</v>
      </c>
      <c r="D29" s="257" t="s">
        <v>3404</v>
      </c>
    </row>
    <row r="30" spans="1:4">
      <c r="A30" s="257" t="s">
        <v>3405</v>
      </c>
      <c r="B30" s="258" t="s">
        <v>3406</v>
      </c>
      <c r="C30" s="257" t="s">
        <v>3407</v>
      </c>
      <c r="D30" s="257" t="s">
        <v>3408</v>
      </c>
    </row>
    <row r="31" spans="1:4">
      <c r="A31" s="257" t="s">
        <v>3409</v>
      </c>
      <c r="B31" s="258" t="s">
        <v>3410</v>
      </c>
      <c r="C31" s="257" t="s">
        <v>3411</v>
      </c>
      <c r="D31" s="257" t="s">
        <v>3412</v>
      </c>
    </row>
    <row r="32" spans="1:4">
      <c r="A32" s="257" t="s">
        <v>3413</v>
      </c>
      <c r="B32" s="258" t="s">
        <v>3414</v>
      </c>
      <c r="C32" s="257" t="s">
        <v>3415</v>
      </c>
      <c r="D32" s="257" t="s">
        <v>3365</v>
      </c>
    </row>
    <row r="33" spans="1:4">
      <c r="A33" s="257" t="s">
        <v>3416</v>
      </c>
      <c r="B33" s="258" t="s">
        <v>3417</v>
      </c>
      <c r="C33" s="257" t="s">
        <v>1888</v>
      </c>
      <c r="D33" s="257" t="s">
        <v>3418</v>
      </c>
    </row>
    <row r="34" spans="1:4">
      <c r="A34" s="257" t="s">
        <v>3419</v>
      </c>
      <c r="B34" s="258" t="s">
        <v>3420</v>
      </c>
      <c r="C34" s="257" t="s">
        <v>3421</v>
      </c>
      <c r="D34" s="257" t="s">
        <v>3422</v>
      </c>
    </row>
    <row r="35" spans="1:4">
      <c r="A35" s="262" t="s">
        <v>3423</v>
      </c>
      <c r="B35" s="258" t="s">
        <v>3424</v>
      </c>
      <c r="C35" s="257" t="s">
        <v>1879</v>
      </c>
      <c r="D35" s="257" t="s">
        <v>3425</v>
      </c>
    </row>
    <row r="36" spans="1:4" ht="25.5">
      <c r="A36" s="259" t="s">
        <v>3426</v>
      </c>
      <c r="B36" s="260" t="s">
        <v>3427</v>
      </c>
      <c r="C36" s="259" t="s">
        <v>3428</v>
      </c>
      <c r="D36" s="259" t="s">
        <v>3429</v>
      </c>
    </row>
    <row r="37" spans="1:4">
      <c r="A37" s="261"/>
      <c r="B37" s="261"/>
      <c r="C37" s="261"/>
      <c r="D37" s="261"/>
    </row>
    <row r="38" spans="1:4">
      <c r="A38" s="256" t="s">
        <v>3430</v>
      </c>
      <c r="B38" s="256"/>
      <c r="C38" s="256"/>
      <c r="D38" s="256"/>
    </row>
    <row r="39" spans="1:4">
      <c r="A39" s="257" t="s">
        <v>3431</v>
      </c>
      <c r="B39" s="258" t="s">
        <v>3432</v>
      </c>
      <c r="C39" s="257" t="s">
        <v>3433</v>
      </c>
      <c r="D39" s="257" t="s">
        <v>3434</v>
      </c>
    </row>
    <row r="40" spans="1:4">
      <c r="A40" s="257" t="s">
        <v>3435</v>
      </c>
      <c r="B40" s="258" t="s">
        <v>3436</v>
      </c>
      <c r="C40" s="257" t="s">
        <v>3437</v>
      </c>
      <c r="D40" s="257" t="s">
        <v>3438</v>
      </c>
    </row>
    <row r="41" spans="1:4">
      <c r="A41" s="257" t="s">
        <v>3439</v>
      </c>
      <c r="B41" s="258" t="s">
        <v>3440</v>
      </c>
      <c r="C41" s="257" t="s">
        <v>3441</v>
      </c>
      <c r="D41" s="257" t="s">
        <v>3442</v>
      </c>
    </row>
    <row r="42" spans="1:4">
      <c r="A42" s="257" t="s">
        <v>3443</v>
      </c>
      <c r="B42" s="258" t="s">
        <v>3444</v>
      </c>
      <c r="C42" s="257" t="s">
        <v>3445</v>
      </c>
      <c r="D42" s="257" t="s">
        <v>3446</v>
      </c>
    </row>
    <row r="43" spans="1:4">
      <c r="A43" s="257" t="s">
        <v>3447</v>
      </c>
      <c r="B43" s="258" t="s">
        <v>3448</v>
      </c>
      <c r="C43" s="257" t="s">
        <v>3449</v>
      </c>
      <c r="D43" s="257" t="s">
        <v>3450</v>
      </c>
    </row>
    <row r="44" spans="1:4" ht="25.5">
      <c r="A44" s="259" t="s">
        <v>3451</v>
      </c>
      <c r="B44" s="260" t="s">
        <v>3452</v>
      </c>
      <c r="C44" s="259" t="s">
        <v>3453</v>
      </c>
      <c r="D44" s="259" t="s">
        <v>3454</v>
      </c>
    </row>
    <row r="45" spans="1:4">
      <c r="A45" s="261"/>
      <c r="B45" s="261"/>
      <c r="C45" s="261"/>
      <c r="D45" s="261"/>
    </row>
    <row r="46" spans="1:4">
      <c r="A46" s="256" t="s">
        <v>3455</v>
      </c>
      <c r="B46" s="256"/>
      <c r="C46" s="256"/>
      <c r="D46" s="256"/>
    </row>
    <row r="47" spans="1:4">
      <c r="A47" s="257" t="s">
        <v>3456</v>
      </c>
      <c r="B47" s="258" t="s">
        <v>3457</v>
      </c>
      <c r="C47" s="257" t="s">
        <v>3458</v>
      </c>
      <c r="D47" s="257" t="s">
        <v>3459</v>
      </c>
    </row>
    <row r="48" spans="1:4" ht="25.5">
      <c r="A48" s="257" t="s">
        <v>3460</v>
      </c>
      <c r="B48" s="258" t="s">
        <v>3461</v>
      </c>
      <c r="C48" s="257" t="s">
        <v>3462</v>
      </c>
      <c r="D48" s="257" t="s">
        <v>3450</v>
      </c>
    </row>
    <row r="49" spans="1:11">
      <c r="A49" s="259" t="s">
        <v>3463</v>
      </c>
      <c r="B49" s="260" t="s">
        <v>3464</v>
      </c>
      <c r="C49" s="259" t="s">
        <v>3465</v>
      </c>
      <c r="D49" s="259" t="s">
        <v>3466</v>
      </c>
    </row>
    <row r="50" spans="1:11">
      <c r="A50" s="261"/>
      <c r="B50" s="261"/>
      <c r="C50" s="261"/>
      <c r="D50" s="261"/>
    </row>
    <row r="51" spans="1:11">
      <c r="A51" s="263" t="s">
        <v>3467</v>
      </c>
      <c r="B51" s="264"/>
      <c r="C51" s="263">
        <v>83.58</v>
      </c>
      <c r="D51" s="263">
        <v>47.2</v>
      </c>
    </row>
    <row r="55" spans="1:11" ht="15">
      <c r="A55" s="5"/>
      <c r="B55" s="5"/>
      <c r="C55" s="5"/>
      <c r="D55" s="5"/>
      <c r="E55" s="5"/>
      <c r="F55" s="5"/>
      <c r="G55" s="5"/>
      <c r="H55" s="250"/>
      <c r="I55" s="250"/>
      <c r="J55" s="250"/>
      <c r="K55" s="250"/>
    </row>
    <row r="56" spans="1:11" ht="15">
      <c r="A56" s="5"/>
      <c r="B56" s="5"/>
      <c r="C56" s="5"/>
      <c r="D56" s="5"/>
      <c r="E56" s="5"/>
      <c r="F56" s="5"/>
      <c r="G56" s="5"/>
      <c r="H56" s="250"/>
      <c r="I56" s="250"/>
      <c r="J56" s="250"/>
      <c r="K56" s="250"/>
    </row>
    <row r="57" spans="1:11" ht="15">
      <c r="A57" s="5"/>
      <c r="B57" s="5"/>
      <c r="C57" s="5"/>
      <c r="D57" s="5"/>
      <c r="E57" s="5"/>
      <c r="F57" s="5"/>
      <c r="G57" s="5"/>
      <c r="H57" s="250"/>
      <c r="I57" s="250"/>
      <c r="J57" s="250"/>
      <c r="K57" s="250"/>
    </row>
    <row r="58" spans="1:11" ht="15">
      <c r="A58" s="5"/>
      <c r="B58" s="5"/>
      <c r="C58" s="5"/>
      <c r="D58" s="5"/>
      <c r="E58" s="5"/>
      <c r="F58" s="5"/>
      <c r="G58" s="5"/>
      <c r="H58" s="250"/>
      <c r="I58" s="250"/>
      <c r="J58" s="250"/>
      <c r="K58" s="250"/>
    </row>
    <row r="59" spans="1:11" ht="15">
      <c r="A59" s="5"/>
      <c r="B59" s="5"/>
      <c r="C59" s="5"/>
      <c r="D59" s="5"/>
      <c r="E59" s="5"/>
      <c r="F59" s="5"/>
      <c r="G59" s="5"/>
      <c r="H59" s="250"/>
      <c r="I59" s="250"/>
      <c r="J59" s="250"/>
      <c r="K59" s="250"/>
    </row>
    <row r="60" spans="1:11" ht="15">
      <c r="A60" s="5"/>
      <c r="B60" s="5"/>
      <c r="C60" s="5"/>
      <c r="D60" s="5"/>
      <c r="E60" s="5"/>
      <c r="F60" s="5"/>
      <c r="G60" s="5"/>
      <c r="H60" s="250"/>
      <c r="I60" s="250"/>
      <c r="J60" s="250"/>
      <c r="K60" s="250"/>
    </row>
    <row r="61" spans="1:11" ht="15">
      <c r="A61" s="5"/>
      <c r="B61" s="5"/>
      <c r="C61" s="5"/>
      <c r="D61" s="5"/>
      <c r="E61" s="5"/>
      <c r="F61" s="5"/>
      <c r="G61" s="5"/>
      <c r="H61" s="250"/>
      <c r="I61" s="250"/>
      <c r="J61" s="250"/>
      <c r="K61" s="250"/>
    </row>
  </sheetData>
  <mergeCells count="10">
    <mergeCell ref="A38:D38"/>
    <mergeCell ref="A45:D45"/>
    <mergeCell ref="A46:D46"/>
    <mergeCell ref="A50:D50"/>
    <mergeCell ref="A10:E10"/>
    <mergeCell ref="A11:E11"/>
    <mergeCell ref="A13:D13"/>
    <mergeCell ref="A24:D24"/>
    <mergeCell ref="A25:D25"/>
    <mergeCell ref="A37:D37"/>
  </mergeCells>
  <printOptions horizontalCentered="1"/>
  <pageMargins left="0.51181102362204722" right="0.51181102362204722" top="0.78740157480314965" bottom="0.78740157480314965" header="0.31496062992125984" footer="0.31496062992125984"/>
  <pageSetup paperSize="9" scale="88" orientation="portrait" r:id="rId1"/>
  <headerFooter scaleWithDoc="0">
    <oddFooter>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32E4E-CA7A-404E-B076-8ABF3C37D5C2}">
  <dimension ref="A1:K85"/>
  <sheetViews>
    <sheetView tabSelected="1" view="pageBreakPreview" topLeftCell="A37" zoomScaleNormal="100" zoomScaleSheetLayoutView="100" workbookViewId="0">
      <selection activeCell="R16" sqref="R16"/>
    </sheetView>
  </sheetViews>
  <sheetFormatPr defaultRowHeight="15"/>
  <cols>
    <col min="1" max="16384" width="9.140625" style="6"/>
  </cols>
  <sheetData>
    <row r="1" spans="1:10" s="6" customFormat="1" ht="15.75">
      <c r="A1" s="103" t="s">
        <v>3694</v>
      </c>
      <c r="B1" s="3"/>
      <c r="C1" s="3"/>
      <c r="D1" s="4"/>
      <c r="E1" s="4"/>
      <c r="F1" s="5"/>
      <c r="G1" s="5"/>
    </row>
    <row r="2" spans="1:10" s="6" customFormat="1" ht="15.75">
      <c r="A2" s="103" t="s">
        <v>3695</v>
      </c>
      <c r="B2" s="3"/>
      <c r="C2" s="3"/>
      <c r="D2" s="4"/>
      <c r="E2" s="4"/>
      <c r="F2" s="5"/>
      <c r="G2" s="5"/>
    </row>
    <row r="3" spans="1:10" s="6" customFormat="1" ht="15.75">
      <c r="A3" s="103" t="s">
        <v>3696</v>
      </c>
      <c r="B3" s="3"/>
      <c r="C3" s="3"/>
      <c r="D3" s="4"/>
      <c r="E3" s="4"/>
      <c r="F3" s="5"/>
      <c r="G3" s="5"/>
    </row>
    <row r="4" spans="1:10" s="6" customFormat="1" ht="15.75">
      <c r="A4" s="103" t="s">
        <v>3697</v>
      </c>
      <c r="B4" s="3"/>
      <c r="C4" s="3"/>
      <c r="D4" s="4"/>
      <c r="E4" s="4"/>
      <c r="F4" s="5"/>
      <c r="G4" s="5"/>
    </row>
    <row r="5" spans="1:10" s="6" customFormat="1" ht="15.75">
      <c r="A5" s="103" t="s">
        <v>3698</v>
      </c>
      <c r="B5" s="3"/>
      <c r="C5" s="3"/>
      <c r="D5" s="4"/>
      <c r="E5" s="4"/>
      <c r="F5" s="5"/>
      <c r="G5" s="5"/>
    </row>
    <row r="6" spans="1:10" s="6" customFormat="1" ht="15.75">
      <c r="A6" s="103" t="s">
        <v>3699</v>
      </c>
      <c r="B6" s="3"/>
      <c r="C6" s="3"/>
      <c r="D6" s="4"/>
      <c r="E6" s="4"/>
      <c r="F6" s="5"/>
      <c r="G6" s="5"/>
    </row>
    <row r="8" spans="1:10" s="6" customFormat="1">
      <c r="B8" s="238" t="s">
        <v>3514</v>
      </c>
      <c r="C8" s="238"/>
      <c r="D8" s="238"/>
      <c r="E8" s="238"/>
      <c r="F8" s="238"/>
      <c r="G8" s="238"/>
      <c r="H8" s="238"/>
      <c r="I8" s="238"/>
      <c r="J8" s="238"/>
    </row>
    <row r="9" spans="1:10" s="6" customFormat="1">
      <c r="A9" s="239" t="s">
        <v>3509</v>
      </c>
      <c r="B9" s="240" t="s">
        <v>3468</v>
      </c>
      <c r="C9" s="240"/>
      <c r="D9" s="240"/>
      <c r="E9" s="240"/>
      <c r="F9" s="240"/>
      <c r="G9" s="240"/>
      <c r="H9" s="240"/>
      <c r="I9" s="240"/>
      <c r="J9" s="241" t="s">
        <v>3469</v>
      </c>
    </row>
    <row r="10" spans="1:10" s="6" customFormat="1">
      <c r="A10" s="242">
        <v>1</v>
      </c>
      <c r="B10" s="243" t="s">
        <v>3470</v>
      </c>
      <c r="C10" s="243"/>
      <c r="D10" s="243"/>
      <c r="E10" s="243"/>
      <c r="F10" s="243"/>
      <c r="G10" s="243"/>
      <c r="H10" s="243"/>
      <c r="I10" s="243"/>
      <c r="J10" s="244"/>
    </row>
    <row r="11" spans="1:10" s="6" customFormat="1">
      <c r="A11" s="245"/>
      <c r="B11" s="246" t="s">
        <v>3471</v>
      </c>
      <c r="C11" s="246"/>
      <c r="D11" s="246"/>
      <c r="E11" s="246"/>
      <c r="F11" s="246"/>
      <c r="G11" s="246"/>
      <c r="H11" s="246"/>
      <c r="I11" s="246"/>
      <c r="J11" s="241" t="s">
        <v>3381</v>
      </c>
    </row>
    <row r="12" spans="1:10" s="6" customFormat="1">
      <c r="A12" s="245"/>
      <c r="B12" s="247" t="s">
        <v>3472</v>
      </c>
      <c r="C12" s="247"/>
      <c r="D12" s="247"/>
      <c r="E12" s="247"/>
      <c r="F12" s="247"/>
      <c r="G12" s="247"/>
      <c r="H12" s="247"/>
      <c r="I12" s="247"/>
      <c r="J12" s="241" t="s">
        <v>3381</v>
      </c>
    </row>
    <row r="13" spans="1:10" s="6" customFormat="1">
      <c r="A13" s="242">
        <v>2</v>
      </c>
      <c r="B13" s="243" t="s">
        <v>3473</v>
      </c>
      <c r="C13" s="243"/>
      <c r="D13" s="243"/>
      <c r="E13" s="243"/>
      <c r="F13" s="243"/>
      <c r="G13" s="243"/>
      <c r="H13" s="243"/>
      <c r="I13" s="243"/>
      <c r="J13" s="244"/>
    </row>
    <row r="14" spans="1:10" s="6" customFormat="1">
      <c r="A14" s="245"/>
      <c r="B14" s="246" t="s">
        <v>3474</v>
      </c>
      <c r="C14" s="246"/>
      <c r="D14" s="246"/>
      <c r="E14" s="246"/>
      <c r="F14" s="246"/>
      <c r="G14" s="246"/>
      <c r="H14" s="246"/>
      <c r="I14" s="246"/>
      <c r="J14" s="241" t="s">
        <v>3475</v>
      </c>
    </row>
    <row r="15" spans="1:10" s="6" customFormat="1">
      <c r="A15" s="245"/>
      <c r="B15" s="247" t="s">
        <v>3476</v>
      </c>
      <c r="C15" s="247"/>
      <c r="D15" s="247"/>
      <c r="E15" s="247"/>
      <c r="F15" s="247"/>
      <c r="G15" s="247"/>
      <c r="H15" s="247"/>
      <c r="I15" s="247"/>
      <c r="J15" s="241" t="s">
        <v>3475</v>
      </c>
    </row>
    <row r="16" spans="1:10" s="6" customFormat="1">
      <c r="A16" s="242">
        <v>3</v>
      </c>
      <c r="B16" s="243" t="s">
        <v>3477</v>
      </c>
      <c r="C16" s="243"/>
      <c r="D16" s="243"/>
      <c r="E16" s="243"/>
      <c r="F16" s="243"/>
      <c r="G16" s="243"/>
      <c r="H16" s="243"/>
      <c r="I16" s="243"/>
      <c r="J16" s="244"/>
    </row>
    <row r="17" spans="1:10" s="6" customFormat="1">
      <c r="A17" s="245"/>
      <c r="B17" s="246" t="s">
        <v>3478</v>
      </c>
      <c r="C17" s="246"/>
      <c r="D17" s="246"/>
      <c r="E17" s="246"/>
      <c r="F17" s="246"/>
      <c r="G17" s="246"/>
      <c r="H17" s="246"/>
      <c r="I17" s="246"/>
      <c r="J17" s="241" t="s">
        <v>3479</v>
      </c>
    </row>
    <row r="18" spans="1:10" s="6" customFormat="1">
      <c r="A18" s="245"/>
      <c r="B18" s="246" t="s">
        <v>3480</v>
      </c>
      <c r="C18" s="246"/>
      <c r="D18" s="246"/>
      <c r="E18" s="246"/>
      <c r="F18" s="246"/>
      <c r="G18" s="246"/>
      <c r="H18" s="246"/>
      <c r="I18" s="246"/>
      <c r="J18" s="241" t="s">
        <v>3481</v>
      </c>
    </row>
    <row r="19" spans="1:10" s="6" customFormat="1">
      <c r="A19" s="245"/>
      <c r="B19" s="247" t="s">
        <v>3482</v>
      </c>
      <c r="C19" s="247"/>
      <c r="D19" s="247"/>
      <c r="E19" s="247"/>
      <c r="F19" s="247"/>
      <c r="G19" s="247"/>
      <c r="H19" s="247"/>
      <c r="I19" s="247"/>
      <c r="J19" s="241" t="s">
        <v>3483</v>
      </c>
    </row>
    <row r="20" spans="1:10" s="6" customFormat="1">
      <c r="A20" s="242">
        <v>4</v>
      </c>
      <c r="B20" s="243" t="s">
        <v>3484</v>
      </c>
      <c r="C20" s="243"/>
      <c r="D20" s="243"/>
      <c r="E20" s="243"/>
      <c r="F20" s="243"/>
      <c r="G20" s="243"/>
      <c r="H20" s="243"/>
      <c r="I20" s="243"/>
      <c r="J20" s="244"/>
    </row>
    <row r="21" spans="1:10" s="6" customFormat="1">
      <c r="A21" s="245"/>
      <c r="B21" s="246" t="s">
        <v>3485</v>
      </c>
      <c r="C21" s="246"/>
      <c r="D21" s="246"/>
      <c r="E21" s="246"/>
      <c r="F21" s="246"/>
      <c r="G21" s="246"/>
      <c r="H21" s="246"/>
      <c r="I21" s="246"/>
      <c r="J21" s="245"/>
    </row>
    <row r="22" spans="1:10" s="6" customFormat="1">
      <c r="A22" s="245"/>
      <c r="B22" s="246" t="s">
        <v>3486</v>
      </c>
      <c r="C22" s="246"/>
      <c r="D22" s="246"/>
      <c r="E22" s="246"/>
      <c r="F22" s="246"/>
      <c r="G22" s="246"/>
      <c r="H22" s="246"/>
      <c r="I22" s="246"/>
      <c r="J22" s="241" t="s">
        <v>3381</v>
      </c>
    </row>
    <row r="23" spans="1:10" s="6" customFormat="1">
      <c r="A23" s="245"/>
      <c r="B23" s="246" t="s">
        <v>3487</v>
      </c>
      <c r="C23" s="246"/>
      <c r="D23" s="246"/>
      <c r="E23" s="246"/>
      <c r="F23" s="246"/>
      <c r="G23" s="246"/>
      <c r="H23" s="246"/>
      <c r="I23" s="246"/>
      <c r="J23" s="241" t="s">
        <v>3488</v>
      </c>
    </row>
    <row r="24" spans="1:10" s="6" customFormat="1">
      <c r="A24" s="245"/>
      <c r="B24" s="246" t="s">
        <v>3489</v>
      </c>
      <c r="C24" s="246"/>
      <c r="D24" s="246"/>
      <c r="E24" s="246"/>
      <c r="F24" s="246"/>
      <c r="G24" s="246"/>
      <c r="H24" s="246"/>
      <c r="I24" s="246"/>
      <c r="J24" s="241" t="s">
        <v>3490</v>
      </c>
    </row>
    <row r="25" spans="1:10" s="6" customFormat="1">
      <c r="A25" s="245"/>
      <c r="B25" s="246" t="s">
        <v>3491</v>
      </c>
      <c r="C25" s="246"/>
      <c r="D25" s="246"/>
      <c r="E25" s="246"/>
      <c r="F25" s="246"/>
      <c r="G25" s="246"/>
      <c r="H25" s="246"/>
      <c r="I25" s="246"/>
      <c r="J25" s="245"/>
    </row>
    <row r="26" spans="1:10" s="6" customFormat="1">
      <c r="A26" s="245"/>
      <c r="B26" s="246" t="s">
        <v>3492</v>
      </c>
      <c r="C26" s="246"/>
      <c r="D26" s="246"/>
      <c r="E26" s="246"/>
      <c r="F26" s="246"/>
      <c r="G26" s="246"/>
      <c r="H26" s="246"/>
      <c r="I26" s="246"/>
      <c r="J26" s="241" t="s">
        <v>3381</v>
      </c>
    </row>
    <row r="27" spans="1:10" s="6" customFormat="1">
      <c r="A27" s="245"/>
      <c r="B27" s="247" t="s">
        <v>3493</v>
      </c>
      <c r="C27" s="247"/>
      <c r="D27" s="247"/>
      <c r="E27" s="247"/>
      <c r="F27" s="247"/>
      <c r="G27" s="247"/>
      <c r="H27" s="247"/>
      <c r="I27" s="247"/>
      <c r="J27" s="241" t="s">
        <v>3494</v>
      </c>
    </row>
    <row r="28" spans="1:10" s="6" customFormat="1">
      <c r="A28" s="242">
        <v>5</v>
      </c>
      <c r="B28" s="243" t="s">
        <v>3495</v>
      </c>
      <c r="C28" s="243"/>
      <c r="D28" s="243"/>
      <c r="E28" s="243"/>
      <c r="F28" s="243"/>
      <c r="G28" s="243"/>
      <c r="H28" s="243"/>
      <c r="I28" s="243"/>
      <c r="J28" s="244"/>
    </row>
    <row r="29" spans="1:10" s="6" customFormat="1">
      <c r="A29" s="245"/>
      <c r="B29" s="246" t="s">
        <v>3496</v>
      </c>
      <c r="C29" s="246"/>
      <c r="D29" s="246"/>
      <c r="E29" s="246"/>
      <c r="F29" s="246"/>
      <c r="G29" s="246"/>
      <c r="H29" s="246"/>
      <c r="I29" s="246"/>
      <c r="J29" s="241" t="s">
        <v>3384</v>
      </c>
    </row>
    <row r="30" spans="1:10" s="6" customFormat="1">
      <c r="A30" s="245"/>
      <c r="B30" s="247" t="s">
        <v>3497</v>
      </c>
      <c r="C30" s="247"/>
      <c r="D30" s="247"/>
      <c r="E30" s="247"/>
      <c r="F30" s="247"/>
      <c r="G30" s="247"/>
      <c r="H30" s="247"/>
      <c r="I30" s="247"/>
      <c r="J30" s="241" t="s">
        <v>3384</v>
      </c>
    </row>
    <row r="31" spans="1:10" s="6" customFormat="1">
      <c r="A31" s="245"/>
      <c r="B31" s="247" t="s">
        <v>3505</v>
      </c>
      <c r="C31" s="247"/>
      <c r="D31" s="247"/>
      <c r="E31" s="247"/>
      <c r="F31" s="247"/>
      <c r="G31" s="247"/>
      <c r="H31" s="247"/>
      <c r="I31" s="247"/>
      <c r="J31" s="248">
        <v>0.28100000000000003</v>
      </c>
    </row>
    <row r="32" spans="1:10" s="6" customFormat="1">
      <c r="C32" s="6" t="s">
        <v>3498</v>
      </c>
    </row>
    <row r="33" spans="1:11" s="6" customFormat="1">
      <c r="C33" s="6" t="s">
        <v>3499</v>
      </c>
      <c r="G33" s="6" t="s">
        <v>3500</v>
      </c>
      <c r="H33" s="6" t="s">
        <v>3501</v>
      </c>
      <c r="J33" s="6" t="s">
        <v>3487</v>
      </c>
    </row>
    <row r="34" spans="1:11" s="6" customFormat="1">
      <c r="C34" s="6" t="s">
        <v>3502</v>
      </c>
      <c r="J34" s="6" t="s">
        <v>3486</v>
      </c>
    </row>
    <row r="35" spans="1:11" s="6" customFormat="1">
      <c r="C35" s="6" t="s">
        <v>3503</v>
      </c>
      <c r="J35" s="6" t="s">
        <v>3492</v>
      </c>
    </row>
    <row r="36" spans="1:11" s="6" customFormat="1">
      <c r="C36" s="6" t="s">
        <v>3504</v>
      </c>
      <c r="J36" s="6" t="s">
        <v>3489</v>
      </c>
    </row>
    <row r="38" spans="1:11" s="6" customFormat="1" ht="39.75" customHeight="1">
      <c r="A38" s="249" t="s">
        <v>3506</v>
      </c>
      <c r="B38" s="249"/>
      <c r="C38" s="249"/>
      <c r="D38" s="249"/>
      <c r="E38" s="249"/>
      <c r="F38" s="249"/>
      <c r="G38" s="249"/>
      <c r="H38" s="249"/>
      <c r="I38" s="249"/>
      <c r="J38" s="249"/>
    </row>
    <row r="39" spans="1:11" s="6" customFormat="1" ht="60" customHeight="1">
      <c r="A39" s="249" t="s">
        <v>3507</v>
      </c>
      <c r="B39" s="249"/>
      <c r="C39" s="249"/>
      <c r="D39" s="249"/>
      <c r="E39" s="249"/>
      <c r="F39" s="249"/>
      <c r="G39" s="249"/>
      <c r="H39" s="249"/>
      <c r="I39" s="249"/>
      <c r="J39" s="249"/>
    </row>
    <row r="40" spans="1:11" s="6" customFormat="1" ht="40.5" customHeight="1">
      <c r="A40" s="249" t="s">
        <v>3508</v>
      </c>
      <c r="B40" s="249"/>
      <c r="C40" s="249"/>
      <c r="D40" s="249"/>
      <c r="E40" s="249"/>
      <c r="F40" s="249"/>
      <c r="G40" s="249"/>
      <c r="H40" s="249"/>
      <c r="I40" s="249"/>
      <c r="J40" s="249"/>
    </row>
    <row r="41" spans="1:11" s="6" customFormat="1" ht="40.5" customHeight="1"/>
    <row r="42" spans="1:11" s="6" customFormat="1" ht="40.5" customHeight="1"/>
    <row r="43" spans="1:11" s="6" customFormat="1" ht="40.5" customHeight="1">
      <c r="A43" s="5"/>
      <c r="B43" s="5"/>
      <c r="C43" s="5"/>
      <c r="D43" s="5"/>
      <c r="E43" s="5"/>
      <c r="F43" s="5"/>
      <c r="G43" s="5"/>
      <c r="H43" s="250"/>
      <c r="I43" s="250"/>
      <c r="J43" s="250"/>
      <c r="K43" s="250"/>
    </row>
    <row r="44" spans="1:11" s="6" customFormat="1">
      <c r="A44" s="5"/>
      <c r="B44" s="5"/>
      <c r="C44" s="5"/>
      <c r="D44" s="5"/>
      <c r="E44" s="5"/>
      <c r="F44" s="5"/>
      <c r="G44" s="5"/>
      <c r="H44" s="250"/>
      <c r="I44" s="250"/>
      <c r="J44" s="250"/>
      <c r="K44" s="250"/>
    </row>
    <row r="45" spans="1:11" s="6" customFormat="1">
      <c r="A45" s="5"/>
      <c r="B45" s="5"/>
      <c r="C45" s="5"/>
      <c r="D45" s="5"/>
      <c r="E45" s="5"/>
      <c r="F45" s="5"/>
      <c r="G45" s="5"/>
      <c r="H45" s="250"/>
      <c r="I45" s="250"/>
      <c r="J45" s="250"/>
      <c r="K45" s="250"/>
    </row>
    <row r="46" spans="1:11" s="6" customFormat="1">
      <c r="A46" s="5"/>
      <c r="B46" s="5"/>
      <c r="C46" s="5"/>
      <c r="D46" s="5"/>
      <c r="E46" s="5"/>
      <c r="F46" s="5"/>
      <c r="G46" s="5"/>
      <c r="H46" s="250"/>
      <c r="I46" s="250"/>
      <c r="J46" s="250"/>
      <c r="K46" s="250"/>
    </row>
    <row r="47" spans="1:11" s="6" customFormat="1">
      <c r="A47" s="5"/>
      <c r="B47" s="5"/>
      <c r="C47" s="5"/>
      <c r="D47" s="5"/>
      <c r="E47" s="5"/>
      <c r="F47" s="5"/>
      <c r="G47" s="5"/>
      <c r="H47" s="250"/>
      <c r="I47" s="250"/>
      <c r="J47" s="250"/>
      <c r="K47" s="250"/>
    </row>
    <row r="48" spans="1:11" s="6" customFormat="1">
      <c r="A48" s="242">
        <v>1</v>
      </c>
      <c r="B48" s="243" t="s">
        <v>3470</v>
      </c>
      <c r="C48" s="243"/>
      <c r="D48" s="243"/>
      <c r="E48" s="243"/>
      <c r="F48" s="243"/>
      <c r="G48" s="243"/>
      <c r="H48" s="243"/>
      <c r="I48" s="243"/>
      <c r="J48" s="244"/>
    </row>
    <row r="49" spans="1:10" s="6" customFormat="1">
      <c r="A49" s="245"/>
      <c r="B49" s="246" t="s">
        <v>3471</v>
      </c>
      <c r="C49" s="246"/>
      <c r="D49" s="246"/>
      <c r="E49" s="246"/>
      <c r="F49" s="246"/>
      <c r="G49" s="246"/>
      <c r="H49" s="246"/>
      <c r="I49" s="246"/>
      <c r="J49" s="241" t="s">
        <v>3368</v>
      </c>
    </row>
    <row r="50" spans="1:10" s="6" customFormat="1">
      <c r="A50" s="245"/>
      <c r="B50" s="247" t="s">
        <v>3472</v>
      </c>
      <c r="C50" s="247"/>
      <c r="D50" s="247"/>
      <c r="E50" s="247"/>
      <c r="F50" s="247"/>
      <c r="G50" s="247"/>
      <c r="H50" s="247"/>
      <c r="I50" s="247"/>
      <c r="J50" s="241" t="s">
        <v>3368</v>
      </c>
    </row>
    <row r="51" spans="1:10" s="6" customFormat="1">
      <c r="A51" s="242">
        <v>2</v>
      </c>
      <c r="B51" s="243" t="s">
        <v>3473</v>
      </c>
      <c r="C51" s="243"/>
      <c r="D51" s="243"/>
      <c r="E51" s="243"/>
      <c r="F51" s="243"/>
      <c r="G51" s="243"/>
      <c r="H51" s="243"/>
      <c r="I51" s="243"/>
      <c r="J51" s="244"/>
    </row>
    <row r="52" spans="1:10" s="6" customFormat="1">
      <c r="A52" s="245"/>
      <c r="B52" s="246" t="s">
        <v>3474</v>
      </c>
      <c r="C52" s="246"/>
      <c r="D52" s="246"/>
      <c r="E52" s="246"/>
      <c r="F52" s="246"/>
      <c r="G52" s="246"/>
      <c r="H52" s="246"/>
      <c r="I52" s="246"/>
      <c r="J52" s="241" t="s">
        <v>3510</v>
      </c>
    </row>
    <row r="53" spans="1:10" s="6" customFormat="1">
      <c r="A53" s="245"/>
      <c r="B53" s="247" t="s">
        <v>3476</v>
      </c>
      <c r="C53" s="247"/>
      <c r="D53" s="247"/>
      <c r="E53" s="247"/>
      <c r="F53" s="247"/>
      <c r="G53" s="247"/>
      <c r="H53" s="247"/>
      <c r="I53" s="247"/>
      <c r="J53" s="241" t="s">
        <v>3510</v>
      </c>
    </row>
    <row r="54" spans="1:10" s="6" customFormat="1">
      <c r="A54" s="242">
        <v>3</v>
      </c>
      <c r="B54" s="243" t="s">
        <v>3477</v>
      </c>
      <c r="C54" s="243"/>
      <c r="D54" s="243"/>
      <c r="E54" s="243"/>
      <c r="F54" s="243"/>
      <c r="G54" s="243"/>
      <c r="H54" s="243"/>
      <c r="I54" s="243"/>
      <c r="J54" s="244"/>
    </row>
    <row r="55" spans="1:10" s="6" customFormat="1">
      <c r="A55" s="245"/>
      <c r="B55" s="246" t="s">
        <v>3478</v>
      </c>
      <c r="C55" s="246"/>
      <c r="D55" s="246"/>
      <c r="E55" s="246"/>
      <c r="F55" s="246"/>
      <c r="G55" s="246"/>
      <c r="H55" s="246"/>
      <c r="I55" s="246"/>
      <c r="J55" s="241" t="s">
        <v>1937</v>
      </c>
    </row>
    <row r="56" spans="1:10" s="6" customFormat="1">
      <c r="A56" s="245"/>
      <c r="B56" s="246" t="s">
        <v>3480</v>
      </c>
      <c r="C56" s="246"/>
      <c r="D56" s="246"/>
      <c r="E56" s="246"/>
      <c r="F56" s="246"/>
      <c r="G56" s="246"/>
      <c r="H56" s="246"/>
      <c r="I56" s="246"/>
      <c r="J56" s="241" t="s">
        <v>3412</v>
      </c>
    </row>
    <row r="57" spans="1:10" s="6" customFormat="1">
      <c r="A57" s="245"/>
      <c r="B57" s="247" t="s">
        <v>3482</v>
      </c>
      <c r="C57" s="247"/>
      <c r="D57" s="247"/>
      <c r="E57" s="247"/>
      <c r="F57" s="247"/>
      <c r="G57" s="247"/>
      <c r="H57" s="247"/>
      <c r="I57" s="247"/>
      <c r="J57" s="241" t="s">
        <v>3511</v>
      </c>
    </row>
    <row r="58" spans="1:10" s="6" customFormat="1">
      <c r="A58" s="242">
        <v>4</v>
      </c>
      <c r="B58" s="243" t="s">
        <v>3484</v>
      </c>
      <c r="C58" s="243"/>
      <c r="D58" s="243"/>
      <c r="E58" s="243"/>
      <c r="F58" s="243"/>
      <c r="G58" s="243"/>
      <c r="H58" s="243"/>
      <c r="I58" s="243"/>
      <c r="J58" s="244"/>
    </row>
    <row r="59" spans="1:10" s="6" customFormat="1">
      <c r="A59" s="245"/>
      <c r="B59" s="246" t="s">
        <v>3485</v>
      </c>
      <c r="C59" s="246"/>
      <c r="D59" s="246"/>
      <c r="E59" s="246"/>
      <c r="F59" s="246"/>
      <c r="G59" s="246"/>
      <c r="H59" s="246"/>
      <c r="I59" s="246"/>
      <c r="J59" s="245"/>
    </row>
    <row r="60" spans="1:10" s="6" customFormat="1">
      <c r="A60" s="245"/>
      <c r="B60" s="246" t="s">
        <v>3486</v>
      </c>
      <c r="C60" s="246"/>
      <c r="D60" s="246"/>
      <c r="E60" s="246"/>
      <c r="F60" s="246"/>
      <c r="G60" s="246"/>
      <c r="H60" s="246"/>
      <c r="I60" s="246"/>
      <c r="J60" s="241" t="s">
        <v>3381</v>
      </c>
    </row>
    <row r="61" spans="1:10" s="6" customFormat="1">
      <c r="A61" s="245"/>
      <c r="B61" s="246" t="s">
        <v>3487</v>
      </c>
      <c r="C61" s="246"/>
      <c r="D61" s="246"/>
      <c r="E61" s="246"/>
      <c r="F61" s="246"/>
      <c r="G61" s="246"/>
      <c r="H61" s="246"/>
      <c r="I61" s="246"/>
      <c r="J61" s="241" t="s">
        <v>3488</v>
      </c>
    </row>
    <row r="62" spans="1:10" s="6" customFormat="1">
      <c r="A62" s="245"/>
      <c r="B62" s="246" t="s">
        <v>3489</v>
      </c>
      <c r="C62" s="246"/>
      <c r="D62" s="246"/>
      <c r="E62" s="246"/>
      <c r="F62" s="246"/>
      <c r="G62" s="246"/>
      <c r="H62" s="246"/>
      <c r="I62" s="246"/>
      <c r="J62" s="241" t="s">
        <v>3490</v>
      </c>
    </row>
    <row r="63" spans="1:10" s="6" customFormat="1">
      <c r="A63" s="245"/>
      <c r="B63" s="247" t="s">
        <v>3493</v>
      </c>
      <c r="C63" s="247"/>
      <c r="D63" s="247"/>
      <c r="E63" s="247"/>
      <c r="F63" s="247"/>
      <c r="G63" s="247"/>
      <c r="H63" s="247"/>
      <c r="I63" s="247"/>
      <c r="J63" s="241" t="s">
        <v>3512</v>
      </c>
    </row>
    <row r="64" spans="1:10" s="6" customFormat="1">
      <c r="A64" s="242">
        <v>5</v>
      </c>
      <c r="B64" s="243" t="s">
        <v>3495</v>
      </c>
      <c r="C64" s="243"/>
      <c r="D64" s="243"/>
      <c r="E64" s="243"/>
      <c r="F64" s="243"/>
      <c r="G64" s="243"/>
      <c r="H64" s="243"/>
      <c r="I64" s="243"/>
      <c r="J64" s="244"/>
    </row>
    <row r="65" spans="1:11" s="6" customFormat="1">
      <c r="A65" s="245"/>
      <c r="B65" s="246" t="s">
        <v>3496</v>
      </c>
      <c r="C65" s="246"/>
      <c r="D65" s="246"/>
      <c r="E65" s="246"/>
      <c r="F65" s="246"/>
      <c r="G65" s="246"/>
      <c r="H65" s="246"/>
      <c r="I65" s="246"/>
      <c r="J65" s="241" t="s">
        <v>3513</v>
      </c>
    </row>
    <row r="66" spans="1:11" s="6" customFormat="1">
      <c r="A66" s="245"/>
      <c r="B66" s="247" t="s">
        <v>3497</v>
      </c>
      <c r="C66" s="247"/>
      <c r="D66" s="247"/>
      <c r="E66" s="247"/>
      <c r="F66" s="247"/>
      <c r="G66" s="247"/>
      <c r="H66" s="247"/>
      <c r="I66" s="247"/>
      <c r="J66" s="241" t="s">
        <v>3513</v>
      </c>
    </row>
    <row r="67" spans="1:11" s="6" customFormat="1">
      <c r="B67" s="247" t="s">
        <v>3505</v>
      </c>
      <c r="C67" s="247"/>
      <c r="D67" s="247"/>
      <c r="E67" s="247"/>
      <c r="F67" s="247"/>
      <c r="G67" s="247"/>
      <c r="H67" s="247"/>
      <c r="I67" s="247"/>
      <c r="J67" s="248">
        <v>0.16320000000000001</v>
      </c>
    </row>
    <row r="68" spans="1:11" s="6" customFormat="1">
      <c r="B68" s="6" t="s">
        <v>3498</v>
      </c>
    </row>
    <row r="69" spans="1:11" s="6" customFormat="1">
      <c r="B69" s="6" t="s">
        <v>3499</v>
      </c>
      <c r="F69" s="6" t="s">
        <v>3500</v>
      </c>
      <c r="G69" s="6" t="s">
        <v>3501</v>
      </c>
      <c r="I69" s="6" t="s">
        <v>3487</v>
      </c>
    </row>
    <row r="70" spans="1:11" s="6" customFormat="1">
      <c r="B70" s="6" t="s">
        <v>3502</v>
      </c>
      <c r="I70" s="6" t="s">
        <v>3486</v>
      </c>
    </row>
    <row r="71" spans="1:11" s="6" customFormat="1">
      <c r="B71" s="6" t="s">
        <v>3503</v>
      </c>
      <c r="I71" s="6" t="s">
        <v>3492</v>
      </c>
    </row>
    <row r="72" spans="1:11" s="6" customFormat="1">
      <c r="B72" s="6" t="s">
        <v>3504</v>
      </c>
      <c r="I72" s="6" t="s">
        <v>3489</v>
      </c>
    </row>
    <row r="74" spans="1:11" s="6" customFormat="1">
      <c r="A74" s="6" t="s">
        <v>3506</v>
      </c>
    </row>
    <row r="75" spans="1:11" s="6" customFormat="1" ht="63.75" customHeight="1">
      <c r="A75" s="249" t="s">
        <v>3515</v>
      </c>
      <c r="B75" s="249"/>
      <c r="C75" s="249"/>
      <c r="D75" s="249"/>
      <c r="E75" s="249"/>
      <c r="F75" s="249"/>
      <c r="G75" s="249"/>
      <c r="H75" s="249"/>
      <c r="I75" s="249"/>
      <c r="J75" s="249"/>
    </row>
    <row r="76" spans="1:11" s="6" customFormat="1" ht="30.75" customHeight="1">
      <c r="A76" s="249" t="s">
        <v>3516</v>
      </c>
      <c r="B76" s="249"/>
      <c r="C76" s="249"/>
      <c r="D76" s="249"/>
      <c r="E76" s="249"/>
      <c r="F76" s="249"/>
      <c r="G76" s="249"/>
      <c r="H76" s="249"/>
      <c r="I76" s="249"/>
      <c r="J76" s="249"/>
    </row>
    <row r="79" spans="1:11" s="6" customFormat="1">
      <c r="A79" s="5"/>
      <c r="B79" s="5"/>
      <c r="C79" s="5"/>
      <c r="D79" s="5"/>
      <c r="E79" s="5"/>
      <c r="F79" s="5"/>
      <c r="G79" s="5"/>
      <c r="H79" s="250"/>
      <c r="I79" s="250"/>
      <c r="J79" s="250"/>
      <c r="K79" s="250"/>
    </row>
    <row r="80" spans="1:11" s="6" customFormat="1">
      <c r="A80" s="5"/>
      <c r="B80" s="5"/>
      <c r="C80" s="5"/>
      <c r="D80" s="5"/>
      <c r="E80" s="5"/>
      <c r="F80" s="5"/>
      <c r="G80" s="5"/>
      <c r="H80" s="250"/>
      <c r="I80" s="250"/>
      <c r="J80" s="250"/>
      <c r="K80" s="250"/>
    </row>
    <row r="81" spans="1:11" s="6" customFormat="1">
      <c r="A81" s="5"/>
      <c r="B81" s="5"/>
      <c r="C81" s="5"/>
      <c r="D81" s="5"/>
      <c r="E81" s="5"/>
      <c r="F81" s="5"/>
      <c r="G81" s="5"/>
      <c r="H81" s="250"/>
      <c r="I81" s="250"/>
      <c r="J81" s="250"/>
      <c r="K81" s="250"/>
    </row>
    <row r="82" spans="1:11" s="6" customFormat="1">
      <c r="A82" s="5"/>
      <c r="B82" s="5"/>
      <c r="C82" s="5"/>
      <c r="D82" s="5"/>
      <c r="E82" s="5"/>
      <c r="F82" s="5"/>
      <c r="G82" s="5"/>
      <c r="H82" s="250"/>
      <c r="I82" s="250"/>
      <c r="J82" s="250"/>
      <c r="K82" s="250"/>
    </row>
    <row r="83" spans="1:11" s="6" customFormat="1">
      <c r="A83" s="5"/>
      <c r="B83" s="5"/>
      <c r="C83" s="5"/>
      <c r="D83" s="5"/>
      <c r="E83" s="5"/>
      <c r="F83" s="5"/>
      <c r="G83" s="5"/>
      <c r="H83" s="250"/>
      <c r="I83" s="250"/>
      <c r="J83" s="250"/>
      <c r="K83" s="250"/>
    </row>
    <row r="84" spans="1:11" s="6" customFormat="1">
      <c r="A84" s="5"/>
      <c r="B84" s="5"/>
      <c r="C84" s="5"/>
      <c r="D84" s="5"/>
      <c r="E84" s="5"/>
      <c r="F84" s="5"/>
      <c r="G84" s="5"/>
      <c r="H84" s="250"/>
      <c r="I84" s="250"/>
      <c r="J84" s="250"/>
      <c r="K84" s="250"/>
    </row>
    <row r="85" spans="1:11" s="6" customFormat="1">
      <c r="A85" s="5"/>
      <c r="B85" s="5"/>
      <c r="C85" s="5"/>
      <c r="D85" s="5"/>
      <c r="E85" s="5"/>
      <c r="F85" s="5"/>
      <c r="G85" s="5"/>
      <c r="H85" s="250"/>
      <c r="I85" s="250"/>
      <c r="J85" s="250"/>
      <c r="K85" s="250"/>
    </row>
  </sheetData>
  <mergeCells count="49">
    <mergeCell ref="A76:J76"/>
    <mergeCell ref="A75:J75"/>
    <mergeCell ref="B64:I64"/>
    <mergeCell ref="B65:I65"/>
    <mergeCell ref="B66:I66"/>
    <mergeCell ref="B8:J8"/>
    <mergeCell ref="B67:I67"/>
    <mergeCell ref="B58:I58"/>
    <mergeCell ref="B59:I59"/>
    <mergeCell ref="B60:I60"/>
    <mergeCell ref="B61:I61"/>
    <mergeCell ref="B62:I62"/>
    <mergeCell ref="B63:I63"/>
    <mergeCell ref="B52:I52"/>
    <mergeCell ref="B53:I53"/>
    <mergeCell ref="B54:I54"/>
    <mergeCell ref="B55:I55"/>
    <mergeCell ref="B56:I56"/>
    <mergeCell ref="B57:I57"/>
    <mergeCell ref="A40:J40"/>
    <mergeCell ref="B48:I48"/>
    <mergeCell ref="B49:I49"/>
    <mergeCell ref="B50:I50"/>
    <mergeCell ref="B51:I51"/>
    <mergeCell ref="B27:I27"/>
    <mergeCell ref="B28:I28"/>
    <mergeCell ref="B29:I29"/>
    <mergeCell ref="B30:I30"/>
    <mergeCell ref="B31:I31"/>
    <mergeCell ref="A39:J39"/>
    <mergeCell ref="A38:J38"/>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s>
  <printOptions horizontalCentered="1"/>
  <pageMargins left="0.51181102362204722" right="0.51181102362204722" top="0.78740157480314965" bottom="0.78740157480314965" header="0.31496062992125984" footer="0.31496062992125984"/>
  <pageSetup paperSize="9" scale="91" orientation="portrait" r:id="rId1"/>
  <headerFooter scaleWithDoc="0">
    <oddFooter>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AN5988"/>
  <sheetViews>
    <sheetView tabSelected="1" view="pageBreakPreview" topLeftCell="A5952" zoomScale="85" zoomScaleNormal="100" zoomScaleSheetLayoutView="85" workbookViewId="0">
      <selection activeCell="R16" sqref="R16"/>
    </sheetView>
  </sheetViews>
  <sheetFormatPr defaultRowHeight="15"/>
  <cols>
    <col min="1" max="1" width="8.28515625" style="6" customWidth="1"/>
    <col min="2" max="2" width="39.140625" style="6" customWidth="1"/>
    <col min="3" max="3" width="10" style="6" customWidth="1"/>
    <col min="4" max="4" width="5" style="6" customWidth="1"/>
    <col min="5" max="6" width="10" style="6" customWidth="1"/>
    <col min="7" max="7" width="11.140625" style="6" bestFit="1" customWidth="1"/>
    <col min="8" max="9" width="9.140625" style="6"/>
    <col min="10" max="10" width="12.5703125" style="6" bestFit="1" customWidth="1"/>
    <col min="11" max="11" width="9.140625" style="6"/>
    <col min="12" max="12" width="11" style="6" bestFit="1" customWidth="1"/>
    <col min="13" max="31" width="9.140625" style="6"/>
    <col min="32" max="33" width="11.5703125" style="104" bestFit="1" customWidth="1"/>
    <col min="34" max="16384" width="9.140625" style="6"/>
  </cols>
  <sheetData>
    <row r="1" spans="1:33" ht="15.75">
      <c r="A1" s="103" t="s">
        <v>3694</v>
      </c>
      <c r="B1" s="3"/>
      <c r="C1" s="3"/>
      <c r="D1" s="4"/>
      <c r="E1" s="4"/>
      <c r="F1" s="5"/>
      <c r="G1" s="5"/>
    </row>
    <row r="2" spans="1:33" ht="15.75">
      <c r="A2" s="103" t="s">
        <v>3695</v>
      </c>
      <c r="B2" s="3"/>
      <c r="C2" s="3"/>
      <c r="D2" s="4"/>
      <c r="E2" s="4"/>
      <c r="F2" s="5"/>
      <c r="G2" s="5"/>
    </row>
    <row r="3" spans="1:33" ht="15.75">
      <c r="A3" s="103" t="s">
        <v>3696</v>
      </c>
      <c r="B3" s="3"/>
      <c r="C3" s="3"/>
      <c r="D3" s="4"/>
      <c r="E3" s="4"/>
      <c r="F3" s="5"/>
      <c r="G3" s="5"/>
    </row>
    <row r="4" spans="1:33" ht="15.75">
      <c r="A4" s="103" t="s">
        <v>3697</v>
      </c>
      <c r="B4" s="3"/>
      <c r="C4" s="3"/>
      <c r="D4" s="4"/>
      <c r="E4" s="4"/>
      <c r="F4" s="5"/>
      <c r="G4" s="5"/>
    </row>
    <row r="5" spans="1:33" ht="15.75">
      <c r="A5" s="103" t="s">
        <v>3698</v>
      </c>
      <c r="B5" s="3"/>
      <c r="C5" s="3"/>
      <c r="D5" s="4"/>
      <c r="E5" s="4"/>
      <c r="F5" s="5"/>
      <c r="G5" s="5"/>
    </row>
    <row r="6" spans="1:33" ht="15.75">
      <c r="A6" s="103" t="s">
        <v>3699</v>
      </c>
      <c r="B6" s="3"/>
      <c r="C6" s="3"/>
      <c r="D6" s="4"/>
      <c r="E6" s="4"/>
      <c r="F6" s="5"/>
      <c r="G6" s="5"/>
    </row>
    <row r="9" spans="1:33">
      <c r="J9" s="6" t="s">
        <v>3691</v>
      </c>
      <c r="K9" s="105">
        <v>0.75</v>
      </c>
    </row>
    <row r="10" spans="1:33">
      <c r="J10" s="6" t="s">
        <v>3690</v>
      </c>
      <c r="K10" s="105">
        <v>0.75</v>
      </c>
    </row>
    <row r="11" spans="1:33" ht="83.1" customHeight="1">
      <c r="A11" s="106"/>
      <c r="B11" s="106"/>
      <c r="C11" s="106"/>
      <c r="D11" s="106"/>
      <c r="E11" s="106"/>
      <c r="F11" s="106"/>
      <c r="G11" s="106"/>
      <c r="J11" s="6" t="s">
        <v>3688</v>
      </c>
      <c r="K11" s="105">
        <v>0.15</v>
      </c>
    </row>
    <row r="12" spans="1:33">
      <c r="A12" s="107"/>
      <c r="B12" s="107"/>
      <c r="C12" s="108"/>
      <c r="D12" s="108"/>
      <c r="E12" s="107"/>
      <c r="F12" s="107"/>
      <c r="G12" s="107"/>
      <c r="J12" s="6" t="s">
        <v>3689</v>
      </c>
      <c r="K12" s="105">
        <v>0.15</v>
      </c>
    </row>
    <row r="13" spans="1:33" ht="20.100000000000001" customHeight="1">
      <c r="A13" s="109" t="s">
        <v>0</v>
      </c>
      <c r="B13" s="109"/>
      <c r="C13" s="109"/>
      <c r="D13" s="109"/>
      <c r="E13" s="109"/>
      <c r="F13" s="109"/>
      <c r="G13" s="109"/>
      <c r="AA13" s="6" t="s">
        <v>0</v>
      </c>
    </row>
    <row r="14" spans="1:33" ht="15" customHeight="1">
      <c r="A14" s="110" t="s">
        <v>1</v>
      </c>
      <c r="B14" s="110"/>
      <c r="C14" s="111" t="s">
        <v>2</v>
      </c>
      <c r="D14" s="111" t="s">
        <v>3</v>
      </c>
      <c r="E14" s="111" t="s">
        <v>4</v>
      </c>
      <c r="F14" s="111" t="s">
        <v>5</v>
      </c>
      <c r="G14" s="111" t="s">
        <v>6</v>
      </c>
      <c r="AA14" s="6" t="s">
        <v>1</v>
      </c>
      <c r="AC14" s="6" t="s">
        <v>2</v>
      </c>
      <c r="AD14" s="6" t="s">
        <v>3</v>
      </c>
      <c r="AE14" s="6" t="s">
        <v>4</v>
      </c>
      <c r="AF14" s="104" t="s">
        <v>5</v>
      </c>
      <c r="AG14" s="104" t="s">
        <v>6</v>
      </c>
    </row>
    <row r="15" spans="1:33" ht="20.100000000000001" customHeight="1">
      <c r="A15" s="112" t="s">
        <v>7</v>
      </c>
      <c r="B15" s="113" t="s">
        <v>1746</v>
      </c>
      <c r="C15" s="112" t="s">
        <v>8</v>
      </c>
      <c r="D15" s="112" t="s">
        <v>9</v>
      </c>
      <c r="E15" s="114">
        <v>1</v>
      </c>
      <c r="F15" s="115">
        <f>IF(D15="H",$K$9*AF15,$K$10*AF15)</f>
        <v>100.08749999999999</v>
      </c>
      <c r="G15" s="115">
        <f>ROUND(F15*E15,2)</f>
        <v>100.09</v>
      </c>
      <c r="AA15" s="6" t="s">
        <v>7</v>
      </c>
      <c r="AB15" s="6" t="s">
        <v>1746</v>
      </c>
      <c r="AC15" s="6" t="s">
        <v>8</v>
      </c>
      <c r="AD15" s="6" t="s">
        <v>9</v>
      </c>
      <c r="AE15" s="6">
        <v>1</v>
      </c>
      <c r="AF15" s="104">
        <v>133.44999999999999</v>
      </c>
      <c r="AG15" s="104">
        <v>133.44999999999999</v>
      </c>
    </row>
    <row r="16" spans="1:33" ht="20.100000000000001" customHeight="1">
      <c r="A16" s="112" t="s">
        <v>10</v>
      </c>
      <c r="B16" s="113" t="s">
        <v>1747</v>
      </c>
      <c r="C16" s="112" t="s">
        <v>8</v>
      </c>
      <c r="D16" s="112" t="s">
        <v>9</v>
      </c>
      <c r="E16" s="114">
        <v>1</v>
      </c>
      <c r="F16" s="115">
        <f t="shared" ref="F16:F17" si="0">IF(D16="H",$K$9*AF16,$K$10*AF16)</f>
        <v>161.67000000000002</v>
      </c>
      <c r="G16" s="115">
        <f t="shared" ref="G16:G18" si="1">ROUND(F16*E16,2)</f>
        <v>161.66999999999999</v>
      </c>
      <c r="AA16" s="6" t="s">
        <v>10</v>
      </c>
      <c r="AB16" s="6" t="s">
        <v>1747</v>
      </c>
      <c r="AC16" s="6" t="s">
        <v>8</v>
      </c>
      <c r="AD16" s="6" t="s">
        <v>9</v>
      </c>
      <c r="AE16" s="6">
        <v>1</v>
      </c>
      <c r="AF16" s="104">
        <v>215.56</v>
      </c>
      <c r="AG16" s="104">
        <v>215.56</v>
      </c>
    </row>
    <row r="17" spans="1:33" ht="20.100000000000001" customHeight="1">
      <c r="A17" s="112" t="s">
        <v>11</v>
      </c>
      <c r="B17" s="113" t="s">
        <v>1748</v>
      </c>
      <c r="C17" s="112" t="s">
        <v>8</v>
      </c>
      <c r="D17" s="112" t="s">
        <v>9</v>
      </c>
      <c r="E17" s="114">
        <v>1</v>
      </c>
      <c r="F17" s="115">
        <f t="shared" si="0"/>
        <v>1.905</v>
      </c>
      <c r="G17" s="115">
        <f t="shared" si="1"/>
        <v>1.91</v>
      </c>
      <c r="AA17" s="6" t="s">
        <v>11</v>
      </c>
      <c r="AB17" s="6" t="s">
        <v>1748</v>
      </c>
      <c r="AC17" s="6" t="s">
        <v>8</v>
      </c>
      <c r="AD17" s="6" t="s">
        <v>9</v>
      </c>
      <c r="AE17" s="6">
        <v>1</v>
      </c>
      <c r="AF17" s="104">
        <v>2.54</v>
      </c>
      <c r="AG17" s="104">
        <v>2.54</v>
      </c>
    </row>
    <row r="18" spans="1:33" ht="20.100000000000001" customHeight="1">
      <c r="A18" s="112" t="s">
        <v>12</v>
      </c>
      <c r="B18" s="113" t="s">
        <v>1749</v>
      </c>
      <c r="C18" s="112" t="s">
        <v>8</v>
      </c>
      <c r="D18" s="112" t="s">
        <v>9</v>
      </c>
      <c r="E18" s="114">
        <v>1</v>
      </c>
      <c r="F18" s="115">
        <f>IF(D18="H",$K$9*AF18,$K$10*AF18)</f>
        <v>9.6675000000000004</v>
      </c>
      <c r="G18" s="115">
        <f t="shared" si="1"/>
        <v>9.67</v>
      </c>
      <c r="AA18" s="6" t="s">
        <v>12</v>
      </c>
      <c r="AB18" s="6" t="s">
        <v>1749</v>
      </c>
      <c r="AC18" s="6" t="s">
        <v>8</v>
      </c>
      <c r="AD18" s="6" t="s">
        <v>9</v>
      </c>
      <c r="AE18" s="6">
        <v>1</v>
      </c>
      <c r="AF18" s="104">
        <v>12.89</v>
      </c>
      <c r="AG18" s="104">
        <v>12.89</v>
      </c>
    </row>
    <row r="19" spans="1:33" ht="15" customHeight="1">
      <c r="A19" s="107"/>
      <c r="B19" s="107"/>
      <c r="C19" s="107"/>
      <c r="D19" s="107"/>
      <c r="E19" s="116" t="s">
        <v>13</v>
      </c>
      <c r="F19" s="116"/>
      <c r="G19" s="117">
        <f>SUM(G15:G18)</f>
        <v>273.34000000000003</v>
      </c>
      <c r="AE19" s="6" t="s">
        <v>13</v>
      </c>
      <c r="AG19" s="104">
        <v>364.44</v>
      </c>
    </row>
    <row r="20" spans="1:33" ht="15" customHeight="1">
      <c r="A20" s="110" t="s">
        <v>14</v>
      </c>
      <c r="B20" s="110"/>
      <c r="C20" s="111" t="s">
        <v>2</v>
      </c>
      <c r="D20" s="111" t="s">
        <v>3</v>
      </c>
      <c r="E20" s="111" t="s">
        <v>4</v>
      </c>
      <c r="F20" s="111" t="s">
        <v>5</v>
      </c>
      <c r="G20" s="111" t="s">
        <v>6</v>
      </c>
      <c r="AA20" s="6" t="s">
        <v>14</v>
      </c>
      <c r="AC20" s="6" t="s">
        <v>2</v>
      </c>
      <c r="AD20" s="6" t="s">
        <v>3</v>
      </c>
      <c r="AE20" s="6" t="s">
        <v>4</v>
      </c>
      <c r="AF20" s="104" t="s">
        <v>5</v>
      </c>
      <c r="AG20" s="104" t="s">
        <v>6</v>
      </c>
    </row>
    <row r="21" spans="1:33" ht="15" customHeight="1">
      <c r="A21" s="112" t="s">
        <v>15</v>
      </c>
      <c r="B21" s="113" t="s">
        <v>16</v>
      </c>
      <c r="C21" s="112" t="s">
        <v>8</v>
      </c>
      <c r="D21" s="112" t="s">
        <v>9</v>
      </c>
      <c r="E21" s="114">
        <v>1</v>
      </c>
      <c r="F21" s="115">
        <f>IF(D21="H",$K$9*AF21,$K$10*AF21)</f>
        <v>12219.2925</v>
      </c>
      <c r="G21" s="115">
        <f t="shared" ref="G21" si="2">ROUND(F21*E21,2)</f>
        <v>12219.29</v>
      </c>
      <c r="AA21" s="6" t="s">
        <v>15</v>
      </c>
      <c r="AB21" s="6" t="s">
        <v>16</v>
      </c>
      <c r="AC21" s="6" t="s">
        <v>8</v>
      </c>
      <c r="AD21" s="6" t="s">
        <v>9</v>
      </c>
      <c r="AE21" s="6">
        <v>1</v>
      </c>
      <c r="AF21" s="104">
        <v>16292.39</v>
      </c>
      <c r="AG21" s="104">
        <v>16292.39</v>
      </c>
    </row>
    <row r="22" spans="1:33" ht="15" customHeight="1">
      <c r="A22" s="107"/>
      <c r="B22" s="107"/>
      <c r="C22" s="107"/>
      <c r="D22" s="107"/>
      <c r="E22" s="116" t="s">
        <v>17</v>
      </c>
      <c r="F22" s="116"/>
      <c r="G22" s="117">
        <f>SUM(G21)</f>
        <v>12219.29</v>
      </c>
      <c r="AE22" s="6" t="s">
        <v>17</v>
      </c>
      <c r="AG22" s="104">
        <v>16292.39</v>
      </c>
    </row>
    <row r="23" spans="1:33" ht="15" customHeight="1">
      <c r="A23" s="110" t="s">
        <v>18</v>
      </c>
      <c r="B23" s="110"/>
      <c r="C23" s="111" t="s">
        <v>2</v>
      </c>
      <c r="D23" s="111" t="s">
        <v>3</v>
      </c>
      <c r="E23" s="111" t="s">
        <v>4</v>
      </c>
      <c r="F23" s="111" t="s">
        <v>5</v>
      </c>
      <c r="G23" s="111" t="s">
        <v>6</v>
      </c>
      <c r="AA23" s="6" t="s">
        <v>18</v>
      </c>
      <c r="AC23" s="6" t="s">
        <v>2</v>
      </c>
      <c r="AD23" s="6" t="s">
        <v>3</v>
      </c>
      <c r="AE23" s="6" t="s">
        <v>4</v>
      </c>
      <c r="AF23" s="104" t="s">
        <v>5</v>
      </c>
      <c r="AG23" s="104" t="s">
        <v>6</v>
      </c>
    </row>
    <row r="24" spans="1:33" ht="20.100000000000001" customHeight="1">
      <c r="A24" s="112" t="s">
        <v>19</v>
      </c>
      <c r="B24" s="113" t="s">
        <v>1750</v>
      </c>
      <c r="C24" s="112" t="s">
        <v>8</v>
      </c>
      <c r="D24" s="112" t="s">
        <v>9</v>
      </c>
      <c r="E24" s="114">
        <v>1</v>
      </c>
      <c r="F24" s="115">
        <f>IF(D24="H",$K$9*AF24,$K$10*AF24)</f>
        <v>142.47</v>
      </c>
      <c r="G24" s="115">
        <f t="shared" ref="G24" si="3">ROUND(F24*E24,2)</f>
        <v>142.47</v>
      </c>
      <c r="AA24" s="6" t="s">
        <v>19</v>
      </c>
      <c r="AB24" s="6" t="s">
        <v>1750</v>
      </c>
      <c r="AC24" s="6" t="s">
        <v>8</v>
      </c>
      <c r="AD24" s="6" t="s">
        <v>9</v>
      </c>
      <c r="AE24" s="6">
        <v>1</v>
      </c>
      <c r="AF24" s="104">
        <v>189.96</v>
      </c>
      <c r="AG24" s="104">
        <v>189.96</v>
      </c>
    </row>
    <row r="25" spans="1:33" ht="15" customHeight="1">
      <c r="A25" s="107"/>
      <c r="B25" s="107"/>
      <c r="C25" s="107"/>
      <c r="D25" s="107"/>
      <c r="E25" s="116" t="s">
        <v>20</v>
      </c>
      <c r="F25" s="116"/>
      <c r="G25" s="117">
        <f>SUM(G24)</f>
        <v>142.47</v>
      </c>
      <c r="AE25" s="6" t="s">
        <v>20</v>
      </c>
      <c r="AG25" s="104">
        <v>189.96</v>
      </c>
    </row>
    <row r="26" spans="1:33" ht="15" customHeight="1">
      <c r="A26" s="107"/>
      <c r="B26" s="107"/>
      <c r="C26" s="107"/>
      <c r="D26" s="107"/>
      <c r="E26" s="118" t="s">
        <v>21</v>
      </c>
      <c r="F26" s="118"/>
      <c r="G26" s="119">
        <f>G25+G22+G19</f>
        <v>12635.1</v>
      </c>
      <c r="AE26" s="6" t="s">
        <v>21</v>
      </c>
      <c r="AG26" s="104">
        <v>16846.79</v>
      </c>
    </row>
    <row r="27" spans="1:33" ht="9.9499999999999993" customHeight="1">
      <c r="A27" s="107"/>
      <c r="B27" s="107"/>
      <c r="C27" s="108"/>
      <c r="D27" s="108"/>
      <c r="E27" s="107"/>
      <c r="F27" s="107"/>
      <c r="G27" s="107"/>
    </row>
    <row r="28" spans="1:33" ht="20.100000000000001" customHeight="1">
      <c r="A28" s="109" t="s">
        <v>22</v>
      </c>
      <c r="B28" s="109"/>
      <c r="C28" s="109"/>
      <c r="D28" s="109"/>
      <c r="E28" s="109"/>
      <c r="F28" s="109"/>
      <c r="G28" s="109"/>
      <c r="AA28" s="6" t="s">
        <v>22</v>
      </c>
    </row>
    <row r="29" spans="1:33" ht="15" customHeight="1">
      <c r="A29" s="110" t="s">
        <v>1</v>
      </c>
      <c r="B29" s="110"/>
      <c r="C29" s="111" t="s">
        <v>2</v>
      </c>
      <c r="D29" s="111" t="s">
        <v>3</v>
      </c>
      <c r="E29" s="111" t="s">
        <v>4</v>
      </c>
      <c r="F29" s="111" t="s">
        <v>5</v>
      </c>
      <c r="G29" s="111" t="s">
        <v>6</v>
      </c>
      <c r="AA29" s="6" t="s">
        <v>1</v>
      </c>
      <c r="AC29" s="6" t="s">
        <v>2</v>
      </c>
      <c r="AD29" s="6" t="s">
        <v>3</v>
      </c>
      <c r="AE29" s="6" t="s">
        <v>4</v>
      </c>
      <c r="AF29" s="104" t="s">
        <v>5</v>
      </c>
      <c r="AG29" s="104" t="s">
        <v>6</v>
      </c>
    </row>
    <row r="30" spans="1:33" ht="20.100000000000001" customHeight="1">
      <c r="A30" s="112" t="s">
        <v>23</v>
      </c>
      <c r="B30" s="113" t="s">
        <v>1751</v>
      </c>
      <c r="C30" s="112" t="s">
        <v>8</v>
      </c>
      <c r="D30" s="112" t="s">
        <v>9</v>
      </c>
      <c r="E30" s="114">
        <v>1</v>
      </c>
      <c r="F30" s="115">
        <f t="shared" ref="F30:F33" si="4">IF(D30="H",$K$9*AF30,$K$10*AF30)</f>
        <v>166.13249999999999</v>
      </c>
      <c r="G30" s="115">
        <f>ROUND(F30*E30,2)</f>
        <v>166.13</v>
      </c>
      <c r="AA30" s="6" t="s">
        <v>23</v>
      </c>
      <c r="AB30" s="6" t="s">
        <v>1751</v>
      </c>
      <c r="AC30" s="6" t="s">
        <v>8</v>
      </c>
      <c r="AD30" s="6" t="s">
        <v>9</v>
      </c>
      <c r="AE30" s="6">
        <v>1</v>
      </c>
      <c r="AF30" s="104">
        <v>221.51</v>
      </c>
      <c r="AG30" s="104">
        <v>221.51</v>
      </c>
    </row>
    <row r="31" spans="1:33" ht="20.100000000000001" customHeight="1">
      <c r="A31" s="112" t="s">
        <v>10</v>
      </c>
      <c r="B31" s="113" t="s">
        <v>1747</v>
      </c>
      <c r="C31" s="112" t="s">
        <v>8</v>
      </c>
      <c r="D31" s="112" t="s">
        <v>9</v>
      </c>
      <c r="E31" s="114">
        <v>1</v>
      </c>
      <c r="F31" s="115">
        <f t="shared" si="4"/>
        <v>161.67000000000002</v>
      </c>
      <c r="G31" s="115">
        <f t="shared" ref="G31:G33" si="5">ROUND(F31*E31,2)</f>
        <v>161.66999999999999</v>
      </c>
      <c r="AA31" s="6" t="s">
        <v>10</v>
      </c>
      <c r="AB31" s="6" t="s">
        <v>1747</v>
      </c>
      <c r="AC31" s="6" t="s">
        <v>8</v>
      </c>
      <c r="AD31" s="6" t="s">
        <v>9</v>
      </c>
      <c r="AE31" s="6">
        <v>1</v>
      </c>
      <c r="AF31" s="104">
        <v>215.56</v>
      </c>
      <c r="AG31" s="104">
        <v>215.56</v>
      </c>
    </row>
    <row r="32" spans="1:33" ht="20.100000000000001" customHeight="1">
      <c r="A32" s="112" t="s">
        <v>24</v>
      </c>
      <c r="B32" s="113" t="s">
        <v>1752</v>
      </c>
      <c r="C32" s="112" t="s">
        <v>8</v>
      </c>
      <c r="D32" s="112" t="s">
        <v>9</v>
      </c>
      <c r="E32" s="114">
        <v>1</v>
      </c>
      <c r="F32" s="115">
        <f t="shared" si="4"/>
        <v>16.1175</v>
      </c>
      <c r="G32" s="115">
        <f t="shared" si="5"/>
        <v>16.12</v>
      </c>
      <c r="AA32" s="6" t="s">
        <v>24</v>
      </c>
      <c r="AB32" s="6" t="s">
        <v>1752</v>
      </c>
      <c r="AC32" s="6" t="s">
        <v>8</v>
      </c>
      <c r="AD32" s="6" t="s">
        <v>9</v>
      </c>
      <c r="AE32" s="6">
        <v>1</v>
      </c>
      <c r="AF32" s="104">
        <v>21.49</v>
      </c>
      <c r="AG32" s="104">
        <v>21.49</v>
      </c>
    </row>
    <row r="33" spans="1:33" ht="20.100000000000001" customHeight="1">
      <c r="A33" s="112" t="s">
        <v>12</v>
      </c>
      <c r="B33" s="113" t="s">
        <v>1749</v>
      </c>
      <c r="C33" s="112" t="s">
        <v>8</v>
      </c>
      <c r="D33" s="112" t="s">
        <v>9</v>
      </c>
      <c r="E33" s="114">
        <v>1</v>
      </c>
      <c r="F33" s="115">
        <f t="shared" si="4"/>
        <v>9.6675000000000004</v>
      </c>
      <c r="G33" s="115">
        <f t="shared" si="5"/>
        <v>9.67</v>
      </c>
      <c r="AA33" s="6" t="s">
        <v>12</v>
      </c>
      <c r="AB33" s="6" t="s">
        <v>1749</v>
      </c>
      <c r="AC33" s="6" t="s">
        <v>8</v>
      </c>
      <c r="AD33" s="6" t="s">
        <v>9</v>
      </c>
      <c r="AE33" s="6">
        <v>1</v>
      </c>
      <c r="AF33" s="104">
        <v>12.89</v>
      </c>
      <c r="AG33" s="104">
        <v>12.89</v>
      </c>
    </row>
    <row r="34" spans="1:33" ht="15" customHeight="1">
      <c r="A34" s="107"/>
      <c r="B34" s="107"/>
      <c r="C34" s="107"/>
      <c r="D34" s="107"/>
      <c r="E34" s="116" t="s">
        <v>13</v>
      </c>
      <c r="F34" s="116"/>
      <c r="G34" s="117">
        <f>SUM(G30:G33)</f>
        <v>353.59</v>
      </c>
      <c r="AE34" s="6" t="s">
        <v>13</v>
      </c>
      <c r="AG34" s="104">
        <v>471.45</v>
      </c>
    </row>
    <row r="35" spans="1:33" ht="15" customHeight="1">
      <c r="A35" s="110" t="s">
        <v>14</v>
      </c>
      <c r="B35" s="110"/>
      <c r="C35" s="111" t="s">
        <v>2</v>
      </c>
      <c r="D35" s="111" t="s">
        <v>3</v>
      </c>
      <c r="E35" s="111" t="s">
        <v>4</v>
      </c>
      <c r="F35" s="111" t="s">
        <v>5</v>
      </c>
      <c r="G35" s="111" t="s">
        <v>6</v>
      </c>
      <c r="AA35" s="6" t="s">
        <v>14</v>
      </c>
      <c r="AC35" s="6" t="s">
        <v>2</v>
      </c>
      <c r="AD35" s="6" t="s">
        <v>3</v>
      </c>
      <c r="AE35" s="6" t="s">
        <v>4</v>
      </c>
      <c r="AF35" s="104" t="s">
        <v>5</v>
      </c>
      <c r="AG35" s="104" t="s">
        <v>6</v>
      </c>
    </row>
    <row r="36" spans="1:33" ht="15" customHeight="1">
      <c r="A36" s="112" t="s">
        <v>25</v>
      </c>
      <c r="B36" s="113" t="s">
        <v>26</v>
      </c>
      <c r="C36" s="112" t="s">
        <v>8</v>
      </c>
      <c r="D36" s="112" t="s">
        <v>9</v>
      </c>
      <c r="E36" s="114">
        <v>1</v>
      </c>
      <c r="F36" s="115">
        <f>IF(D36="H",$K$9*AF36,$K$10*AF36)</f>
        <v>4941.72</v>
      </c>
      <c r="G36" s="115">
        <f t="shared" ref="G36" si="6">ROUND(F36*E36,2)</f>
        <v>4941.72</v>
      </c>
      <c r="AA36" s="6" t="s">
        <v>25</v>
      </c>
      <c r="AB36" s="6" t="s">
        <v>26</v>
      </c>
      <c r="AC36" s="6" t="s">
        <v>8</v>
      </c>
      <c r="AD36" s="6" t="s">
        <v>9</v>
      </c>
      <c r="AE36" s="6">
        <v>1</v>
      </c>
      <c r="AF36" s="104">
        <v>6588.96</v>
      </c>
      <c r="AG36" s="104">
        <v>6588.96</v>
      </c>
    </row>
    <row r="37" spans="1:33" ht="15" customHeight="1">
      <c r="A37" s="107"/>
      <c r="B37" s="107"/>
      <c r="C37" s="107"/>
      <c r="D37" s="107"/>
      <c r="E37" s="116" t="s">
        <v>17</v>
      </c>
      <c r="F37" s="116"/>
      <c r="G37" s="117">
        <f>SUM(G36)</f>
        <v>4941.72</v>
      </c>
      <c r="AE37" s="6" t="s">
        <v>17</v>
      </c>
      <c r="AG37" s="104">
        <v>6588.96</v>
      </c>
    </row>
    <row r="38" spans="1:33" ht="15" customHeight="1">
      <c r="A38" s="110" t="s">
        <v>18</v>
      </c>
      <c r="B38" s="110"/>
      <c r="C38" s="111" t="s">
        <v>2</v>
      </c>
      <c r="D38" s="111" t="s">
        <v>3</v>
      </c>
      <c r="E38" s="111" t="s">
        <v>4</v>
      </c>
      <c r="F38" s="111" t="s">
        <v>5</v>
      </c>
      <c r="G38" s="111" t="s">
        <v>6</v>
      </c>
      <c r="AA38" s="6" t="s">
        <v>18</v>
      </c>
      <c r="AC38" s="6" t="s">
        <v>2</v>
      </c>
      <c r="AD38" s="6" t="s">
        <v>3</v>
      </c>
      <c r="AE38" s="6" t="s">
        <v>4</v>
      </c>
      <c r="AF38" s="104" t="s">
        <v>5</v>
      </c>
      <c r="AG38" s="104" t="s">
        <v>6</v>
      </c>
    </row>
    <row r="39" spans="1:33" ht="20.100000000000001" customHeight="1">
      <c r="A39" s="112" t="s">
        <v>27</v>
      </c>
      <c r="B39" s="113" t="s">
        <v>1753</v>
      </c>
      <c r="C39" s="112" t="s">
        <v>8</v>
      </c>
      <c r="D39" s="112" t="s">
        <v>9</v>
      </c>
      <c r="E39" s="114">
        <v>1</v>
      </c>
      <c r="F39" s="115">
        <f>IF(D39="H",$K$9*AF39,$K$10*AF39)</f>
        <v>82.77</v>
      </c>
      <c r="G39" s="115">
        <f t="shared" ref="G39" si="7">ROUND(F39*E39,2)</f>
        <v>82.77</v>
      </c>
      <c r="AA39" s="6" t="s">
        <v>27</v>
      </c>
      <c r="AB39" s="6" t="s">
        <v>1753</v>
      </c>
      <c r="AC39" s="6" t="s">
        <v>8</v>
      </c>
      <c r="AD39" s="6" t="s">
        <v>9</v>
      </c>
      <c r="AE39" s="6">
        <v>1</v>
      </c>
      <c r="AF39" s="104">
        <v>110.36</v>
      </c>
      <c r="AG39" s="104">
        <v>110.36</v>
      </c>
    </row>
    <row r="40" spans="1:33" ht="15" customHeight="1">
      <c r="A40" s="107"/>
      <c r="B40" s="107"/>
      <c r="C40" s="107"/>
      <c r="D40" s="107"/>
      <c r="E40" s="116" t="s">
        <v>20</v>
      </c>
      <c r="F40" s="116"/>
      <c r="G40" s="117">
        <f>SUM(G39)</f>
        <v>82.77</v>
      </c>
      <c r="AE40" s="6" t="s">
        <v>20</v>
      </c>
      <c r="AG40" s="104">
        <v>110.36</v>
      </c>
    </row>
    <row r="41" spans="1:33" ht="15" customHeight="1">
      <c r="A41" s="107"/>
      <c r="B41" s="107"/>
      <c r="C41" s="107"/>
      <c r="D41" s="107"/>
      <c r="E41" s="118" t="s">
        <v>21</v>
      </c>
      <c r="F41" s="118"/>
      <c r="G41" s="119">
        <f>G40+G37+G34</f>
        <v>5378.0800000000008</v>
      </c>
      <c r="AE41" s="6" t="s">
        <v>21</v>
      </c>
      <c r="AG41" s="104">
        <v>7170.77</v>
      </c>
    </row>
    <row r="42" spans="1:33" ht="9.9499999999999993" customHeight="1">
      <c r="A42" s="107"/>
      <c r="B42" s="107"/>
      <c r="C42" s="108"/>
      <c r="D42" s="108"/>
      <c r="E42" s="107"/>
      <c r="F42" s="107"/>
      <c r="G42" s="107"/>
    </row>
    <row r="43" spans="1:33" ht="20.100000000000001" customHeight="1">
      <c r="A43" s="109" t="s">
        <v>28</v>
      </c>
      <c r="B43" s="109"/>
      <c r="C43" s="109"/>
      <c r="D43" s="109"/>
      <c r="E43" s="109"/>
      <c r="F43" s="109"/>
      <c r="G43" s="109"/>
      <c r="AA43" s="6" t="s">
        <v>28</v>
      </c>
    </row>
    <row r="44" spans="1:33" ht="15" customHeight="1">
      <c r="A44" s="110" t="s">
        <v>1</v>
      </c>
      <c r="B44" s="110"/>
      <c r="C44" s="111" t="s">
        <v>2</v>
      </c>
      <c r="D44" s="111" t="s">
        <v>3</v>
      </c>
      <c r="E44" s="111" t="s">
        <v>4</v>
      </c>
      <c r="F44" s="111" t="s">
        <v>5</v>
      </c>
      <c r="G44" s="111" t="s">
        <v>6</v>
      </c>
      <c r="AA44" s="6" t="s">
        <v>1</v>
      </c>
      <c r="AC44" s="6" t="s">
        <v>2</v>
      </c>
      <c r="AD44" s="6" t="s">
        <v>3</v>
      </c>
      <c r="AE44" s="6" t="s">
        <v>4</v>
      </c>
      <c r="AF44" s="104" t="s">
        <v>5</v>
      </c>
      <c r="AG44" s="104" t="s">
        <v>6</v>
      </c>
    </row>
    <row r="45" spans="1:33" ht="20.100000000000001" customHeight="1">
      <c r="A45" s="112" t="s">
        <v>29</v>
      </c>
      <c r="B45" s="113" t="s">
        <v>1754</v>
      </c>
      <c r="C45" s="112" t="s">
        <v>8</v>
      </c>
      <c r="D45" s="112" t="s">
        <v>9</v>
      </c>
      <c r="E45" s="114">
        <v>1</v>
      </c>
      <c r="F45" s="115">
        <f t="shared" ref="F45:F48" si="8">IF(D45="H",$K$9*AF45,$K$10*AF45)</f>
        <v>105.5175</v>
      </c>
      <c r="G45" s="115">
        <f>ROUND(F45*E45,2)</f>
        <v>105.52</v>
      </c>
      <c r="AA45" s="6" t="s">
        <v>29</v>
      </c>
      <c r="AB45" s="6" t="s">
        <v>1754</v>
      </c>
      <c r="AC45" s="6" t="s">
        <v>8</v>
      </c>
      <c r="AD45" s="6" t="s">
        <v>9</v>
      </c>
      <c r="AE45" s="6">
        <v>1</v>
      </c>
      <c r="AF45" s="104">
        <v>140.69</v>
      </c>
      <c r="AG45" s="104">
        <v>140.69</v>
      </c>
    </row>
    <row r="46" spans="1:33" ht="20.100000000000001" customHeight="1">
      <c r="A46" s="112" t="s">
        <v>10</v>
      </c>
      <c r="B46" s="113" t="s">
        <v>1747</v>
      </c>
      <c r="C46" s="112" t="s">
        <v>8</v>
      </c>
      <c r="D46" s="112" t="s">
        <v>9</v>
      </c>
      <c r="E46" s="114">
        <v>1</v>
      </c>
      <c r="F46" s="115">
        <f t="shared" si="8"/>
        <v>161.67000000000002</v>
      </c>
      <c r="G46" s="115">
        <f t="shared" ref="G46:G48" si="9">ROUND(F46*E46,2)</f>
        <v>161.66999999999999</v>
      </c>
      <c r="AA46" s="6" t="s">
        <v>10</v>
      </c>
      <c r="AB46" s="6" t="s">
        <v>1747</v>
      </c>
      <c r="AC46" s="6" t="s">
        <v>8</v>
      </c>
      <c r="AD46" s="6" t="s">
        <v>9</v>
      </c>
      <c r="AE46" s="6">
        <v>1</v>
      </c>
      <c r="AF46" s="104">
        <v>215.56</v>
      </c>
      <c r="AG46" s="104">
        <v>215.56</v>
      </c>
    </row>
    <row r="47" spans="1:33" ht="20.100000000000001" customHeight="1">
      <c r="A47" s="112" t="s">
        <v>30</v>
      </c>
      <c r="B47" s="113" t="s">
        <v>1755</v>
      </c>
      <c r="C47" s="112" t="s">
        <v>8</v>
      </c>
      <c r="D47" s="112" t="s">
        <v>9</v>
      </c>
      <c r="E47" s="114">
        <v>1</v>
      </c>
      <c r="F47" s="115">
        <f t="shared" si="8"/>
        <v>7.9499999999999993</v>
      </c>
      <c r="G47" s="115">
        <f t="shared" si="9"/>
        <v>7.95</v>
      </c>
      <c r="AA47" s="6" t="s">
        <v>30</v>
      </c>
      <c r="AB47" s="6" t="s">
        <v>1755</v>
      </c>
      <c r="AC47" s="6" t="s">
        <v>8</v>
      </c>
      <c r="AD47" s="6" t="s">
        <v>9</v>
      </c>
      <c r="AE47" s="6">
        <v>1</v>
      </c>
      <c r="AF47" s="104">
        <v>10.6</v>
      </c>
      <c r="AG47" s="104">
        <v>10.6</v>
      </c>
    </row>
    <row r="48" spans="1:33" ht="20.100000000000001" customHeight="1">
      <c r="A48" s="112" t="s">
        <v>12</v>
      </c>
      <c r="B48" s="113" t="s">
        <v>1749</v>
      </c>
      <c r="C48" s="112" t="s">
        <v>8</v>
      </c>
      <c r="D48" s="112" t="s">
        <v>9</v>
      </c>
      <c r="E48" s="114">
        <v>1</v>
      </c>
      <c r="F48" s="115">
        <f t="shared" si="8"/>
        <v>9.6675000000000004</v>
      </c>
      <c r="G48" s="115">
        <f t="shared" si="9"/>
        <v>9.67</v>
      </c>
      <c r="AA48" s="6" t="s">
        <v>12</v>
      </c>
      <c r="AB48" s="6" t="s">
        <v>1749</v>
      </c>
      <c r="AC48" s="6" t="s">
        <v>8</v>
      </c>
      <c r="AD48" s="6" t="s">
        <v>9</v>
      </c>
      <c r="AE48" s="6">
        <v>1</v>
      </c>
      <c r="AF48" s="104">
        <v>12.89</v>
      </c>
      <c r="AG48" s="104">
        <v>12.89</v>
      </c>
    </row>
    <row r="49" spans="1:33" ht="15" customHeight="1">
      <c r="A49" s="107"/>
      <c r="B49" s="107"/>
      <c r="C49" s="107"/>
      <c r="D49" s="107"/>
      <c r="E49" s="116" t="s">
        <v>13</v>
      </c>
      <c r="F49" s="116"/>
      <c r="G49" s="117">
        <f>SUM(G45:G48)</f>
        <v>284.81</v>
      </c>
      <c r="AE49" s="6" t="s">
        <v>13</v>
      </c>
      <c r="AG49" s="104">
        <v>379.74</v>
      </c>
    </row>
    <row r="50" spans="1:33" ht="15" customHeight="1">
      <c r="A50" s="110" t="s">
        <v>14</v>
      </c>
      <c r="B50" s="110"/>
      <c r="C50" s="111" t="s">
        <v>2</v>
      </c>
      <c r="D50" s="111" t="s">
        <v>3</v>
      </c>
      <c r="E50" s="111" t="s">
        <v>4</v>
      </c>
      <c r="F50" s="111" t="s">
        <v>5</v>
      </c>
      <c r="G50" s="111" t="s">
        <v>6</v>
      </c>
      <c r="AA50" s="6" t="s">
        <v>14</v>
      </c>
      <c r="AC50" s="6" t="s">
        <v>2</v>
      </c>
      <c r="AD50" s="6" t="s">
        <v>3</v>
      </c>
      <c r="AE50" s="6" t="s">
        <v>4</v>
      </c>
      <c r="AF50" s="104" t="s">
        <v>5</v>
      </c>
      <c r="AG50" s="104" t="s">
        <v>6</v>
      </c>
    </row>
    <row r="51" spans="1:33" ht="15" customHeight="1">
      <c r="A51" s="112" t="s">
        <v>31</v>
      </c>
      <c r="B51" s="113" t="s">
        <v>32</v>
      </c>
      <c r="C51" s="112" t="s">
        <v>8</v>
      </c>
      <c r="D51" s="112" t="s">
        <v>9</v>
      </c>
      <c r="E51" s="114">
        <v>1</v>
      </c>
      <c r="F51" s="115">
        <f>IF(D51="H",$K$9*AF51,$K$10*AF51)</f>
        <v>2020.7550000000001</v>
      </c>
      <c r="G51" s="115">
        <f t="shared" ref="G51" si="10">ROUND(F51*E51,2)</f>
        <v>2020.76</v>
      </c>
      <c r="AA51" s="6" t="s">
        <v>31</v>
      </c>
      <c r="AB51" s="6" t="s">
        <v>32</v>
      </c>
      <c r="AC51" s="6" t="s">
        <v>8</v>
      </c>
      <c r="AD51" s="6" t="s">
        <v>9</v>
      </c>
      <c r="AE51" s="6">
        <v>1</v>
      </c>
      <c r="AF51" s="104">
        <v>2694.34</v>
      </c>
      <c r="AG51" s="104">
        <v>2694.34</v>
      </c>
    </row>
    <row r="52" spans="1:33" ht="15" customHeight="1">
      <c r="A52" s="107"/>
      <c r="B52" s="107"/>
      <c r="C52" s="107"/>
      <c r="D52" s="107"/>
      <c r="E52" s="116" t="s">
        <v>17</v>
      </c>
      <c r="F52" s="116"/>
      <c r="G52" s="117">
        <f>SUM(G51)</f>
        <v>2020.76</v>
      </c>
      <c r="AE52" s="6" t="s">
        <v>17</v>
      </c>
      <c r="AG52" s="104">
        <v>2694.34</v>
      </c>
    </row>
    <row r="53" spans="1:33" ht="15" customHeight="1">
      <c r="A53" s="110" t="s">
        <v>18</v>
      </c>
      <c r="B53" s="110"/>
      <c r="C53" s="111" t="s">
        <v>2</v>
      </c>
      <c r="D53" s="111" t="s">
        <v>3</v>
      </c>
      <c r="E53" s="111" t="s">
        <v>4</v>
      </c>
      <c r="F53" s="111" t="s">
        <v>5</v>
      </c>
      <c r="G53" s="111" t="s">
        <v>6</v>
      </c>
      <c r="AA53" s="6" t="s">
        <v>18</v>
      </c>
      <c r="AC53" s="6" t="s">
        <v>2</v>
      </c>
      <c r="AD53" s="6" t="s">
        <v>3</v>
      </c>
      <c r="AE53" s="6" t="s">
        <v>4</v>
      </c>
      <c r="AF53" s="104" t="s">
        <v>5</v>
      </c>
      <c r="AG53" s="104" t="s">
        <v>6</v>
      </c>
    </row>
    <row r="54" spans="1:33" ht="20.100000000000001" customHeight="1">
      <c r="A54" s="112" t="s">
        <v>33</v>
      </c>
      <c r="B54" s="113" t="s">
        <v>1756</v>
      </c>
      <c r="C54" s="112" t="s">
        <v>8</v>
      </c>
      <c r="D54" s="112" t="s">
        <v>9</v>
      </c>
      <c r="E54" s="114">
        <v>1</v>
      </c>
      <c r="F54" s="115">
        <f>IF(D54="H",$K$9*AF54,$K$10*AF54)</f>
        <v>8.1225000000000005</v>
      </c>
      <c r="G54" s="115">
        <f t="shared" ref="G54" si="11">ROUND(F54*E54,2)</f>
        <v>8.1199999999999992</v>
      </c>
      <c r="AA54" s="6" t="s">
        <v>33</v>
      </c>
      <c r="AB54" s="6" t="s">
        <v>1756</v>
      </c>
      <c r="AC54" s="6" t="s">
        <v>8</v>
      </c>
      <c r="AD54" s="6" t="s">
        <v>9</v>
      </c>
      <c r="AE54" s="6">
        <v>1</v>
      </c>
      <c r="AF54" s="104">
        <v>10.83</v>
      </c>
      <c r="AG54" s="104">
        <v>10.83</v>
      </c>
    </row>
    <row r="55" spans="1:33" ht="15" customHeight="1">
      <c r="A55" s="107"/>
      <c r="B55" s="107"/>
      <c r="C55" s="107"/>
      <c r="D55" s="107"/>
      <c r="E55" s="116" t="s">
        <v>20</v>
      </c>
      <c r="F55" s="116"/>
      <c r="G55" s="117">
        <f>SUM(G54)</f>
        <v>8.1199999999999992</v>
      </c>
      <c r="AE55" s="6" t="s">
        <v>20</v>
      </c>
      <c r="AG55" s="104">
        <v>10.83</v>
      </c>
    </row>
    <row r="56" spans="1:33" ht="15" customHeight="1">
      <c r="A56" s="107"/>
      <c r="B56" s="107"/>
      <c r="C56" s="107"/>
      <c r="D56" s="107"/>
      <c r="E56" s="118" t="s">
        <v>21</v>
      </c>
      <c r="F56" s="118"/>
      <c r="G56" s="119">
        <f>G55+G52+G49</f>
        <v>2313.69</v>
      </c>
      <c r="AE56" s="6" t="s">
        <v>21</v>
      </c>
      <c r="AG56" s="104">
        <v>3084.91</v>
      </c>
    </row>
    <row r="57" spans="1:33" ht="9.9499999999999993" customHeight="1">
      <c r="A57" s="107"/>
      <c r="B57" s="107"/>
      <c r="C57" s="108"/>
      <c r="D57" s="108"/>
      <c r="E57" s="107"/>
      <c r="F57" s="107"/>
      <c r="G57" s="107"/>
    </row>
    <row r="58" spans="1:33" ht="20.100000000000001" customHeight="1">
      <c r="A58" s="109" t="s">
        <v>34</v>
      </c>
      <c r="B58" s="109"/>
      <c r="C58" s="109"/>
      <c r="D58" s="109"/>
      <c r="E58" s="109"/>
      <c r="F58" s="109"/>
      <c r="G58" s="109"/>
      <c r="AA58" s="6" t="s">
        <v>34</v>
      </c>
    </row>
    <row r="59" spans="1:33" ht="15" customHeight="1">
      <c r="A59" s="110" t="s">
        <v>1</v>
      </c>
      <c r="B59" s="110"/>
      <c r="C59" s="111" t="s">
        <v>2</v>
      </c>
      <c r="D59" s="111" t="s">
        <v>3</v>
      </c>
      <c r="E59" s="111" t="s">
        <v>4</v>
      </c>
      <c r="F59" s="111" t="s">
        <v>5</v>
      </c>
      <c r="G59" s="111" t="s">
        <v>6</v>
      </c>
      <c r="AA59" s="6" t="s">
        <v>1</v>
      </c>
      <c r="AC59" s="6" t="s">
        <v>2</v>
      </c>
      <c r="AD59" s="6" t="s">
        <v>3</v>
      </c>
      <c r="AE59" s="6" t="s">
        <v>4</v>
      </c>
      <c r="AF59" s="104" t="s">
        <v>5</v>
      </c>
      <c r="AG59" s="104" t="s">
        <v>6</v>
      </c>
    </row>
    <row r="60" spans="1:33" ht="20.100000000000001" customHeight="1">
      <c r="A60" s="112" t="s">
        <v>35</v>
      </c>
      <c r="B60" s="113" t="s">
        <v>1757</v>
      </c>
      <c r="C60" s="112" t="s">
        <v>8</v>
      </c>
      <c r="D60" s="112" t="s">
        <v>36</v>
      </c>
      <c r="E60" s="114">
        <v>1</v>
      </c>
      <c r="F60" s="115">
        <f t="shared" ref="F60:F64" si="12">IF(D60="H",$K$9*AF60,$K$10*AF60)</f>
        <v>1.6949999999999998</v>
      </c>
      <c r="G60" s="115">
        <f t="shared" ref="G60:G61" si="13">ROUND(F60*E60,2)</f>
        <v>1.7</v>
      </c>
      <c r="AA60" s="6" t="s">
        <v>35</v>
      </c>
      <c r="AB60" s="6" t="s">
        <v>1757</v>
      </c>
      <c r="AC60" s="6" t="s">
        <v>8</v>
      </c>
      <c r="AD60" s="6" t="s">
        <v>36</v>
      </c>
      <c r="AE60" s="6">
        <v>1</v>
      </c>
      <c r="AF60" s="104">
        <v>2.2599999999999998</v>
      </c>
      <c r="AG60" s="104">
        <v>2.2599999999999998</v>
      </c>
    </row>
    <row r="61" spans="1:33" ht="20.100000000000001" customHeight="1">
      <c r="A61" s="112" t="s">
        <v>37</v>
      </c>
      <c r="B61" s="113" t="s">
        <v>1758</v>
      </c>
      <c r="C61" s="112" t="s">
        <v>8</v>
      </c>
      <c r="D61" s="112" t="s">
        <v>36</v>
      </c>
      <c r="E61" s="114">
        <v>1</v>
      </c>
      <c r="F61" s="115">
        <f t="shared" si="12"/>
        <v>0.9375</v>
      </c>
      <c r="G61" s="115">
        <f t="shared" si="13"/>
        <v>0.94</v>
      </c>
      <c r="AA61" s="6" t="s">
        <v>37</v>
      </c>
      <c r="AB61" s="6" t="s">
        <v>1758</v>
      </c>
      <c r="AC61" s="6" t="s">
        <v>8</v>
      </c>
      <c r="AD61" s="6" t="s">
        <v>36</v>
      </c>
      <c r="AE61" s="6">
        <v>1</v>
      </c>
      <c r="AF61" s="104">
        <v>1.25</v>
      </c>
      <c r="AG61" s="104">
        <v>1.25</v>
      </c>
    </row>
    <row r="62" spans="1:33" ht="20.100000000000001" customHeight="1">
      <c r="A62" s="112" t="s">
        <v>38</v>
      </c>
      <c r="B62" s="113" t="s">
        <v>1759</v>
      </c>
      <c r="C62" s="112" t="s">
        <v>8</v>
      </c>
      <c r="D62" s="112" t="s">
        <v>36</v>
      </c>
      <c r="E62" s="114">
        <v>1</v>
      </c>
      <c r="F62" s="115">
        <f t="shared" si="12"/>
        <v>0.85499999999999998</v>
      </c>
      <c r="G62" s="115">
        <f>ROUND(F62*E62,2)</f>
        <v>0.86</v>
      </c>
      <c r="AA62" s="6" t="s">
        <v>38</v>
      </c>
      <c r="AB62" s="6" t="s">
        <v>1759</v>
      </c>
      <c r="AC62" s="6" t="s">
        <v>8</v>
      </c>
      <c r="AD62" s="6" t="s">
        <v>36</v>
      </c>
      <c r="AE62" s="6">
        <v>1</v>
      </c>
      <c r="AF62" s="104">
        <v>1.1399999999999999</v>
      </c>
      <c r="AG62" s="104">
        <v>1.1399999999999999</v>
      </c>
    </row>
    <row r="63" spans="1:33" ht="20.100000000000001" customHeight="1">
      <c r="A63" s="112" t="s">
        <v>39</v>
      </c>
      <c r="B63" s="113" t="s">
        <v>1760</v>
      </c>
      <c r="C63" s="112" t="s">
        <v>8</v>
      </c>
      <c r="D63" s="112" t="s">
        <v>36</v>
      </c>
      <c r="E63" s="114">
        <v>1</v>
      </c>
      <c r="F63" s="115">
        <f t="shared" si="12"/>
        <v>0.4425</v>
      </c>
      <c r="G63" s="115">
        <f t="shared" ref="G63:G65" si="14">ROUND(F63*E63,2)</f>
        <v>0.44</v>
      </c>
      <c r="AA63" s="6" t="s">
        <v>39</v>
      </c>
      <c r="AB63" s="6" t="s">
        <v>1760</v>
      </c>
      <c r="AC63" s="6" t="s">
        <v>8</v>
      </c>
      <c r="AD63" s="6" t="s">
        <v>36</v>
      </c>
      <c r="AE63" s="6">
        <v>1</v>
      </c>
      <c r="AF63" s="104">
        <v>0.59</v>
      </c>
      <c r="AG63" s="104">
        <v>0.59</v>
      </c>
    </row>
    <row r="64" spans="1:33" ht="20.100000000000001" customHeight="1">
      <c r="A64" s="112" t="s">
        <v>40</v>
      </c>
      <c r="B64" s="113" t="s">
        <v>1761</v>
      </c>
      <c r="C64" s="112" t="s">
        <v>8</v>
      </c>
      <c r="D64" s="112" t="s">
        <v>36</v>
      </c>
      <c r="E64" s="114">
        <v>1</v>
      </c>
      <c r="F64" s="115">
        <f t="shared" si="12"/>
        <v>5.2500000000000005E-2</v>
      </c>
      <c r="G64" s="115">
        <f t="shared" si="14"/>
        <v>0.05</v>
      </c>
      <c r="AA64" s="6" t="s">
        <v>40</v>
      </c>
      <c r="AB64" s="6" t="s">
        <v>1761</v>
      </c>
      <c r="AC64" s="6" t="s">
        <v>8</v>
      </c>
      <c r="AD64" s="6" t="s">
        <v>36</v>
      </c>
      <c r="AE64" s="6">
        <v>1</v>
      </c>
      <c r="AF64" s="104">
        <v>7.0000000000000007E-2</v>
      </c>
      <c r="AG64" s="104">
        <v>7.0000000000000007E-2</v>
      </c>
    </row>
    <row r="65" spans="1:33" ht="20.100000000000001" customHeight="1">
      <c r="A65" s="112" t="s">
        <v>41</v>
      </c>
      <c r="B65" s="113" t="s">
        <v>1762</v>
      </c>
      <c r="C65" s="112" t="s">
        <v>8</v>
      </c>
      <c r="D65" s="112" t="s">
        <v>36</v>
      </c>
      <c r="E65" s="114">
        <v>1</v>
      </c>
      <c r="F65" s="115">
        <f>IF(D65="H",$K$9*AF65,$K$10*AF65)</f>
        <v>0.48750000000000004</v>
      </c>
      <c r="G65" s="115">
        <f t="shared" si="14"/>
        <v>0.49</v>
      </c>
      <c r="AA65" s="6" t="s">
        <v>41</v>
      </c>
      <c r="AB65" s="6" t="s">
        <v>1762</v>
      </c>
      <c r="AC65" s="6" t="s">
        <v>8</v>
      </c>
      <c r="AD65" s="6" t="s">
        <v>36</v>
      </c>
      <c r="AE65" s="6">
        <v>1</v>
      </c>
      <c r="AF65" s="104">
        <v>0.65</v>
      </c>
      <c r="AG65" s="104">
        <v>0.65</v>
      </c>
    </row>
    <row r="66" spans="1:33" ht="15" customHeight="1">
      <c r="A66" s="107"/>
      <c r="B66" s="107"/>
      <c r="C66" s="107"/>
      <c r="D66" s="107"/>
      <c r="E66" s="116" t="s">
        <v>13</v>
      </c>
      <c r="F66" s="116"/>
      <c r="G66" s="117">
        <f>SUM(G59:G65)</f>
        <v>4.4799999999999995</v>
      </c>
      <c r="AE66" s="6" t="s">
        <v>13</v>
      </c>
      <c r="AG66" s="104">
        <v>5.96</v>
      </c>
    </row>
    <row r="67" spans="1:33" ht="15" customHeight="1">
      <c r="A67" s="110" t="s">
        <v>14</v>
      </c>
      <c r="B67" s="110"/>
      <c r="C67" s="111" t="s">
        <v>2</v>
      </c>
      <c r="D67" s="111" t="s">
        <v>3</v>
      </c>
      <c r="E67" s="111" t="s">
        <v>4</v>
      </c>
      <c r="F67" s="111" t="s">
        <v>5</v>
      </c>
      <c r="G67" s="111" t="s">
        <v>6</v>
      </c>
      <c r="AA67" s="6" t="s">
        <v>14</v>
      </c>
      <c r="AC67" s="6" t="s">
        <v>2</v>
      </c>
      <c r="AD67" s="6" t="s">
        <v>3</v>
      </c>
      <c r="AE67" s="6" t="s">
        <v>4</v>
      </c>
      <c r="AF67" s="104" t="s">
        <v>5</v>
      </c>
      <c r="AG67" s="104" t="s">
        <v>6</v>
      </c>
    </row>
    <row r="68" spans="1:33" ht="20.100000000000001" customHeight="1">
      <c r="A68" s="112" t="s">
        <v>42</v>
      </c>
      <c r="B68" s="113" t="s">
        <v>43</v>
      </c>
      <c r="C68" s="112" t="s">
        <v>8</v>
      </c>
      <c r="D68" s="112" t="s">
        <v>36</v>
      </c>
      <c r="E68" s="114">
        <v>1</v>
      </c>
      <c r="F68" s="115">
        <f>IF(D68="H",$K$9*AF68,$K$10*AF68)</f>
        <v>11.234999999999999</v>
      </c>
      <c r="G68" s="115">
        <f t="shared" ref="G68" si="15">ROUND(F68*E68,2)</f>
        <v>11.24</v>
      </c>
      <c r="AA68" s="6" t="s">
        <v>42</v>
      </c>
      <c r="AB68" s="6" t="s">
        <v>43</v>
      </c>
      <c r="AC68" s="6" t="s">
        <v>8</v>
      </c>
      <c r="AD68" s="6" t="s">
        <v>36</v>
      </c>
      <c r="AE68" s="6">
        <v>1</v>
      </c>
      <c r="AF68" s="104">
        <v>14.98</v>
      </c>
      <c r="AG68" s="104">
        <v>14.98</v>
      </c>
    </row>
    <row r="69" spans="1:33" ht="15" customHeight="1">
      <c r="A69" s="107"/>
      <c r="B69" s="107"/>
      <c r="C69" s="107"/>
      <c r="D69" s="107"/>
      <c r="E69" s="116" t="s">
        <v>17</v>
      </c>
      <c r="F69" s="116"/>
      <c r="G69" s="117">
        <f>SUM(G68)</f>
        <v>11.24</v>
      </c>
      <c r="AE69" s="6" t="s">
        <v>17</v>
      </c>
      <c r="AG69" s="104">
        <v>14.98</v>
      </c>
    </row>
    <row r="70" spans="1:33" ht="15" customHeight="1">
      <c r="A70" s="110" t="s">
        <v>18</v>
      </c>
      <c r="B70" s="110"/>
      <c r="C70" s="111" t="s">
        <v>2</v>
      </c>
      <c r="D70" s="111" t="s">
        <v>3</v>
      </c>
      <c r="E70" s="111" t="s">
        <v>4</v>
      </c>
      <c r="F70" s="111" t="s">
        <v>5</v>
      </c>
      <c r="G70" s="111" t="s">
        <v>6</v>
      </c>
      <c r="AA70" s="6" t="s">
        <v>18</v>
      </c>
      <c r="AC70" s="6" t="s">
        <v>2</v>
      </c>
      <c r="AD70" s="6" t="s">
        <v>3</v>
      </c>
      <c r="AE70" s="6" t="s">
        <v>4</v>
      </c>
      <c r="AF70" s="104" t="s">
        <v>5</v>
      </c>
      <c r="AG70" s="104" t="s">
        <v>6</v>
      </c>
    </row>
    <row r="71" spans="1:33" ht="20.100000000000001" customHeight="1">
      <c r="A71" s="112" t="s">
        <v>44</v>
      </c>
      <c r="B71" s="113" t="s">
        <v>1763</v>
      </c>
      <c r="C71" s="112" t="s">
        <v>8</v>
      </c>
      <c r="D71" s="112" t="s">
        <v>36</v>
      </c>
      <c r="E71" s="114">
        <v>1</v>
      </c>
      <c r="F71" s="115">
        <f>IF(D71="H",$K$9*AF71,$K$10*AF71)</f>
        <v>5.2500000000000005E-2</v>
      </c>
      <c r="G71" s="115">
        <f t="shared" ref="G71" si="16">ROUND(F71*E71,2)</f>
        <v>0.05</v>
      </c>
      <c r="AA71" s="6" t="s">
        <v>44</v>
      </c>
      <c r="AB71" s="6" t="s">
        <v>1763</v>
      </c>
      <c r="AC71" s="6" t="s">
        <v>8</v>
      </c>
      <c r="AD71" s="6" t="s">
        <v>36</v>
      </c>
      <c r="AE71" s="6">
        <v>1</v>
      </c>
      <c r="AF71" s="104">
        <v>7.0000000000000007E-2</v>
      </c>
      <c r="AG71" s="104">
        <v>7.0000000000000007E-2</v>
      </c>
    </row>
    <row r="72" spans="1:33" ht="15" customHeight="1">
      <c r="A72" s="107"/>
      <c r="B72" s="107"/>
      <c r="C72" s="107"/>
      <c r="D72" s="107"/>
      <c r="E72" s="116" t="s">
        <v>20</v>
      </c>
      <c r="F72" s="116"/>
      <c r="G72" s="117">
        <f>SUM(G71)</f>
        <v>0.05</v>
      </c>
      <c r="AE72" s="6" t="s">
        <v>20</v>
      </c>
      <c r="AG72" s="104">
        <v>7.0000000000000007E-2</v>
      </c>
    </row>
    <row r="73" spans="1:33" ht="15" customHeight="1">
      <c r="A73" s="107"/>
      <c r="B73" s="107"/>
      <c r="C73" s="107"/>
      <c r="D73" s="107"/>
      <c r="E73" s="118" t="s">
        <v>21</v>
      </c>
      <c r="F73" s="118"/>
      <c r="G73" s="119">
        <f>G72+G69+G66</f>
        <v>15.77</v>
      </c>
      <c r="AE73" s="6" t="s">
        <v>21</v>
      </c>
      <c r="AG73" s="104">
        <v>21.01</v>
      </c>
    </row>
    <row r="74" spans="1:33" ht="9.9499999999999993" customHeight="1">
      <c r="A74" s="107"/>
      <c r="B74" s="107"/>
      <c r="C74" s="108"/>
      <c r="D74" s="108"/>
      <c r="E74" s="107"/>
      <c r="F74" s="107"/>
      <c r="G74" s="107"/>
    </row>
    <row r="75" spans="1:33" ht="20.100000000000001" customHeight="1">
      <c r="A75" s="109" t="s">
        <v>45</v>
      </c>
      <c r="B75" s="109"/>
      <c r="C75" s="109"/>
      <c r="D75" s="109"/>
      <c r="E75" s="109"/>
      <c r="F75" s="109"/>
      <c r="G75" s="109"/>
      <c r="AA75" s="6" t="s">
        <v>45</v>
      </c>
    </row>
    <row r="76" spans="1:33" ht="15" customHeight="1">
      <c r="A76" s="110" t="s">
        <v>14</v>
      </c>
      <c r="B76" s="110"/>
      <c r="C76" s="111" t="s">
        <v>2</v>
      </c>
      <c r="D76" s="111" t="s">
        <v>3</v>
      </c>
      <c r="E76" s="111" t="s">
        <v>4</v>
      </c>
      <c r="F76" s="111" t="s">
        <v>5</v>
      </c>
      <c r="G76" s="111" t="s">
        <v>6</v>
      </c>
      <c r="AA76" s="6" t="s">
        <v>14</v>
      </c>
      <c r="AC76" s="6" t="s">
        <v>2</v>
      </c>
      <c r="AD76" s="6" t="s">
        <v>3</v>
      </c>
      <c r="AE76" s="6" t="s">
        <v>4</v>
      </c>
      <c r="AF76" s="104" t="s">
        <v>5</v>
      </c>
      <c r="AG76" s="104" t="s">
        <v>6</v>
      </c>
    </row>
    <row r="77" spans="1:33" ht="15" customHeight="1">
      <c r="A77" s="112" t="s">
        <v>46</v>
      </c>
      <c r="B77" s="113" t="s">
        <v>47</v>
      </c>
      <c r="C77" s="112" t="s">
        <v>48</v>
      </c>
      <c r="D77" s="112" t="s">
        <v>49</v>
      </c>
      <c r="E77" s="114">
        <v>1</v>
      </c>
      <c r="F77" s="115">
        <f>IF(D77="H",$K$9*AF77,$K$10*AF77)</f>
        <v>8301.1500000000015</v>
      </c>
      <c r="G77" s="115">
        <f>ROUND(F77*E77,2)</f>
        <v>8301.15</v>
      </c>
      <c r="AA77" s="6" t="s">
        <v>46</v>
      </c>
      <c r="AB77" s="6" t="s">
        <v>47</v>
      </c>
      <c r="AC77" s="6" t="s">
        <v>48</v>
      </c>
      <c r="AD77" s="6" t="s">
        <v>49</v>
      </c>
      <c r="AE77" s="6">
        <v>1</v>
      </c>
      <c r="AF77" s="104">
        <v>11068.2</v>
      </c>
      <c r="AG77" s="104">
        <v>11068.2</v>
      </c>
    </row>
    <row r="78" spans="1:33" ht="15" customHeight="1">
      <c r="A78" s="110" t="s">
        <v>1</v>
      </c>
      <c r="B78" s="110"/>
      <c r="C78" s="111" t="s">
        <v>2</v>
      </c>
      <c r="D78" s="111" t="s">
        <v>3</v>
      </c>
      <c r="E78" s="111" t="s">
        <v>4</v>
      </c>
      <c r="F78" s="111" t="s">
        <v>5</v>
      </c>
      <c r="G78" s="111" t="s">
        <v>6</v>
      </c>
      <c r="AA78" s="6" t="s">
        <v>1</v>
      </c>
      <c r="AC78" s="6" t="s">
        <v>2</v>
      </c>
      <c r="AD78" s="6" t="s">
        <v>3</v>
      </c>
      <c r="AE78" s="6" t="s">
        <v>4</v>
      </c>
      <c r="AF78" s="104" t="s">
        <v>5</v>
      </c>
      <c r="AG78" s="104" t="s">
        <v>6</v>
      </c>
    </row>
    <row r="79" spans="1:33" ht="20.100000000000001" customHeight="1">
      <c r="A79" s="112" t="s">
        <v>7</v>
      </c>
      <c r="B79" s="113" t="s">
        <v>1746</v>
      </c>
      <c r="C79" s="112" t="s">
        <v>8</v>
      </c>
      <c r="D79" s="112" t="s">
        <v>9</v>
      </c>
      <c r="E79" s="114">
        <v>1</v>
      </c>
      <c r="F79" s="115">
        <f t="shared" ref="F79:F82" si="17">IF(D79="H",$K$9*AF79,$K$10*AF79)</f>
        <v>100.08749999999999</v>
      </c>
      <c r="G79" s="115">
        <f t="shared" ref="G79:G82" si="18">ROUND(F79*E79,2)</f>
        <v>100.09</v>
      </c>
      <c r="AA79" s="6" t="s">
        <v>7</v>
      </c>
      <c r="AB79" s="6" t="s">
        <v>1746</v>
      </c>
      <c r="AC79" s="6" t="s">
        <v>8</v>
      </c>
      <c r="AD79" s="6" t="s">
        <v>9</v>
      </c>
      <c r="AE79" s="6">
        <v>1</v>
      </c>
      <c r="AF79" s="104">
        <v>133.44999999999999</v>
      </c>
      <c r="AG79" s="104">
        <v>133.44999999999999</v>
      </c>
    </row>
    <row r="80" spans="1:33" ht="20.100000000000001" customHeight="1">
      <c r="A80" s="112" t="s">
        <v>10</v>
      </c>
      <c r="B80" s="113" t="s">
        <v>1747</v>
      </c>
      <c r="C80" s="112" t="s">
        <v>8</v>
      </c>
      <c r="D80" s="112" t="s">
        <v>9</v>
      </c>
      <c r="E80" s="114">
        <v>1</v>
      </c>
      <c r="F80" s="115">
        <f t="shared" si="17"/>
        <v>161.67000000000002</v>
      </c>
      <c r="G80" s="115">
        <f t="shared" si="18"/>
        <v>161.66999999999999</v>
      </c>
      <c r="AA80" s="6" t="s">
        <v>10</v>
      </c>
      <c r="AB80" s="6" t="s">
        <v>1747</v>
      </c>
      <c r="AC80" s="6" t="s">
        <v>8</v>
      </c>
      <c r="AD80" s="6" t="s">
        <v>9</v>
      </c>
      <c r="AE80" s="6">
        <v>1</v>
      </c>
      <c r="AF80" s="104">
        <v>215.56</v>
      </c>
      <c r="AG80" s="104">
        <v>215.56</v>
      </c>
    </row>
    <row r="81" spans="1:33" ht="20.100000000000001" customHeight="1">
      <c r="A81" s="112" t="s">
        <v>11</v>
      </c>
      <c r="B81" s="113" t="s">
        <v>1748</v>
      </c>
      <c r="C81" s="112" t="s">
        <v>8</v>
      </c>
      <c r="D81" s="112" t="s">
        <v>9</v>
      </c>
      <c r="E81" s="114">
        <v>1</v>
      </c>
      <c r="F81" s="115">
        <f t="shared" si="17"/>
        <v>1.905</v>
      </c>
      <c r="G81" s="115">
        <f t="shared" si="18"/>
        <v>1.91</v>
      </c>
      <c r="AA81" s="6" t="s">
        <v>11</v>
      </c>
      <c r="AB81" s="6" t="s">
        <v>1748</v>
      </c>
      <c r="AC81" s="6" t="s">
        <v>8</v>
      </c>
      <c r="AD81" s="6" t="s">
        <v>9</v>
      </c>
      <c r="AE81" s="6">
        <v>1</v>
      </c>
      <c r="AF81" s="104">
        <v>2.54</v>
      </c>
      <c r="AG81" s="104">
        <v>2.54</v>
      </c>
    </row>
    <row r="82" spans="1:33" ht="20.100000000000001" customHeight="1">
      <c r="A82" s="112" t="s">
        <v>12</v>
      </c>
      <c r="B82" s="113" t="s">
        <v>1749</v>
      </c>
      <c r="C82" s="112" t="s">
        <v>8</v>
      </c>
      <c r="D82" s="112" t="s">
        <v>9</v>
      </c>
      <c r="E82" s="114">
        <v>1</v>
      </c>
      <c r="F82" s="115">
        <f t="shared" si="17"/>
        <v>9.6675000000000004</v>
      </c>
      <c r="G82" s="115">
        <f t="shared" si="18"/>
        <v>9.67</v>
      </c>
      <c r="AA82" s="6" t="s">
        <v>12</v>
      </c>
      <c r="AB82" s="6" t="s">
        <v>1749</v>
      </c>
      <c r="AC82" s="6" t="s">
        <v>8</v>
      </c>
      <c r="AD82" s="6" t="s">
        <v>9</v>
      </c>
      <c r="AE82" s="6">
        <v>1</v>
      </c>
      <c r="AF82" s="104">
        <v>12.89</v>
      </c>
      <c r="AG82" s="104">
        <v>12.89</v>
      </c>
    </row>
    <row r="83" spans="1:33" ht="22.5" customHeight="1">
      <c r="A83" s="107"/>
      <c r="B83" s="107"/>
      <c r="C83" s="107"/>
      <c r="D83" s="107"/>
      <c r="E83" s="116" t="s">
        <v>13</v>
      </c>
      <c r="F83" s="116"/>
      <c r="G83" s="117">
        <f>SUM(G79:G82)</f>
        <v>273.34000000000003</v>
      </c>
      <c r="AE83" s="6" t="s">
        <v>13</v>
      </c>
      <c r="AG83" s="104">
        <v>364.44</v>
      </c>
    </row>
    <row r="84" spans="1:33" ht="15" customHeight="1">
      <c r="A84" s="107"/>
      <c r="B84" s="107"/>
      <c r="C84" s="107"/>
      <c r="D84" s="107"/>
      <c r="E84" s="118" t="s">
        <v>21</v>
      </c>
      <c r="F84" s="118"/>
      <c r="G84" s="119">
        <f>G83+G77</f>
        <v>8574.49</v>
      </c>
      <c r="AE84" s="6" t="s">
        <v>21</v>
      </c>
      <c r="AG84" s="104">
        <v>11432.64</v>
      </c>
    </row>
    <row r="85" spans="1:33" ht="9.9499999999999993" customHeight="1">
      <c r="A85" s="107"/>
      <c r="B85" s="107"/>
      <c r="C85" s="108"/>
      <c r="D85" s="108"/>
      <c r="E85" s="107"/>
      <c r="F85" s="107"/>
      <c r="G85" s="107"/>
    </row>
    <row r="86" spans="1:33" ht="20.100000000000001" customHeight="1">
      <c r="A86" s="109" t="s">
        <v>50</v>
      </c>
      <c r="B86" s="109"/>
      <c r="C86" s="109"/>
      <c r="D86" s="109"/>
      <c r="E86" s="109"/>
      <c r="F86" s="109"/>
      <c r="G86" s="109"/>
      <c r="AA86" s="6" t="s">
        <v>50</v>
      </c>
    </row>
    <row r="87" spans="1:33" ht="15" customHeight="1">
      <c r="A87" s="110" t="s">
        <v>1723</v>
      </c>
      <c r="B87" s="110"/>
      <c r="C87" s="111" t="s">
        <v>2</v>
      </c>
      <c r="D87" s="111" t="s">
        <v>3</v>
      </c>
      <c r="E87" s="111" t="s">
        <v>4</v>
      </c>
      <c r="F87" s="111" t="s">
        <v>5</v>
      </c>
      <c r="G87" s="111" t="s">
        <v>6</v>
      </c>
      <c r="AA87" s="6" t="s">
        <v>1723</v>
      </c>
      <c r="AC87" s="6" t="s">
        <v>2</v>
      </c>
      <c r="AD87" s="6" t="s">
        <v>3</v>
      </c>
      <c r="AE87" s="6" t="s">
        <v>4</v>
      </c>
      <c r="AF87" s="104" t="s">
        <v>5</v>
      </c>
      <c r="AG87" s="104" t="s">
        <v>6</v>
      </c>
    </row>
    <row r="88" spans="1:33" ht="15" customHeight="1">
      <c r="A88" s="112" t="s">
        <v>52</v>
      </c>
      <c r="B88" s="113" t="s">
        <v>53</v>
      </c>
      <c r="C88" s="112" t="s">
        <v>54</v>
      </c>
      <c r="D88" s="112" t="s">
        <v>55</v>
      </c>
      <c r="E88" s="114">
        <v>1</v>
      </c>
      <c r="F88" s="115">
        <f>IF(D88="H",$K$9*AF88,$K$10*AF88)</f>
        <v>190.9425</v>
      </c>
      <c r="G88" s="115">
        <f>ROUND(F88*E88,2)</f>
        <v>190.94</v>
      </c>
      <c r="AA88" s="6" t="s">
        <v>52</v>
      </c>
      <c r="AB88" s="6" t="s">
        <v>53</v>
      </c>
      <c r="AC88" s="6" t="s">
        <v>54</v>
      </c>
      <c r="AD88" s="6" t="s">
        <v>55</v>
      </c>
      <c r="AE88" s="6">
        <v>1</v>
      </c>
      <c r="AF88" s="104">
        <v>254.59</v>
      </c>
      <c r="AG88" s="104">
        <v>254.59</v>
      </c>
    </row>
    <row r="89" spans="1:33" ht="15" customHeight="1">
      <c r="A89" s="107"/>
      <c r="B89" s="107"/>
      <c r="C89" s="107"/>
      <c r="D89" s="107"/>
      <c r="E89" s="116" t="s">
        <v>56</v>
      </c>
      <c r="F89" s="116"/>
      <c r="G89" s="117">
        <f>SUM(G86:G88)</f>
        <v>190.94</v>
      </c>
      <c r="AE89" s="6" t="s">
        <v>56</v>
      </c>
      <c r="AG89" s="104">
        <v>254.59</v>
      </c>
    </row>
    <row r="90" spans="1:33" ht="15" customHeight="1">
      <c r="A90" s="107"/>
      <c r="B90" s="107"/>
      <c r="C90" s="107"/>
      <c r="D90" s="107"/>
      <c r="E90" s="118" t="s">
        <v>21</v>
      </c>
      <c r="F90" s="118"/>
      <c r="G90" s="117">
        <f>SUM(G89)</f>
        <v>190.94</v>
      </c>
      <c r="AE90" s="6" t="s">
        <v>21</v>
      </c>
      <c r="AG90" s="104">
        <v>254.59</v>
      </c>
    </row>
    <row r="91" spans="1:33" ht="9.9499999999999993" customHeight="1">
      <c r="A91" s="107"/>
      <c r="B91" s="107"/>
      <c r="C91" s="108"/>
      <c r="D91" s="108"/>
      <c r="E91" s="107"/>
      <c r="F91" s="107"/>
      <c r="G91" s="107"/>
    </row>
    <row r="92" spans="1:33" ht="20.100000000000001" customHeight="1">
      <c r="A92" s="109" t="s">
        <v>57</v>
      </c>
      <c r="B92" s="109"/>
      <c r="C92" s="109"/>
      <c r="D92" s="109"/>
      <c r="E92" s="109"/>
      <c r="F92" s="109"/>
      <c r="G92" s="109"/>
      <c r="AA92" s="6" t="s">
        <v>57</v>
      </c>
    </row>
    <row r="93" spans="1:33" ht="15" customHeight="1">
      <c r="A93" s="110" t="s">
        <v>63</v>
      </c>
      <c r="B93" s="110"/>
      <c r="C93" s="111" t="s">
        <v>2</v>
      </c>
      <c r="D93" s="111" t="s">
        <v>3</v>
      </c>
      <c r="E93" s="111" t="s">
        <v>4</v>
      </c>
      <c r="F93" s="111" t="s">
        <v>5</v>
      </c>
      <c r="G93" s="111" t="s">
        <v>6</v>
      </c>
      <c r="AA93" s="6" t="s">
        <v>63</v>
      </c>
      <c r="AC93" s="6" t="s">
        <v>2</v>
      </c>
      <c r="AD93" s="6" t="s">
        <v>3</v>
      </c>
      <c r="AE93" s="6" t="s">
        <v>4</v>
      </c>
      <c r="AF93" s="104" t="s">
        <v>5</v>
      </c>
      <c r="AG93" s="104" t="s">
        <v>6</v>
      </c>
    </row>
    <row r="94" spans="1:33" ht="15" customHeight="1">
      <c r="A94" s="112" t="s">
        <v>471</v>
      </c>
      <c r="B94" s="113" t="s">
        <v>472</v>
      </c>
      <c r="C94" s="112" t="s">
        <v>8</v>
      </c>
      <c r="D94" s="112" t="s">
        <v>87</v>
      </c>
      <c r="E94" s="114">
        <v>4</v>
      </c>
      <c r="F94" s="115">
        <f t="shared" ref="F94:F98" si="19">IF(D94="H",$K$9*AF94,$K$10*AF94)</f>
        <v>8.3550000000000004</v>
      </c>
      <c r="G94" s="115">
        <f t="shared" ref="G94:G98" si="20">ROUND(F94*E94,2)</f>
        <v>33.42</v>
      </c>
      <c r="AA94" s="6" t="s">
        <v>471</v>
      </c>
      <c r="AB94" s="6" t="s">
        <v>472</v>
      </c>
      <c r="AC94" s="6" t="s">
        <v>8</v>
      </c>
      <c r="AD94" s="6" t="s">
        <v>87</v>
      </c>
      <c r="AE94" s="6">
        <v>4</v>
      </c>
      <c r="AF94" s="104">
        <v>11.14</v>
      </c>
      <c r="AG94" s="104">
        <v>44.56</v>
      </c>
    </row>
    <row r="95" spans="1:33" ht="15" customHeight="1">
      <c r="A95" s="112" t="s">
        <v>106</v>
      </c>
      <c r="B95" s="113" t="s">
        <v>107</v>
      </c>
      <c r="C95" s="112" t="s">
        <v>8</v>
      </c>
      <c r="D95" s="112" t="s">
        <v>87</v>
      </c>
      <c r="E95" s="114">
        <v>1</v>
      </c>
      <c r="F95" s="115">
        <f t="shared" si="19"/>
        <v>2.8574999999999999</v>
      </c>
      <c r="G95" s="115">
        <f t="shared" si="20"/>
        <v>2.86</v>
      </c>
      <c r="AA95" s="6" t="s">
        <v>106</v>
      </c>
      <c r="AB95" s="6" t="s">
        <v>107</v>
      </c>
      <c r="AC95" s="6" t="s">
        <v>8</v>
      </c>
      <c r="AD95" s="6" t="s">
        <v>87</v>
      </c>
      <c r="AE95" s="6">
        <v>1</v>
      </c>
      <c r="AF95" s="104">
        <v>3.81</v>
      </c>
      <c r="AG95" s="104">
        <v>3.81</v>
      </c>
    </row>
    <row r="96" spans="1:33" ht="20.100000000000001" customHeight="1">
      <c r="A96" s="112" t="s">
        <v>69</v>
      </c>
      <c r="B96" s="113" t="s">
        <v>70</v>
      </c>
      <c r="C96" s="112" t="s">
        <v>8</v>
      </c>
      <c r="D96" s="112" t="s">
        <v>71</v>
      </c>
      <c r="E96" s="114">
        <v>1</v>
      </c>
      <c r="F96" s="115">
        <f t="shared" si="19"/>
        <v>187.5</v>
      </c>
      <c r="G96" s="115">
        <f t="shared" si="20"/>
        <v>187.5</v>
      </c>
      <c r="AA96" s="6" t="s">
        <v>69</v>
      </c>
      <c r="AB96" s="6" t="s">
        <v>70</v>
      </c>
      <c r="AC96" s="6" t="s">
        <v>8</v>
      </c>
      <c r="AD96" s="6" t="s">
        <v>71</v>
      </c>
      <c r="AE96" s="6">
        <v>1</v>
      </c>
      <c r="AF96" s="104">
        <v>250</v>
      </c>
      <c r="AG96" s="104">
        <v>250</v>
      </c>
    </row>
    <row r="97" spans="1:33" ht="15" customHeight="1">
      <c r="A97" s="112" t="s">
        <v>72</v>
      </c>
      <c r="B97" s="113" t="s">
        <v>73</v>
      </c>
      <c r="C97" s="112" t="s">
        <v>8</v>
      </c>
      <c r="D97" s="112" t="s">
        <v>74</v>
      </c>
      <c r="E97" s="114">
        <v>0.15</v>
      </c>
      <c r="F97" s="115">
        <f t="shared" si="19"/>
        <v>15.254999999999999</v>
      </c>
      <c r="G97" s="115">
        <f t="shared" si="20"/>
        <v>2.29</v>
      </c>
      <c r="AA97" s="6" t="s">
        <v>72</v>
      </c>
      <c r="AB97" s="6" t="s">
        <v>73</v>
      </c>
      <c r="AC97" s="6" t="s">
        <v>8</v>
      </c>
      <c r="AD97" s="6" t="s">
        <v>74</v>
      </c>
      <c r="AE97" s="6">
        <v>0.15</v>
      </c>
      <c r="AF97" s="104">
        <v>20.34</v>
      </c>
      <c r="AG97" s="104">
        <v>3.05</v>
      </c>
    </row>
    <row r="98" spans="1:33" ht="26.25" customHeight="1">
      <c r="A98" s="112">
        <v>94962</v>
      </c>
      <c r="B98" s="113" t="s">
        <v>1765</v>
      </c>
      <c r="C98" s="112" t="s">
        <v>8</v>
      </c>
      <c r="D98" s="112" t="s">
        <v>102</v>
      </c>
      <c r="E98" s="114">
        <v>0.01</v>
      </c>
      <c r="F98" s="115">
        <f t="shared" si="19"/>
        <v>362.34000000000003</v>
      </c>
      <c r="G98" s="115">
        <f t="shared" si="20"/>
        <v>3.62</v>
      </c>
      <c r="AA98" s="6">
        <v>94962</v>
      </c>
      <c r="AB98" s="6" t="s">
        <v>1765</v>
      </c>
      <c r="AC98" s="6" t="s">
        <v>8</v>
      </c>
      <c r="AD98" s="6" t="s">
        <v>102</v>
      </c>
      <c r="AE98" s="6">
        <v>0.01</v>
      </c>
      <c r="AF98" s="104">
        <v>483.12</v>
      </c>
      <c r="AG98" s="104">
        <v>4.83</v>
      </c>
    </row>
    <row r="99" spans="1:33" ht="15" customHeight="1">
      <c r="A99" s="107"/>
      <c r="B99" s="107"/>
      <c r="C99" s="107"/>
      <c r="D99" s="107"/>
      <c r="E99" s="116" t="s">
        <v>75</v>
      </c>
      <c r="F99" s="116"/>
      <c r="G99" s="117">
        <f>SUM(G94:G98)</f>
        <v>229.69</v>
      </c>
      <c r="AE99" s="6" t="s">
        <v>75</v>
      </c>
      <c r="AG99" s="104">
        <v>306.25</v>
      </c>
    </row>
    <row r="100" spans="1:33" ht="15" customHeight="1">
      <c r="A100" s="110" t="s">
        <v>14</v>
      </c>
      <c r="B100" s="110"/>
      <c r="C100" s="111" t="s">
        <v>2</v>
      </c>
      <c r="D100" s="111" t="s">
        <v>3</v>
      </c>
      <c r="E100" s="111" t="s">
        <v>4</v>
      </c>
      <c r="F100" s="111" t="s">
        <v>5</v>
      </c>
      <c r="G100" s="111" t="s">
        <v>6</v>
      </c>
      <c r="AA100" s="6" t="s">
        <v>14</v>
      </c>
      <c r="AC100" s="6" t="s">
        <v>2</v>
      </c>
      <c r="AD100" s="6" t="s">
        <v>3</v>
      </c>
      <c r="AE100" s="6" t="s">
        <v>4</v>
      </c>
      <c r="AF100" s="104" t="s">
        <v>5</v>
      </c>
      <c r="AG100" s="104" t="s">
        <v>6</v>
      </c>
    </row>
    <row r="101" spans="1:33" ht="15" customHeight="1">
      <c r="A101" s="112" t="s">
        <v>98</v>
      </c>
      <c r="B101" s="113" t="s">
        <v>1725</v>
      </c>
      <c r="C101" s="112" t="s">
        <v>8</v>
      </c>
      <c r="D101" s="112" t="s">
        <v>36</v>
      </c>
      <c r="E101" s="114">
        <v>1</v>
      </c>
      <c r="F101" s="115">
        <f t="shared" ref="F101:F102" si="21">IF(D101="H",$K$9*AF101,$K$10*AF101)</f>
        <v>16.049999999999997</v>
      </c>
      <c r="G101" s="115">
        <f t="shared" ref="G101:G102" si="22">ROUND(F101*E101,2)</f>
        <v>16.05</v>
      </c>
      <c r="AA101" s="6" t="s">
        <v>98</v>
      </c>
      <c r="AB101" s="6" t="s">
        <v>1725</v>
      </c>
      <c r="AC101" s="6" t="s">
        <v>8</v>
      </c>
      <c r="AD101" s="6" t="s">
        <v>36</v>
      </c>
      <c r="AE101" s="6">
        <v>1</v>
      </c>
      <c r="AF101" s="104">
        <v>21.4</v>
      </c>
      <c r="AG101" s="104">
        <v>21.4</v>
      </c>
    </row>
    <row r="102" spans="1:33" ht="15" customHeight="1">
      <c r="A102" s="112">
        <v>88316</v>
      </c>
      <c r="B102" s="113" t="s">
        <v>1764</v>
      </c>
      <c r="C102" s="112" t="s">
        <v>8</v>
      </c>
      <c r="D102" s="112" t="s">
        <v>60</v>
      </c>
      <c r="E102" s="114">
        <v>2</v>
      </c>
      <c r="F102" s="115">
        <f t="shared" si="21"/>
        <v>12.84</v>
      </c>
      <c r="G102" s="115">
        <f t="shared" si="22"/>
        <v>25.68</v>
      </c>
      <c r="AA102" s="6">
        <v>88316</v>
      </c>
      <c r="AB102" s="6" t="s">
        <v>1764</v>
      </c>
      <c r="AC102" s="6" t="s">
        <v>8</v>
      </c>
      <c r="AD102" s="6" t="s">
        <v>60</v>
      </c>
      <c r="AE102" s="6">
        <v>2</v>
      </c>
      <c r="AF102" s="104">
        <v>17.12</v>
      </c>
      <c r="AG102" s="104">
        <v>34.24</v>
      </c>
    </row>
    <row r="103" spans="1:33" ht="15" customHeight="1">
      <c r="A103" s="107"/>
      <c r="B103" s="107"/>
      <c r="C103" s="107"/>
      <c r="D103" s="107"/>
      <c r="E103" s="116" t="s">
        <v>17</v>
      </c>
      <c r="F103" s="116"/>
      <c r="G103" s="117">
        <f>SUM(G101:G102)</f>
        <v>41.730000000000004</v>
      </c>
      <c r="AE103" s="6" t="s">
        <v>17</v>
      </c>
      <c r="AG103" s="104">
        <v>55.64</v>
      </c>
    </row>
    <row r="104" spans="1:33" ht="15" customHeight="1">
      <c r="A104" s="107"/>
      <c r="B104" s="107"/>
      <c r="C104" s="107"/>
      <c r="D104" s="107"/>
      <c r="E104" s="118" t="s">
        <v>21</v>
      </c>
      <c r="F104" s="118"/>
      <c r="G104" s="119">
        <f>G103+G99</f>
        <v>271.42</v>
      </c>
      <c r="AE104" s="6" t="s">
        <v>21</v>
      </c>
      <c r="AG104" s="104">
        <v>361.89</v>
      </c>
    </row>
    <row r="105" spans="1:33" ht="9.9499999999999993" customHeight="1">
      <c r="A105" s="107"/>
      <c r="B105" s="107"/>
      <c r="C105" s="108"/>
      <c r="D105" s="108"/>
      <c r="E105" s="107"/>
      <c r="F105" s="107"/>
      <c r="G105" s="107"/>
    </row>
    <row r="106" spans="1:33" ht="20.100000000000001" customHeight="1">
      <c r="A106" s="109" t="s">
        <v>76</v>
      </c>
      <c r="B106" s="109"/>
      <c r="C106" s="109"/>
      <c r="D106" s="109"/>
      <c r="E106" s="109"/>
      <c r="F106" s="109"/>
      <c r="G106" s="109"/>
      <c r="AA106" s="6" t="s">
        <v>76</v>
      </c>
    </row>
    <row r="107" spans="1:33" ht="15" customHeight="1">
      <c r="A107" s="110" t="s">
        <v>77</v>
      </c>
      <c r="B107" s="110"/>
      <c r="C107" s="111" t="s">
        <v>2</v>
      </c>
      <c r="D107" s="111" t="s">
        <v>3</v>
      </c>
      <c r="E107" s="111" t="s">
        <v>4</v>
      </c>
      <c r="F107" s="111" t="s">
        <v>5</v>
      </c>
      <c r="G107" s="111" t="s">
        <v>6</v>
      </c>
      <c r="AA107" s="6" t="s">
        <v>77</v>
      </c>
      <c r="AC107" s="6" t="s">
        <v>2</v>
      </c>
      <c r="AD107" s="6" t="s">
        <v>3</v>
      </c>
      <c r="AE107" s="6" t="s">
        <v>4</v>
      </c>
      <c r="AF107" s="104" t="s">
        <v>5</v>
      </c>
      <c r="AG107" s="104" t="s">
        <v>6</v>
      </c>
    </row>
    <row r="108" spans="1:33" ht="20.100000000000001" customHeight="1">
      <c r="A108" s="112" t="s">
        <v>78</v>
      </c>
      <c r="B108" s="113" t="s">
        <v>79</v>
      </c>
      <c r="C108" s="112" t="s">
        <v>8</v>
      </c>
      <c r="D108" s="112" t="s">
        <v>80</v>
      </c>
      <c r="E108" s="114">
        <v>1.9099999999999999E-2</v>
      </c>
      <c r="F108" s="115">
        <f t="shared" ref="F108:F109" si="23">IF(D108="H",$K$9*AF108,$K$10*AF108)</f>
        <v>17.580000000000002</v>
      </c>
      <c r="G108" s="115">
        <f t="shared" ref="G108:G109" si="24">ROUND(F108*E108,2)</f>
        <v>0.34</v>
      </c>
      <c r="AA108" s="6" t="s">
        <v>78</v>
      </c>
      <c r="AB108" s="6" t="s">
        <v>79</v>
      </c>
      <c r="AC108" s="6" t="s">
        <v>8</v>
      </c>
      <c r="AD108" s="6" t="s">
        <v>80</v>
      </c>
      <c r="AE108" s="6">
        <v>1.9099999999999999E-2</v>
      </c>
      <c r="AF108" s="104">
        <v>23.44</v>
      </c>
      <c r="AG108" s="104">
        <v>0.44</v>
      </c>
    </row>
    <row r="109" spans="1:33" ht="20.100000000000001" customHeight="1">
      <c r="A109" s="112" t="s">
        <v>81</v>
      </c>
      <c r="B109" s="113" t="s">
        <v>82</v>
      </c>
      <c r="C109" s="112" t="s">
        <v>8</v>
      </c>
      <c r="D109" s="112" t="s">
        <v>83</v>
      </c>
      <c r="E109" s="114">
        <v>4.4000000000000003E-3</v>
      </c>
      <c r="F109" s="115">
        <f t="shared" si="23"/>
        <v>18.5625</v>
      </c>
      <c r="G109" s="115">
        <f t="shared" si="24"/>
        <v>0.08</v>
      </c>
      <c r="AA109" s="6" t="s">
        <v>81</v>
      </c>
      <c r="AB109" s="6" t="s">
        <v>82</v>
      </c>
      <c r="AC109" s="6" t="s">
        <v>8</v>
      </c>
      <c r="AD109" s="6" t="s">
        <v>83</v>
      </c>
      <c r="AE109" s="6">
        <v>4.4000000000000003E-3</v>
      </c>
      <c r="AF109" s="104">
        <v>24.75</v>
      </c>
      <c r="AG109" s="104">
        <v>0.1</v>
      </c>
    </row>
    <row r="110" spans="1:33" ht="15" customHeight="1">
      <c r="A110" s="107"/>
      <c r="B110" s="107"/>
      <c r="C110" s="107"/>
      <c r="D110" s="107"/>
      <c r="E110" s="116" t="s">
        <v>84</v>
      </c>
      <c r="F110" s="116"/>
      <c r="G110" s="117">
        <f>SUM(G108:G109)</f>
        <v>0.42000000000000004</v>
      </c>
      <c r="AE110" s="6" t="s">
        <v>84</v>
      </c>
      <c r="AG110" s="104">
        <v>0.54</v>
      </c>
    </row>
    <row r="111" spans="1:33" ht="15" customHeight="1">
      <c r="A111" s="110" t="s">
        <v>63</v>
      </c>
      <c r="B111" s="110"/>
      <c r="C111" s="111" t="s">
        <v>2</v>
      </c>
      <c r="D111" s="111" t="s">
        <v>3</v>
      </c>
      <c r="E111" s="111" t="s">
        <v>4</v>
      </c>
      <c r="F111" s="111" t="s">
        <v>5</v>
      </c>
      <c r="G111" s="111" t="s">
        <v>6</v>
      </c>
      <c r="AA111" s="6" t="s">
        <v>63</v>
      </c>
      <c r="AC111" s="6" t="s">
        <v>2</v>
      </c>
      <c r="AD111" s="6" t="s">
        <v>3</v>
      </c>
      <c r="AE111" s="6" t="s">
        <v>4</v>
      </c>
      <c r="AF111" s="104" t="s">
        <v>5</v>
      </c>
      <c r="AG111" s="104" t="s">
        <v>6</v>
      </c>
    </row>
    <row r="112" spans="1:33" ht="20.100000000000001" customHeight="1">
      <c r="A112" s="112" t="s">
        <v>85</v>
      </c>
      <c r="B112" s="113" t="s">
        <v>86</v>
      </c>
      <c r="C112" s="112" t="s">
        <v>8</v>
      </c>
      <c r="D112" s="112" t="s">
        <v>87</v>
      </c>
      <c r="E112" s="114">
        <v>1.2273000000000001</v>
      </c>
      <c r="F112" s="115">
        <f t="shared" ref="F112:F115" si="25">IF(D112="H",$K$9*AF112,$K$10*AF112)</f>
        <v>10.26</v>
      </c>
      <c r="G112" s="115">
        <f t="shared" ref="G112:G115" si="26">ROUND(F112*E112,2)</f>
        <v>12.59</v>
      </c>
      <c r="AA112" s="6" t="s">
        <v>85</v>
      </c>
      <c r="AB112" s="6" t="s">
        <v>86</v>
      </c>
      <c r="AC112" s="6" t="s">
        <v>8</v>
      </c>
      <c r="AD112" s="6" t="s">
        <v>87</v>
      </c>
      <c r="AE112" s="6">
        <v>1.2273000000000001</v>
      </c>
      <c r="AF112" s="104">
        <v>13.68</v>
      </c>
      <c r="AG112" s="104">
        <v>16.78</v>
      </c>
    </row>
    <row r="113" spans="1:33" ht="15" customHeight="1">
      <c r="A113" s="112" t="s">
        <v>88</v>
      </c>
      <c r="B113" s="113" t="s">
        <v>89</v>
      </c>
      <c r="C113" s="112" t="s">
        <v>8</v>
      </c>
      <c r="D113" s="112" t="s">
        <v>90</v>
      </c>
      <c r="E113" s="114">
        <v>4.2799999999999998E-2</v>
      </c>
      <c r="F113" s="115">
        <f t="shared" si="25"/>
        <v>15</v>
      </c>
      <c r="G113" s="115">
        <f t="shared" si="26"/>
        <v>0.64</v>
      </c>
      <c r="AA113" s="6" t="s">
        <v>88</v>
      </c>
      <c r="AB113" s="6" t="s">
        <v>89</v>
      </c>
      <c r="AC113" s="6" t="s">
        <v>8</v>
      </c>
      <c r="AD113" s="6" t="s">
        <v>90</v>
      </c>
      <c r="AE113" s="6">
        <v>4.2799999999999998E-2</v>
      </c>
      <c r="AF113" s="104">
        <v>20</v>
      </c>
      <c r="AG113" s="104">
        <v>0.85</v>
      </c>
    </row>
    <row r="114" spans="1:33" ht="20.100000000000001" customHeight="1">
      <c r="A114" s="112" t="s">
        <v>91</v>
      </c>
      <c r="B114" s="113" t="s">
        <v>92</v>
      </c>
      <c r="C114" s="112" t="s">
        <v>8</v>
      </c>
      <c r="D114" s="112" t="s">
        <v>87</v>
      </c>
      <c r="E114" s="114">
        <v>1</v>
      </c>
      <c r="F114" s="115">
        <f t="shared" si="25"/>
        <v>12.18</v>
      </c>
      <c r="G114" s="115">
        <f t="shared" si="26"/>
        <v>12.18</v>
      </c>
      <c r="AA114" s="6" t="s">
        <v>91</v>
      </c>
      <c r="AB114" s="6" t="s">
        <v>92</v>
      </c>
      <c r="AC114" s="6" t="s">
        <v>8</v>
      </c>
      <c r="AD114" s="6" t="s">
        <v>87</v>
      </c>
      <c r="AE114" s="6">
        <v>1</v>
      </c>
      <c r="AF114" s="104">
        <v>16.239999999999998</v>
      </c>
      <c r="AG114" s="104">
        <v>16.239999999999998</v>
      </c>
    </row>
    <row r="115" spans="1:33" ht="29.1" customHeight="1">
      <c r="A115" s="112" t="s">
        <v>93</v>
      </c>
      <c r="B115" s="113" t="s">
        <v>94</v>
      </c>
      <c r="C115" s="112" t="s">
        <v>8</v>
      </c>
      <c r="D115" s="112" t="s">
        <v>95</v>
      </c>
      <c r="E115" s="114">
        <v>0.58530000000000004</v>
      </c>
      <c r="F115" s="115">
        <f t="shared" si="25"/>
        <v>37.89</v>
      </c>
      <c r="G115" s="115">
        <f t="shared" si="26"/>
        <v>22.18</v>
      </c>
      <c r="AA115" s="6" t="s">
        <v>93</v>
      </c>
      <c r="AB115" s="6" t="s">
        <v>94</v>
      </c>
      <c r="AC115" s="6" t="s">
        <v>8</v>
      </c>
      <c r="AD115" s="6" t="s">
        <v>95</v>
      </c>
      <c r="AE115" s="6">
        <v>0.58530000000000004</v>
      </c>
      <c r="AF115" s="104">
        <v>50.52</v>
      </c>
      <c r="AG115" s="104">
        <v>29.56</v>
      </c>
    </row>
    <row r="116" spans="1:33" ht="15" customHeight="1">
      <c r="A116" s="107"/>
      <c r="B116" s="107"/>
      <c r="C116" s="107"/>
      <c r="D116" s="107"/>
      <c r="E116" s="116" t="s">
        <v>75</v>
      </c>
      <c r="F116" s="116"/>
      <c r="G116" s="117">
        <f>SUM(G112:G115)</f>
        <v>47.59</v>
      </c>
      <c r="AE116" s="6" t="s">
        <v>75</v>
      </c>
      <c r="AG116" s="104">
        <v>63.43</v>
      </c>
    </row>
    <row r="117" spans="1:33" ht="15" customHeight="1">
      <c r="A117" s="110" t="s">
        <v>96</v>
      </c>
      <c r="B117" s="110"/>
      <c r="C117" s="111" t="s">
        <v>2</v>
      </c>
      <c r="D117" s="111" t="s">
        <v>3</v>
      </c>
      <c r="E117" s="111" t="s">
        <v>4</v>
      </c>
      <c r="F117" s="111" t="s">
        <v>5</v>
      </c>
      <c r="G117" s="111" t="s">
        <v>6</v>
      </c>
      <c r="AA117" s="6" t="s">
        <v>96</v>
      </c>
      <c r="AC117" s="6" t="s">
        <v>2</v>
      </c>
      <c r="AD117" s="6" t="s">
        <v>3</v>
      </c>
      <c r="AE117" s="6" t="s">
        <v>4</v>
      </c>
      <c r="AF117" s="104" t="s">
        <v>5</v>
      </c>
      <c r="AG117" s="104" t="s">
        <v>6</v>
      </c>
    </row>
    <row r="118" spans="1:33" ht="15" customHeight="1">
      <c r="A118" s="112" t="s">
        <v>97</v>
      </c>
      <c r="B118" s="113" t="s">
        <v>1724</v>
      </c>
      <c r="C118" s="112" t="s">
        <v>8</v>
      </c>
      <c r="D118" s="112" t="s">
        <v>36</v>
      </c>
      <c r="E118" s="114">
        <v>0.18970000000000001</v>
      </c>
      <c r="F118" s="115">
        <f t="shared" ref="F118:F119" si="27">IF(D118="H",$K$9*AF118,$K$10*AF118)</f>
        <v>13.26</v>
      </c>
      <c r="G118" s="115">
        <f t="shared" ref="G118:G119" si="28">ROUND(F118*E118,2)</f>
        <v>2.52</v>
      </c>
      <c r="AA118" s="6" t="s">
        <v>97</v>
      </c>
      <c r="AB118" s="6" t="s">
        <v>1724</v>
      </c>
      <c r="AC118" s="6" t="s">
        <v>8</v>
      </c>
      <c r="AD118" s="6" t="s">
        <v>36</v>
      </c>
      <c r="AE118" s="6">
        <v>0.18970000000000001</v>
      </c>
      <c r="AF118" s="104">
        <v>17.68</v>
      </c>
      <c r="AG118" s="104">
        <v>3.35</v>
      </c>
    </row>
    <row r="119" spans="1:33" ht="15" customHeight="1">
      <c r="A119" s="112" t="s">
        <v>98</v>
      </c>
      <c r="B119" s="113" t="s">
        <v>1725</v>
      </c>
      <c r="C119" s="112" t="s">
        <v>8</v>
      </c>
      <c r="D119" s="112" t="s">
        <v>36</v>
      </c>
      <c r="E119" s="114">
        <v>0.56910000000000005</v>
      </c>
      <c r="F119" s="115">
        <f t="shared" si="27"/>
        <v>16.049999999999997</v>
      </c>
      <c r="G119" s="115">
        <f t="shared" si="28"/>
        <v>9.1300000000000008</v>
      </c>
      <c r="AA119" s="6" t="s">
        <v>98</v>
      </c>
      <c r="AB119" s="6" t="s">
        <v>1725</v>
      </c>
      <c r="AC119" s="6" t="s">
        <v>8</v>
      </c>
      <c r="AD119" s="6" t="s">
        <v>36</v>
      </c>
      <c r="AE119" s="6">
        <v>0.56910000000000005</v>
      </c>
      <c r="AF119" s="104">
        <v>21.4</v>
      </c>
      <c r="AG119" s="104">
        <v>12.17</v>
      </c>
    </row>
    <row r="120" spans="1:33" ht="18" customHeight="1">
      <c r="A120" s="107"/>
      <c r="B120" s="107"/>
      <c r="C120" s="107"/>
      <c r="D120" s="107"/>
      <c r="E120" s="116" t="s">
        <v>99</v>
      </c>
      <c r="F120" s="116"/>
      <c r="G120" s="117">
        <f>SUM(G118:G119)</f>
        <v>11.65</v>
      </c>
      <c r="AE120" s="6" t="s">
        <v>99</v>
      </c>
      <c r="AG120" s="104">
        <v>15.52</v>
      </c>
    </row>
    <row r="121" spans="1:33" ht="15" customHeight="1">
      <c r="A121" s="110" t="s">
        <v>18</v>
      </c>
      <c r="B121" s="110"/>
      <c r="C121" s="111" t="s">
        <v>2</v>
      </c>
      <c r="D121" s="111" t="s">
        <v>3</v>
      </c>
      <c r="E121" s="111" t="s">
        <v>4</v>
      </c>
      <c r="F121" s="111" t="s">
        <v>5</v>
      </c>
      <c r="G121" s="111" t="s">
        <v>6</v>
      </c>
      <c r="AA121" s="6" t="s">
        <v>18</v>
      </c>
      <c r="AC121" s="6" t="s">
        <v>2</v>
      </c>
      <c r="AD121" s="6" t="s">
        <v>3</v>
      </c>
      <c r="AE121" s="6" t="s">
        <v>4</v>
      </c>
      <c r="AF121" s="104" t="s">
        <v>5</v>
      </c>
      <c r="AG121" s="104" t="s">
        <v>6</v>
      </c>
    </row>
    <row r="122" spans="1:33" ht="29.1" customHeight="1">
      <c r="A122" s="112" t="s">
        <v>100</v>
      </c>
      <c r="B122" s="113" t="s">
        <v>101</v>
      </c>
      <c r="C122" s="112" t="s">
        <v>8</v>
      </c>
      <c r="D122" s="112" t="s">
        <v>102</v>
      </c>
      <c r="E122" s="114">
        <v>1.1999999999999999E-3</v>
      </c>
      <c r="F122" s="115">
        <f>IF(D122="H",$K$9*AF122,$K$10*AF122)</f>
        <v>400.82249999999999</v>
      </c>
      <c r="G122" s="115">
        <f t="shared" ref="G122" si="29">ROUND(F122*E122,2)</f>
        <v>0.48</v>
      </c>
      <c r="AA122" s="6" t="s">
        <v>100</v>
      </c>
      <c r="AB122" s="6" t="s">
        <v>101</v>
      </c>
      <c r="AC122" s="6" t="s">
        <v>8</v>
      </c>
      <c r="AD122" s="6" t="s">
        <v>102</v>
      </c>
      <c r="AE122" s="6">
        <v>1.1999999999999999E-3</v>
      </c>
      <c r="AF122" s="104">
        <v>534.42999999999995</v>
      </c>
      <c r="AG122" s="104">
        <v>0.64</v>
      </c>
    </row>
    <row r="123" spans="1:33" ht="15" customHeight="1">
      <c r="A123" s="107"/>
      <c r="B123" s="107"/>
      <c r="C123" s="107"/>
      <c r="D123" s="107"/>
      <c r="E123" s="116" t="s">
        <v>20</v>
      </c>
      <c r="F123" s="116"/>
      <c r="G123" s="117">
        <f>SUM(G122)</f>
        <v>0.48</v>
      </c>
      <c r="AE123" s="6" t="s">
        <v>20</v>
      </c>
      <c r="AG123" s="104">
        <v>0.64</v>
      </c>
    </row>
    <row r="124" spans="1:33" ht="15" customHeight="1">
      <c r="A124" s="107"/>
      <c r="B124" s="107"/>
      <c r="C124" s="107"/>
      <c r="D124" s="107"/>
      <c r="E124" s="118" t="s">
        <v>21</v>
      </c>
      <c r="F124" s="118"/>
      <c r="G124" s="119">
        <f>G123+G120+G116+G110</f>
        <v>60.140000000000008</v>
      </c>
      <c r="AE124" s="6" t="s">
        <v>21</v>
      </c>
      <c r="AG124" s="104">
        <v>80.13</v>
      </c>
    </row>
    <row r="125" spans="1:33" ht="9.9499999999999993" customHeight="1">
      <c r="A125" s="107"/>
      <c r="B125" s="107"/>
      <c r="C125" s="108"/>
      <c r="D125" s="108"/>
      <c r="E125" s="107"/>
      <c r="F125" s="107"/>
      <c r="G125" s="107"/>
    </row>
    <row r="126" spans="1:33" ht="20.100000000000001" customHeight="1">
      <c r="A126" s="109" t="s">
        <v>103</v>
      </c>
      <c r="B126" s="109"/>
      <c r="C126" s="109"/>
      <c r="D126" s="109"/>
      <c r="E126" s="109"/>
      <c r="F126" s="109"/>
      <c r="G126" s="109"/>
      <c r="AA126" s="6" t="s">
        <v>103</v>
      </c>
    </row>
    <row r="127" spans="1:33" ht="15" customHeight="1">
      <c r="A127" s="110" t="s">
        <v>77</v>
      </c>
      <c r="B127" s="110"/>
      <c r="C127" s="111" t="s">
        <v>2</v>
      </c>
      <c r="D127" s="111" t="s">
        <v>3</v>
      </c>
      <c r="E127" s="111" t="s">
        <v>4</v>
      </c>
      <c r="F127" s="111" t="s">
        <v>5</v>
      </c>
      <c r="G127" s="111" t="s">
        <v>6</v>
      </c>
      <c r="AA127" s="6" t="s">
        <v>77</v>
      </c>
      <c r="AC127" s="6" t="s">
        <v>2</v>
      </c>
      <c r="AD127" s="6" t="s">
        <v>3</v>
      </c>
      <c r="AE127" s="6" t="s">
        <v>4</v>
      </c>
      <c r="AF127" s="104" t="s">
        <v>5</v>
      </c>
      <c r="AG127" s="104" t="s">
        <v>6</v>
      </c>
    </row>
    <row r="128" spans="1:33" ht="20.100000000000001" customHeight="1">
      <c r="A128" s="112" t="s">
        <v>78</v>
      </c>
      <c r="B128" s="113" t="s">
        <v>79</v>
      </c>
      <c r="C128" s="112" t="s">
        <v>8</v>
      </c>
      <c r="D128" s="112" t="s">
        <v>80</v>
      </c>
      <c r="E128" s="114">
        <v>1.6799999999999999E-2</v>
      </c>
      <c r="F128" s="115">
        <f t="shared" ref="F128:F129" si="30">IF(D128="H",$K$9*AF128,$K$10*AF128)</f>
        <v>17.580000000000002</v>
      </c>
      <c r="G128" s="115">
        <f t="shared" ref="G128:G129" si="31">ROUND(F128*E128,2)</f>
        <v>0.3</v>
      </c>
      <c r="AA128" s="6" t="s">
        <v>78</v>
      </c>
      <c r="AB128" s="6" t="s">
        <v>79</v>
      </c>
      <c r="AC128" s="6" t="s">
        <v>8</v>
      </c>
      <c r="AD128" s="6" t="s">
        <v>80</v>
      </c>
      <c r="AE128" s="6">
        <v>1.6799999999999999E-2</v>
      </c>
      <c r="AF128" s="104">
        <v>23.44</v>
      </c>
      <c r="AG128" s="104">
        <v>0.39</v>
      </c>
    </row>
    <row r="129" spans="1:33" ht="20.100000000000001" customHeight="1">
      <c r="A129" s="112" t="s">
        <v>81</v>
      </c>
      <c r="B129" s="113" t="s">
        <v>82</v>
      </c>
      <c r="C129" s="112" t="s">
        <v>8</v>
      </c>
      <c r="D129" s="112" t="s">
        <v>83</v>
      </c>
      <c r="E129" s="114">
        <v>3.8999999999999998E-3</v>
      </c>
      <c r="F129" s="115">
        <f t="shared" si="30"/>
        <v>18.5625</v>
      </c>
      <c r="G129" s="115">
        <f t="shared" si="31"/>
        <v>7.0000000000000007E-2</v>
      </c>
      <c r="AA129" s="6" t="s">
        <v>81</v>
      </c>
      <c r="AB129" s="6" t="s">
        <v>82</v>
      </c>
      <c r="AC129" s="6" t="s">
        <v>8</v>
      </c>
      <c r="AD129" s="6" t="s">
        <v>83</v>
      </c>
      <c r="AE129" s="6">
        <v>3.8999999999999998E-3</v>
      </c>
      <c r="AF129" s="104">
        <v>24.75</v>
      </c>
      <c r="AG129" s="104">
        <v>0.09</v>
      </c>
    </row>
    <row r="130" spans="1:33" ht="15" customHeight="1">
      <c r="A130" s="107"/>
      <c r="B130" s="107"/>
      <c r="C130" s="107"/>
      <c r="D130" s="107"/>
      <c r="E130" s="116" t="s">
        <v>84</v>
      </c>
      <c r="F130" s="116"/>
      <c r="G130" s="117">
        <f>SUM(G128:G129)</f>
        <v>0.37</v>
      </c>
      <c r="AE130" s="6" t="s">
        <v>84</v>
      </c>
      <c r="AG130" s="104">
        <v>0.48</v>
      </c>
    </row>
    <row r="131" spans="1:33" ht="15" customHeight="1">
      <c r="A131" s="110" t="s">
        <v>63</v>
      </c>
      <c r="B131" s="110"/>
      <c r="C131" s="111" t="s">
        <v>2</v>
      </c>
      <c r="D131" s="111" t="s">
        <v>3</v>
      </c>
      <c r="E131" s="111" t="s">
        <v>4</v>
      </c>
      <c r="F131" s="111" t="s">
        <v>5</v>
      </c>
      <c r="G131" s="111" t="s">
        <v>6</v>
      </c>
      <c r="AA131" s="6" t="s">
        <v>63</v>
      </c>
      <c r="AC131" s="6" t="s">
        <v>2</v>
      </c>
      <c r="AD131" s="6" t="s">
        <v>3</v>
      </c>
      <c r="AE131" s="6" t="s">
        <v>4</v>
      </c>
      <c r="AF131" s="104" t="s">
        <v>5</v>
      </c>
      <c r="AG131" s="104" t="s">
        <v>6</v>
      </c>
    </row>
    <row r="132" spans="1:33" ht="20.100000000000001" customHeight="1">
      <c r="A132" s="112" t="s">
        <v>85</v>
      </c>
      <c r="B132" s="113" t="s">
        <v>86</v>
      </c>
      <c r="C132" s="112" t="s">
        <v>8</v>
      </c>
      <c r="D132" s="112" t="s">
        <v>87</v>
      </c>
      <c r="E132" s="114">
        <v>0.41249999999999998</v>
      </c>
      <c r="F132" s="115">
        <f t="shared" ref="F132:F136" si="32">IF(D132="H",$K$9*AF132,$K$10*AF132)</f>
        <v>10.26</v>
      </c>
      <c r="G132" s="115">
        <f t="shared" ref="G132:G136" si="33">ROUND(F132*E132,2)</f>
        <v>4.2300000000000004</v>
      </c>
      <c r="AA132" s="6" t="s">
        <v>85</v>
      </c>
      <c r="AB132" s="6" t="s">
        <v>86</v>
      </c>
      <c r="AC132" s="6" t="s">
        <v>8</v>
      </c>
      <c r="AD132" s="6" t="s">
        <v>87</v>
      </c>
      <c r="AE132" s="6">
        <v>0.41249999999999998</v>
      </c>
      <c r="AF132" s="104">
        <v>13.68</v>
      </c>
      <c r="AG132" s="104">
        <v>5.64</v>
      </c>
    </row>
    <row r="133" spans="1:33" ht="15" customHeight="1">
      <c r="A133" s="112" t="s">
        <v>104</v>
      </c>
      <c r="B133" s="113" t="s">
        <v>105</v>
      </c>
      <c r="C133" s="112" t="s">
        <v>8</v>
      </c>
      <c r="D133" s="112" t="s">
        <v>90</v>
      </c>
      <c r="E133" s="114">
        <v>0.111</v>
      </c>
      <c r="F133" s="115">
        <f t="shared" si="32"/>
        <v>15.254999999999999</v>
      </c>
      <c r="G133" s="115">
        <f t="shared" si="33"/>
        <v>1.69</v>
      </c>
      <c r="AA133" s="6" t="s">
        <v>104</v>
      </c>
      <c r="AB133" s="6" t="s">
        <v>105</v>
      </c>
      <c r="AC133" s="6" t="s">
        <v>8</v>
      </c>
      <c r="AD133" s="6" t="s">
        <v>90</v>
      </c>
      <c r="AE133" s="6">
        <v>0.111</v>
      </c>
      <c r="AF133" s="104">
        <v>20.34</v>
      </c>
      <c r="AG133" s="104">
        <v>2.25</v>
      </c>
    </row>
    <row r="134" spans="1:33" ht="20.100000000000001" customHeight="1">
      <c r="A134" s="112" t="s">
        <v>106</v>
      </c>
      <c r="B134" s="113" t="s">
        <v>107</v>
      </c>
      <c r="C134" s="112" t="s">
        <v>8</v>
      </c>
      <c r="D134" s="112" t="s">
        <v>87</v>
      </c>
      <c r="E134" s="114">
        <v>0.74450000000000005</v>
      </c>
      <c r="F134" s="115">
        <f t="shared" si="32"/>
        <v>2.8574999999999999</v>
      </c>
      <c r="G134" s="115">
        <f t="shared" si="33"/>
        <v>2.13</v>
      </c>
      <c r="AA134" s="6" t="s">
        <v>106</v>
      </c>
      <c r="AB134" s="6" t="s">
        <v>107</v>
      </c>
      <c r="AC134" s="6" t="s">
        <v>8</v>
      </c>
      <c r="AD134" s="6" t="s">
        <v>87</v>
      </c>
      <c r="AE134" s="6">
        <v>0.74450000000000005</v>
      </c>
      <c r="AF134" s="104">
        <v>3.81</v>
      </c>
      <c r="AG134" s="104">
        <v>2.83</v>
      </c>
    </row>
    <row r="135" spans="1:33" ht="20.100000000000001" customHeight="1">
      <c r="A135" s="112" t="s">
        <v>108</v>
      </c>
      <c r="B135" s="113" t="s">
        <v>109</v>
      </c>
      <c r="C135" s="112" t="s">
        <v>8</v>
      </c>
      <c r="D135" s="112" t="s">
        <v>87</v>
      </c>
      <c r="E135" s="114">
        <v>0.55000000000000004</v>
      </c>
      <c r="F135" s="115">
        <f t="shared" si="32"/>
        <v>9.442499999999999</v>
      </c>
      <c r="G135" s="115">
        <f t="shared" si="33"/>
        <v>5.19</v>
      </c>
      <c r="AA135" s="6" t="s">
        <v>108</v>
      </c>
      <c r="AB135" s="6" t="s">
        <v>109</v>
      </c>
      <c r="AC135" s="6" t="s">
        <v>8</v>
      </c>
      <c r="AD135" s="6" t="s">
        <v>87</v>
      </c>
      <c r="AE135" s="6">
        <v>0.55000000000000004</v>
      </c>
      <c r="AF135" s="104">
        <v>12.59</v>
      </c>
      <c r="AG135" s="104">
        <v>6.92</v>
      </c>
    </row>
    <row r="136" spans="1:33" ht="15" customHeight="1">
      <c r="A136" s="112" t="s">
        <v>110</v>
      </c>
      <c r="B136" s="113" t="s">
        <v>111</v>
      </c>
      <c r="C136" s="112" t="s">
        <v>8</v>
      </c>
      <c r="D136" s="112" t="s">
        <v>112</v>
      </c>
      <c r="E136" s="114">
        <v>2.5600000000000001E-2</v>
      </c>
      <c r="F136" s="115">
        <f t="shared" si="32"/>
        <v>15.51</v>
      </c>
      <c r="G136" s="115">
        <f t="shared" si="33"/>
        <v>0.4</v>
      </c>
      <c r="AA136" s="6" t="s">
        <v>110</v>
      </c>
      <c r="AB136" s="6" t="s">
        <v>111</v>
      </c>
      <c r="AC136" s="6" t="s">
        <v>8</v>
      </c>
      <c r="AD136" s="6" t="s">
        <v>112</v>
      </c>
      <c r="AE136" s="6">
        <v>2.5600000000000001E-2</v>
      </c>
      <c r="AF136" s="104">
        <v>20.68</v>
      </c>
      <c r="AG136" s="104">
        <v>0.52</v>
      </c>
    </row>
    <row r="137" spans="1:33" ht="15" customHeight="1">
      <c r="A137" s="107"/>
      <c r="B137" s="107"/>
      <c r="C137" s="107"/>
      <c r="D137" s="107"/>
      <c r="E137" s="116" t="s">
        <v>75</v>
      </c>
      <c r="F137" s="116"/>
      <c r="G137" s="117">
        <f>SUM(G132:G136)</f>
        <v>13.640000000000002</v>
      </c>
      <c r="AE137" s="6" t="s">
        <v>75</v>
      </c>
      <c r="AG137" s="104">
        <v>18.16</v>
      </c>
    </row>
    <row r="138" spans="1:33" ht="15" customHeight="1">
      <c r="A138" s="110" t="s">
        <v>96</v>
      </c>
      <c r="B138" s="110"/>
      <c r="C138" s="111" t="s">
        <v>2</v>
      </c>
      <c r="D138" s="111" t="s">
        <v>3</v>
      </c>
      <c r="E138" s="111" t="s">
        <v>4</v>
      </c>
      <c r="F138" s="111" t="s">
        <v>5</v>
      </c>
      <c r="G138" s="111" t="s">
        <v>6</v>
      </c>
      <c r="AA138" s="6" t="s">
        <v>96</v>
      </c>
      <c r="AC138" s="6" t="s">
        <v>2</v>
      </c>
      <c r="AD138" s="6" t="s">
        <v>3</v>
      </c>
      <c r="AE138" s="6" t="s">
        <v>4</v>
      </c>
      <c r="AF138" s="104" t="s">
        <v>5</v>
      </c>
      <c r="AG138" s="104" t="s">
        <v>6</v>
      </c>
    </row>
    <row r="139" spans="1:33" ht="15" customHeight="1">
      <c r="A139" s="112" t="s">
        <v>97</v>
      </c>
      <c r="B139" s="113" t="s">
        <v>1724</v>
      </c>
      <c r="C139" s="112" t="s">
        <v>8</v>
      </c>
      <c r="D139" s="112" t="s">
        <v>36</v>
      </c>
      <c r="E139" s="114">
        <v>0.35630000000000001</v>
      </c>
      <c r="F139" s="115">
        <f t="shared" ref="F139:F140" si="34">IF(D139="H",$K$9*AF139,$K$10*AF139)</f>
        <v>13.26</v>
      </c>
      <c r="G139" s="115">
        <f t="shared" ref="G139:G140" si="35">ROUND(F139*E139,2)</f>
        <v>4.72</v>
      </c>
      <c r="AA139" s="6" t="s">
        <v>97</v>
      </c>
      <c r="AB139" s="6" t="s">
        <v>1724</v>
      </c>
      <c r="AC139" s="6" t="s">
        <v>8</v>
      </c>
      <c r="AD139" s="6" t="s">
        <v>36</v>
      </c>
      <c r="AE139" s="6">
        <v>0.35630000000000001</v>
      </c>
      <c r="AF139" s="104">
        <v>17.68</v>
      </c>
      <c r="AG139" s="104">
        <v>6.29</v>
      </c>
    </row>
    <row r="140" spans="1:33" ht="15" customHeight="1">
      <c r="A140" s="112" t="s">
        <v>98</v>
      </c>
      <c r="B140" s="113" t="s">
        <v>1725</v>
      </c>
      <c r="C140" s="112" t="s">
        <v>8</v>
      </c>
      <c r="D140" s="112" t="s">
        <v>36</v>
      </c>
      <c r="E140" s="114">
        <v>0.71250000000000002</v>
      </c>
      <c r="F140" s="115">
        <f t="shared" si="34"/>
        <v>16.049999999999997</v>
      </c>
      <c r="G140" s="115">
        <f t="shared" si="35"/>
        <v>11.44</v>
      </c>
      <c r="AA140" s="6" t="s">
        <v>98</v>
      </c>
      <c r="AB140" s="6" t="s">
        <v>1725</v>
      </c>
      <c r="AC140" s="6" t="s">
        <v>8</v>
      </c>
      <c r="AD140" s="6" t="s">
        <v>36</v>
      </c>
      <c r="AE140" s="6">
        <v>0.71250000000000002</v>
      </c>
      <c r="AF140" s="104">
        <v>21.4</v>
      </c>
      <c r="AG140" s="104">
        <v>15.24</v>
      </c>
    </row>
    <row r="141" spans="1:33" ht="18" customHeight="1">
      <c r="A141" s="107"/>
      <c r="B141" s="107"/>
      <c r="C141" s="107"/>
      <c r="D141" s="107"/>
      <c r="E141" s="116" t="s">
        <v>99</v>
      </c>
      <c r="F141" s="116"/>
      <c r="G141" s="117">
        <f>SUM(G139:G140)</f>
        <v>16.16</v>
      </c>
      <c r="AE141" s="6" t="s">
        <v>99</v>
      </c>
      <c r="AG141" s="104">
        <v>21.53</v>
      </c>
    </row>
    <row r="142" spans="1:33" ht="15" customHeight="1">
      <c r="A142" s="110" t="s">
        <v>18</v>
      </c>
      <c r="B142" s="110"/>
      <c r="C142" s="111" t="s">
        <v>2</v>
      </c>
      <c r="D142" s="111" t="s">
        <v>3</v>
      </c>
      <c r="E142" s="111" t="s">
        <v>4</v>
      </c>
      <c r="F142" s="111" t="s">
        <v>5</v>
      </c>
      <c r="G142" s="111" t="s">
        <v>6</v>
      </c>
      <c r="AA142" s="6" t="s">
        <v>18</v>
      </c>
      <c r="AC142" s="6" t="s">
        <v>2</v>
      </c>
      <c r="AD142" s="6" t="s">
        <v>3</v>
      </c>
      <c r="AE142" s="6" t="s">
        <v>4</v>
      </c>
      <c r="AF142" s="104" t="s">
        <v>5</v>
      </c>
      <c r="AG142" s="104" t="s">
        <v>6</v>
      </c>
    </row>
    <row r="143" spans="1:33" ht="29.1" customHeight="1">
      <c r="A143" s="112" t="s">
        <v>100</v>
      </c>
      <c r="B143" s="113" t="s">
        <v>101</v>
      </c>
      <c r="C143" s="112" t="s">
        <v>8</v>
      </c>
      <c r="D143" s="112" t="s">
        <v>102</v>
      </c>
      <c r="E143" s="114">
        <v>4.5999999999999999E-3</v>
      </c>
      <c r="F143" s="115">
        <f>IF(D143="H",$K$9*AF143,$K$10*AF143)</f>
        <v>400.82249999999999</v>
      </c>
      <c r="G143" s="115">
        <f t="shared" ref="G143:G144" si="36">ROUND(F143*E143,2)</f>
        <v>1.84</v>
      </c>
      <c r="AA143" s="6" t="s">
        <v>100</v>
      </c>
      <c r="AB143" s="6" t="s">
        <v>101</v>
      </c>
      <c r="AC143" s="6" t="s">
        <v>8</v>
      </c>
      <c r="AD143" s="6" t="s">
        <v>102</v>
      </c>
      <c r="AE143" s="6">
        <v>4.5999999999999999E-3</v>
      </c>
      <c r="AF143" s="104">
        <v>534.42999999999995</v>
      </c>
      <c r="AG143" s="104">
        <v>2.4500000000000002</v>
      </c>
    </row>
    <row r="144" spans="1:33" ht="15" customHeight="1">
      <c r="A144" s="112" t="s">
        <v>113</v>
      </c>
      <c r="B144" s="113" t="s">
        <v>114</v>
      </c>
      <c r="C144" s="112" t="s">
        <v>8</v>
      </c>
      <c r="D144" s="112" t="s">
        <v>55</v>
      </c>
      <c r="E144" s="114">
        <v>1.5</v>
      </c>
      <c r="F144" s="115">
        <f>IF(D144="H",$K$9*AF144,$K$10*AF144)</f>
        <v>1.5074999999999998</v>
      </c>
      <c r="G144" s="115">
        <f t="shared" si="36"/>
        <v>2.2599999999999998</v>
      </c>
      <c r="AA144" s="6" t="s">
        <v>113</v>
      </c>
      <c r="AB144" s="6" t="s">
        <v>114</v>
      </c>
      <c r="AC144" s="6" t="s">
        <v>8</v>
      </c>
      <c r="AD144" s="6" t="s">
        <v>55</v>
      </c>
      <c r="AE144" s="6">
        <v>1.5</v>
      </c>
      <c r="AF144" s="104">
        <v>2.0099999999999998</v>
      </c>
      <c r="AG144" s="104">
        <v>3.01</v>
      </c>
    </row>
    <row r="145" spans="1:33" ht="15" customHeight="1">
      <c r="A145" s="107"/>
      <c r="B145" s="107"/>
      <c r="C145" s="107"/>
      <c r="D145" s="107"/>
      <c r="E145" s="116" t="s">
        <v>20</v>
      </c>
      <c r="F145" s="116"/>
      <c r="G145" s="117">
        <f>SUM(G143:G144)</f>
        <v>4.0999999999999996</v>
      </c>
      <c r="AE145" s="6" t="s">
        <v>20</v>
      </c>
      <c r="AG145" s="104">
        <v>5.46</v>
      </c>
    </row>
    <row r="146" spans="1:33" ht="15" customHeight="1">
      <c r="A146" s="107"/>
      <c r="B146" s="107"/>
      <c r="C146" s="107"/>
      <c r="D146" s="107"/>
      <c r="E146" s="118" t="s">
        <v>21</v>
      </c>
      <c r="F146" s="118"/>
      <c r="G146" s="119">
        <f>G145+G141+G137+G130</f>
        <v>34.269999999999996</v>
      </c>
      <c r="AE146" s="6" t="s">
        <v>21</v>
      </c>
      <c r="AG146" s="104">
        <v>45.63</v>
      </c>
    </row>
    <row r="147" spans="1:33" ht="9.9499999999999993" customHeight="1">
      <c r="A147" s="107"/>
      <c r="B147" s="107"/>
      <c r="C147" s="108"/>
      <c r="D147" s="108"/>
      <c r="E147" s="107"/>
      <c r="F147" s="107"/>
      <c r="G147" s="107"/>
    </row>
    <row r="148" spans="1:33" ht="20.100000000000001" customHeight="1">
      <c r="A148" s="109" t="s">
        <v>115</v>
      </c>
      <c r="B148" s="109"/>
      <c r="C148" s="109"/>
      <c r="D148" s="109"/>
      <c r="E148" s="109"/>
      <c r="F148" s="109"/>
      <c r="G148" s="109"/>
      <c r="AA148" s="6" t="s">
        <v>115</v>
      </c>
    </row>
    <row r="149" spans="1:33" ht="15" customHeight="1">
      <c r="A149" s="110" t="s">
        <v>63</v>
      </c>
      <c r="B149" s="110"/>
      <c r="C149" s="111" t="s">
        <v>2</v>
      </c>
      <c r="D149" s="111" t="s">
        <v>3</v>
      </c>
      <c r="E149" s="111" t="s">
        <v>4</v>
      </c>
      <c r="F149" s="111" t="s">
        <v>5</v>
      </c>
      <c r="G149" s="111" t="s">
        <v>6</v>
      </c>
      <c r="AA149" s="6" t="s">
        <v>63</v>
      </c>
      <c r="AC149" s="6" t="s">
        <v>2</v>
      </c>
      <c r="AD149" s="6" t="s">
        <v>3</v>
      </c>
      <c r="AE149" s="6" t="s">
        <v>4</v>
      </c>
      <c r="AF149" s="104" t="s">
        <v>5</v>
      </c>
      <c r="AG149" s="104" t="s">
        <v>6</v>
      </c>
    </row>
    <row r="150" spans="1:33" ht="15" customHeight="1">
      <c r="A150" s="112">
        <v>4154</v>
      </c>
      <c r="B150" s="113" t="s">
        <v>1766</v>
      </c>
      <c r="C150" s="112" t="s">
        <v>48</v>
      </c>
      <c r="D150" s="112" t="s">
        <v>1767</v>
      </c>
      <c r="E150" s="114">
        <v>1.03</v>
      </c>
      <c r="F150" s="115">
        <f t="shared" ref="F150:F152" si="37">IF(D150="H",$K$9*AF150,$K$10*AF150)</f>
        <v>5.4824999999999999</v>
      </c>
      <c r="G150" s="115">
        <f t="shared" ref="G150" si="38">ROUND(F150*E150,2)</f>
        <v>5.65</v>
      </c>
      <c r="AA150" s="6">
        <v>4154</v>
      </c>
      <c r="AB150" s="6" t="s">
        <v>1766</v>
      </c>
      <c r="AC150" s="6" t="s">
        <v>48</v>
      </c>
      <c r="AD150" s="6" t="s">
        <v>1767</v>
      </c>
      <c r="AE150" s="6">
        <v>1.03</v>
      </c>
      <c r="AF150" s="104">
        <v>7.31</v>
      </c>
      <c r="AG150" s="104">
        <v>7.53</v>
      </c>
    </row>
    <row r="151" spans="1:33" ht="15" customHeight="1">
      <c r="A151" s="112">
        <v>88316</v>
      </c>
      <c r="B151" s="113" t="s">
        <v>128</v>
      </c>
      <c r="C151" s="112" t="s">
        <v>8</v>
      </c>
      <c r="D151" s="112" t="s">
        <v>36</v>
      </c>
      <c r="E151" s="114">
        <v>0.16</v>
      </c>
      <c r="F151" s="115">
        <f t="shared" si="37"/>
        <v>12.84</v>
      </c>
      <c r="G151" s="115">
        <f t="shared" ref="G151:G152" si="39">ROUND(F151*E151,2)</f>
        <v>2.0499999999999998</v>
      </c>
      <c r="AA151" s="6">
        <v>88316</v>
      </c>
      <c r="AB151" s="6" t="s">
        <v>128</v>
      </c>
      <c r="AC151" s="6" t="s">
        <v>8</v>
      </c>
      <c r="AD151" s="6" t="s">
        <v>36</v>
      </c>
      <c r="AE151" s="6">
        <v>0.16</v>
      </c>
      <c r="AF151" s="104">
        <v>17.12</v>
      </c>
      <c r="AG151" s="104">
        <v>2.74</v>
      </c>
    </row>
    <row r="152" spans="1:33" ht="15" customHeight="1">
      <c r="A152" s="112">
        <v>88278</v>
      </c>
      <c r="B152" s="113" t="s">
        <v>1725</v>
      </c>
      <c r="C152" s="112" t="s">
        <v>8</v>
      </c>
      <c r="D152" s="112" t="s">
        <v>36</v>
      </c>
      <c r="E152" s="114">
        <v>0.08</v>
      </c>
      <c r="F152" s="115">
        <f t="shared" si="37"/>
        <v>14.715</v>
      </c>
      <c r="G152" s="115">
        <f t="shared" si="39"/>
        <v>1.18</v>
      </c>
      <c r="AA152" s="6">
        <v>88278</v>
      </c>
      <c r="AB152" s="6" t="s">
        <v>1725</v>
      </c>
      <c r="AC152" s="6" t="s">
        <v>8</v>
      </c>
      <c r="AD152" s="6" t="s">
        <v>36</v>
      </c>
      <c r="AE152" s="6">
        <v>0.08</v>
      </c>
      <c r="AF152" s="104">
        <v>19.62</v>
      </c>
      <c r="AG152" s="104">
        <v>1.57</v>
      </c>
    </row>
    <row r="153" spans="1:33" ht="15" customHeight="1">
      <c r="A153" s="107"/>
      <c r="B153" s="107"/>
      <c r="C153" s="107"/>
      <c r="D153" s="107"/>
      <c r="E153" s="116" t="s">
        <v>20</v>
      </c>
      <c r="F153" s="116"/>
      <c r="G153" s="117">
        <f>SUM(G150:G152)</f>
        <v>8.8800000000000008</v>
      </c>
      <c r="AE153" s="6" t="s">
        <v>20</v>
      </c>
      <c r="AG153" s="104">
        <v>11.84</v>
      </c>
    </row>
    <row r="154" spans="1:33" ht="15" customHeight="1">
      <c r="A154" s="107"/>
      <c r="B154" s="107"/>
      <c r="C154" s="107"/>
      <c r="D154" s="107"/>
      <c r="E154" s="118" t="s">
        <v>21</v>
      </c>
      <c r="F154" s="118"/>
      <c r="G154" s="119">
        <f>G153</f>
        <v>8.8800000000000008</v>
      </c>
      <c r="AE154" s="6" t="s">
        <v>21</v>
      </c>
      <c r="AG154" s="104">
        <v>11.84</v>
      </c>
    </row>
    <row r="155" spans="1:33" ht="9.9499999999999993" customHeight="1">
      <c r="A155" s="107"/>
      <c r="B155" s="107"/>
      <c r="C155" s="108"/>
      <c r="D155" s="108"/>
      <c r="E155" s="107"/>
      <c r="F155" s="107"/>
      <c r="G155" s="107"/>
    </row>
    <row r="156" spans="1:33" ht="20.100000000000001" customHeight="1">
      <c r="A156" s="109" t="s">
        <v>116</v>
      </c>
      <c r="B156" s="109"/>
      <c r="C156" s="109"/>
      <c r="D156" s="109"/>
      <c r="E156" s="109"/>
      <c r="F156" s="109"/>
      <c r="G156" s="109"/>
      <c r="AA156" s="6" t="s">
        <v>116</v>
      </c>
    </row>
    <row r="157" spans="1:33" ht="15" customHeight="1">
      <c r="A157" s="110" t="s">
        <v>63</v>
      </c>
      <c r="B157" s="110"/>
      <c r="C157" s="111" t="s">
        <v>2</v>
      </c>
      <c r="D157" s="111" t="s">
        <v>3</v>
      </c>
      <c r="E157" s="111" t="s">
        <v>4</v>
      </c>
      <c r="F157" s="111" t="s">
        <v>5</v>
      </c>
      <c r="G157" s="111" t="s">
        <v>6</v>
      </c>
      <c r="AA157" s="6" t="s">
        <v>63</v>
      </c>
      <c r="AC157" s="6" t="s">
        <v>2</v>
      </c>
      <c r="AD157" s="6" t="s">
        <v>3</v>
      </c>
      <c r="AE157" s="6" t="s">
        <v>4</v>
      </c>
      <c r="AF157" s="104" t="s">
        <v>5</v>
      </c>
      <c r="AG157" s="104" t="s">
        <v>6</v>
      </c>
    </row>
    <row r="158" spans="1:33" ht="20.100000000000001" customHeight="1">
      <c r="A158" s="112" t="s">
        <v>117</v>
      </c>
      <c r="B158" s="113" t="s">
        <v>118</v>
      </c>
      <c r="C158" s="112" t="s">
        <v>8</v>
      </c>
      <c r="D158" s="112" t="s">
        <v>55</v>
      </c>
      <c r="E158" s="114">
        <v>0.89449999999999996</v>
      </c>
      <c r="F158" s="115">
        <f t="shared" ref="F158:F159" si="40">IF(D158="H",$K$9*AF158,$K$10*AF158)</f>
        <v>0.1875</v>
      </c>
      <c r="G158" s="115">
        <f t="shared" ref="G158:G159" si="41">ROUND(F158*E158,2)</f>
        <v>0.17</v>
      </c>
      <c r="AA158" s="6" t="s">
        <v>117</v>
      </c>
      <c r="AB158" s="6" t="s">
        <v>118</v>
      </c>
      <c r="AC158" s="6" t="s">
        <v>8</v>
      </c>
      <c r="AD158" s="6" t="s">
        <v>55</v>
      </c>
      <c r="AE158" s="6">
        <v>0.89449999999999996</v>
      </c>
      <c r="AF158" s="104">
        <v>0.25</v>
      </c>
      <c r="AG158" s="104">
        <v>0.22</v>
      </c>
    </row>
    <row r="159" spans="1:33" ht="20.100000000000001" customHeight="1">
      <c r="A159" s="112" t="s">
        <v>119</v>
      </c>
      <c r="B159" s="113" t="s">
        <v>120</v>
      </c>
      <c r="C159" s="112" t="s">
        <v>8</v>
      </c>
      <c r="D159" s="112" t="s">
        <v>95</v>
      </c>
      <c r="E159" s="114">
        <v>1.177</v>
      </c>
      <c r="F159" s="115">
        <f t="shared" si="40"/>
        <v>2.0024999999999999</v>
      </c>
      <c r="G159" s="115">
        <f t="shared" si="41"/>
        <v>2.36</v>
      </c>
      <c r="AA159" s="6" t="s">
        <v>119</v>
      </c>
      <c r="AB159" s="6" t="s">
        <v>120</v>
      </c>
      <c r="AC159" s="6" t="s">
        <v>8</v>
      </c>
      <c r="AD159" s="6" t="s">
        <v>95</v>
      </c>
      <c r="AE159" s="6">
        <v>1.177</v>
      </c>
      <c r="AF159" s="104">
        <v>2.67</v>
      </c>
      <c r="AG159" s="104">
        <v>3.14</v>
      </c>
    </row>
    <row r="160" spans="1:33" ht="15" customHeight="1">
      <c r="A160" s="107"/>
      <c r="B160" s="107"/>
      <c r="C160" s="107"/>
      <c r="D160" s="107"/>
      <c r="E160" s="116" t="s">
        <v>75</v>
      </c>
      <c r="F160" s="116"/>
      <c r="G160" s="117">
        <f>SUM(G158:G159)</f>
        <v>2.5299999999999998</v>
      </c>
      <c r="AE160" s="6" t="s">
        <v>75</v>
      </c>
      <c r="AG160" s="104">
        <v>3.36</v>
      </c>
    </row>
    <row r="161" spans="1:33" ht="15" customHeight="1">
      <c r="A161" s="110" t="s">
        <v>96</v>
      </c>
      <c r="B161" s="110"/>
      <c r="C161" s="111" t="s">
        <v>2</v>
      </c>
      <c r="D161" s="111" t="s">
        <v>3</v>
      </c>
      <c r="E161" s="111" t="s">
        <v>4</v>
      </c>
      <c r="F161" s="111" t="s">
        <v>5</v>
      </c>
      <c r="G161" s="111" t="s">
        <v>6</v>
      </c>
      <c r="AA161" s="6" t="s">
        <v>96</v>
      </c>
      <c r="AC161" s="6" t="s">
        <v>2</v>
      </c>
      <c r="AD161" s="6" t="s">
        <v>3</v>
      </c>
      <c r="AE161" s="6" t="s">
        <v>4</v>
      </c>
      <c r="AF161" s="104" t="s">
        <v>5</v>
      </c>
      <c r="AG161" s="104" t="s">
        <v>6</v>
      </c>
    </row>
    <row r="162" spans="1:33" ht="15" customHeight="1">
      <c r="A162" s="112" t="s">
        <v>97</v>
      </c>
      <c r="B162" s="113" t="s">
        <v>1724</v>
      </c>
      <c r="C162" s="112" t="s">
        <v>8</v>
      </c>
      <c r="D162" s="112" t="s">
        <v>36</v>
      </c>
      <c r="E162" s="114">
        <v>6.9900000000000004E-2</v>
      </c>
      <c r="F162" s="115">
        <f t="shared" ref="F162:F163" si="42">IF(D162="H",$K$9*AF162,$K$10*AF162)</f>
        <v>13.26</v>
      </c>
      <c r="G162" s="115">
        <f t="shared" ref="G162:G163" si="43">ROUND(F162*E162,2)</f>
        <v>0.93</v>
      </c>
      <c r="AA162" s="6" t="s">
        <v>97</v>
      </c>
      <c r="AB162" s="6" t="s">
        <v>1724</v>
      </c>
      <c r="AC162" s="6" t="s">
        <v>8</v>
      </c>
      <c r="AD162" s="6" t="s">
        <v>36</v>
      </c>
      <c r="AE162" s="6">
        <v>6.9900000000000004E-2</v>
      </c>
      <c r="AF162" s="104">
        <v>17.68</v>
      </c>
      <c r="AG162" s="104">
        <v>1.23</v>
      </c>
    </row>
    <row r="163" spans="1:33" ht="15" customHeight="1">
      <c r="A163" s="112" t="s">
        <v>98</v>
      </c>
      <c r="B163" s="113" t="s">
        <v>1725</v>
      </c>
      <c r="C163" s="112" t="s">
        <v>8</v>
      </c>
      <c r="D163" s="112" t="s">
        <v>36</v>
      </c>
      <c r="E163" s="114">
        <v>7.3400000000000007E-2</v>
      </c>
      <c r="F163" s="115">
        <f t="shared" si="42"/>
        <v>16.049999999999997</v>
      </c>
      <c r="G163" s="115">
        <f t="shared" si="43"/>
        <v>1.18</v>
      </c>
      <c r="AA163" s="6" t="s">
        <v>98</v>
      </c>
      <c r="AB163" s="6" t="s">
        <v>1725</v>
      </c>
      <c r="AC163" s="6" t="s">
        <v>8</v>
      </c>
      <c r="AD163" s="6" t="s">
        <v>36</v>
      </c>
      <c r="AE163" s="6">
        <v>7.3400000000000007E-2</v>
      </c>
      <c r="AF163" s="104">
        <v>21.4</v>
      </c>
      <c r="AG163" s="104">
        <v>1.57</v>
      </c>
    </row>
    <row r="164" spans="1:33" ht="18" customHeight="1">
      <c r="A164" s="107"/>
      <c r="B164" s="107"/>
      <c r="C164" s="107"/>
      <c r="D164" s="107"/>
      <c r="E164" s="116" t="s">
        <v>99</v>
      </c>
      <c r="F164" s="116"/>
      <c r="G164" s="117">
        <f>SUM(G162:G163)</f>
        <v>2.11</v>
      </c>
      <c r="AE164" s="6" t="s">
        <v>99</v>
      </c>
      <c r="AG164" s="104">
        <v>2.8</v>
      </c>
    </row>
    <row r="165" spans="1:33" ht="15" customHeight="1">
      <c r="A165" s="107"/>
      <c r="B165" s="107"/>
      <c r="C165" s="107"/>
      <c r="D165" s="107"/>
      <c r="E165" s="118" t="s">
        <v>21</v>
      </c>
      <c r="F165" s="118"/>
      <c r="G165" s="119">
        <f>G164+G160</f>
        <v>4.6399999999999997</v>
      </c>
      <c r="AE165" s="6" t="s">
        <v>21</v>
      </c>
      <c r="AG165" s="104">
        <v>6.16</v>
      </c>
    </row>
    <row r="166" spans="1:33" ht="9.9499999999999993" customHeight="1">
      <c r="A166" s="107"/>
      <c r="B166" s="107"/>
      <c r="C166" s="108"/>
      <c r="D166" s="108"/>
      <c r="E166" s="107"/>
      <c r="F166" s="107"/>
      <c r="G166" s="107"/>
    </row>
    <row r="167" spans="1:33" ht="20.100000000000001" customHeight="1">
      <c r="A167" s="109" t="s">
        <v>121</v>
      </c>
      <c r="B167" s="109"/>
      <c r="C167" s="109"/>
      <c r="D167" s="109"/>
      <c r="E167" s="109"/>
      <c r="F167" s="109"/>
      <c r="G167" s="109"/>
      <c r="AA167" s="6" t="s">
        <v>121</v>
      </c>
    </row>
    <row r="168" spans="1:33" ht="15" customHeight="1">
      <c r="A168" s="110" t="s">
        <v>77</v>
      </c>
      <c r="B168" s="110"/>
      <c r="C168" s="111" t="s">
        <v>2</v>
      </c>
      <c r="D168" s="111" t="s">
        <v>3</v>
      </c>
      <c r="E168" s="111" t="s">
        <v>4</v>
      </c>
      <c r="F168" s="111" t="s">
        <v>5</v>
      </c>
      <c r="G168" s="111" t="s">
        <v>6</v>
      </c>
      <c r="AA168" s="6" t="s">
        <v>77</v>
      </c>
      <c r="AC168" s="6" t="s">
        <v>2</v>
      </c>
      <c r="AD168" s="6" t="s">
        <v>3</v>
      </c>
      <c r="AE168" s="6" t="s">
        <v>4</v>
      </c>
      <c r="AF168" s="104" t="s">
        <v>5</v>
      </c>
      <c r="AG168" s="104" t="s">
        <v>6</v>
      </c>
    </row>
    <row r="169" spans="1:33" ht="20.100000000000001" customHeight="1">
      <c r="A169" s="112" t="s">
        <v>122</v>
      </c>
      <c r="B169" s="113" t="s">
        <v>123</v>
      </c>
      <c r="C169" s="112" t="s">
        <v>8</v>
      </c>
      <c r="D169" s="112" t="s">
        <v>80</v>
      </c>
      <c r="E169" s="114">
        <v>2.3999999999999998E-3</v>
      </c>
      <c r="F169" s="115">
        <f t="shared" ref="F169:F170" si="44">IF(D169="H",$K$9*AF169,$K$10*AF169)</f>
        <v>46.477499999999999</v>
      </c>
      <c r="G169" s="115">
        <f t="shared" ref="G169:G170" si="45">ROUND(F169*E169,2)</f>
        <v>0.11</v>
      </c>
      <c r="AA169" s="6" t="s">
        <v>122</v>
      </c>
      <c r="AB169" s="6" t="s">
        <v>123</v>
      </c>
      <c r="AC169" s="6" t="s">
        <v>8</v>
      </c>
      <c r="AD169" s="6" t="s">
        <v>80</v>
      </c>
      <c r="AE169" s="6">
        <v>2.3999999999999998E-3</v>
      </c>
      <c r="AF169" s="104">
        <v>61.97</v>
      </c>
      <c r="AG169" s="104">
        <v>0.14000000000000001</v>
      </c>
    </row>
    <row r="170" spans="1:33" ht="20.100000000000001" customHeight="1">
      <c r="A170" s="112" t="s">
        <v>124</v>
      </c>
      <c r="B170" s="113" t="s">
        <v>125</v>
      </c>
      <c r="C170" s="112" t="s">
        <v>8</v>
      </c>
      <c r="D170" s="112" t="s">
        <v>83</v>
      </c>
      <c r="E170" s="114">
        <v>5.9999999999999995E-4</v>
      </c>
      <c r="F170" s="115">
        <f t="shared" si="44"/>
        <v>133.58250000000001</v>
      </c>
      <c r="G170" s="115">
        <f t="shared" si="45"/>
        <v>0.08</v>
      </c>
      <c r="AA170" s="6" t="s">
        <v>124</v>
      </c>
      <c r="AB170" s="6" t="s">
        <v>125</v>
      </c>
      <c r="AC170" s="6" t="s">
        <v>8</v>
      </c>
      <c r="AD170" s="6" t="s">
        <v>83</v>
      </c>
      <c r="AE170" s="6">
        <v>5.9999999999999995E-4</v>
      </c>
      <c r="AF170" s="104">
        <v>178.11</v>
      </c>
      <c r="AG170" s="104">
        <v>0.1</v>
      </c>
    </row>
    <row r="171" spans="1:33" ht="15" customHeight="1">
      <c r="A171" s="107"/>
      <c r="B171" s="107"/>
      <c r="C171" s="107"/>
      <c r="D171" s="107"/>
      <c r="E171" s="116" t="s">
        <v>84</v>
      </c>
      <c r="F171" s="116"/>
      <c r="G171" s="117">
        <f>SUM(G169:G170)</f>
        <v>0.19</v>
      </c>
      <c r="AE171" s="6" t="s">
        <v>84</v>
      </c>
      <c r="AG171" s="104">
        <v>0.24</v>
      </c>
    </row>
    <row r="172" spans="1:33" ht="15" customHeight="1">
      <c r="A172" s="110" t="s">
        <v>96</v>
      </c>
      <c r="B172" s="110"/>
      <c r="C172" s="111" t="s">
        <v>2</v>
      </c>
      <c r="D172" s="111" t="s">
        <v>3</v>
      </c>
      <c r="E172" s="111" t="s">
        <v>4</v>
      </c>
      <c r="F172" s="111" t="s">
        <v>5</v>
      </c>
      <c r="G172" s="111" t="s">
        <v>6</v>
      </c>
      <c r="AA172" s="6" t="s">
        <v>96</v>
      </c>
      <c r="AC172" s="6" t="s">
        <v>2</v>
      </c>
      <c r="AD172" s="6" t="s">
        <v>3</v>
      </c>
      <c r="AE172" s="6" t="s">
        <v>4</v>
      </c>
      <c r="AF172" s="104" t="s">
        <v>5</v>
      </c>
      <c r="AG172" s="104" t="s">
        <v>6</v>
      </c>
    </row>
    <row r="173" spans="1:33" ht="15" customHeight="1">
      <c r="A173" s="112" t="s">
        <v>126</v>
      </c>
      <c r="B173" s="113" t="s">
        <v>1726</v>
      </c>
      <c r="C173" s="112" t="s">
        <v>8</v>
      </c>
      <c r="D173" s="112" t="s">
        <v>36</v>
      </c>
      <c r="E173" s="114">
        <v>3.0000000000000001E-3</v>
      </c>
      <c r="F173" s="115">
        <f>IF(D173="H",$K$9*AF173,$K$10*AF173)</f>
        <v>13.3125</v>
      </c>
      <c r="G173" s="115">
        <f t="shared" ref="G173:G174" si="46">ROUND(F173*E173,2)</f>
        <v>0.04</v>
      </c>
      <c r="AA173" s="6" t="s">
        <v>126</v>
      </c>
      <c r="AB173" s="6" t="s">
        <v>1726</v>
      </c>
      <c r="AC173" s="6" t="s">
        <v>8</v>
      </c>
      <c r="AD173" s="6" t="s">
        <v>36</v>
      </c>
      <c r="AE173" s="6">
        <v>3.0000000000000001E-3</v>
      </c>
      <c r="AF173" s="104">
        <v>17.75</v>
      </c>
      <c r="AG173" s="104">
        <v>0.05</v>
      </c>
    </row>
    <row r="174" spans="1:33" ht="15" customHeight="1">
      <c r="A174" s="112" t="s">
        <v>127</v>
      </c>
      <c r="B174" s="113" t="s">
        <v>1727</v>
      </c>
      <c r="C174" s="112" t="s">
        <v>8</v>
      </c>
      <c r="D174" s="112" t="s">
        <v>36</v>
      </c>
      <c r="E174" s="114">
        <v>3.0000000000000001E-3</v>
      </c>
      <c r="F174" s="115">
        <f>IF(D174="H",$K$9*AF174,$K$10*AF174)</f>
        <v>12.84</v>
      </c>
      <c r="G174" s="115">
        <f t="shared" si="46"/>
        <v>0.04</v>
      </c>
      <c r="AA174" s="6" t="s">
        <v>127</v>
      </c>
      <c r="AB174" s="6" t="s">
        <v>1727</v>
      </c>
      <c r="AC174" s="6" t="s">
        <v>8</v>
      </c>
      <c r="AD174" s="6" t="s">
        <v>36</v>
      </c>
      <c r="AE174" s="6">
        <v>3.0000000000000001E-3</v>
      </c>
      <c r="AF174" s="104">
        <v>17.12</v>
      </c>
      <c r="AG174" s="104">
        <v>0.05</v>
      </c>
    </row>
    <row r="175" spans="1:33" ht="18" customHeight="1">
      <c r="A175" s="107"/>
      <c r="B175" s="107"/>
      <c r="C175" s="107"/>
      <c r="D175" s="107"/>
      <c r="E175" s="116" t="s">
        <v>99</v>
      </c>
      <c r="F175" s="116"/>
      <c r="G175" s="117">
        <f>SUM(G173:G174)</f>
        <v>0.08</v>
      </c>
      <c r="AE175" s="6" t="s">
        <v>99</v>
      </c>
      <c r="AG175" s="104">
        <v>0.1</v>
      </c>
    </row>
    <row r="176" spans="1:33" ht="15" customHeight="1">
      <c r="A176" s="107"/>
      <c r="B176" s="107"/>
      <c r="C176" s="107"/>
      <c r="D176" s="107"/>
      <c r="E176" s="118" t="s">
        <v>21</v>
      </c>
      <c r="F176" s="118"/>
      <c r="G176" s="119">
        <f>G175+G171</f>
        <v>0.27</v>
      </c>
      <c r="AE176" s="6" t="s">
        <v>21</v>
      </c>
      <c r="AG176" s="104">
        <v>0.34</v>
      </c>
    </row>
    <row r="177" spans="1:33" ht="9.9499999999999993" customHeight="1">
      <c r="A177" s="107"/>
      <c r="B177" s="107"/>
      <c r="C177" s="108"/>
      <c r="D177" s="108"/>
      <c r="E177" s="107"/>
      <c r="F177" s="107"/>
      <c r="G177" s="107"/>
    </row>
    <row r="178" spans="1:33" ht="20.100000000000001" customHeight="1">
      <c r="A178" s="109" t="s">
        <v>129</v>
      </c>
      <c r="B178" s="109"/>
      <c r="C178" s="109"/>
      <c r="D178" s="109"/>
      <c r="E178" s="109"/>
      <c r="F178" s="109"/>
      <c r="G178" s="109"/>
      <c r="AA178" s="6" t="s">
        <v>129</v>
      </c>
    </row>
    <row r="179" spans="1:33" ht="15" customHeight="1">
      <c r="A179" s="110" t="s">
        <v>63</v>
      </c>
      <c r="B179" s="110"/>
      <c r="C179" s="111" t="s">
        <v>2</v>
      </c>
      <c r="D179" s="111" t="s">
        <v>3</v>
      </c>
      <c r="E179" s="111" t="s">
        <v>4</v>
      </c>
      <c r="F179" s="111" t="s">
        <v>5</v>
      </c>
      <c r="G179" s="111" t="s">
        <v>6</v>
      </c>
      <c r="AA179" s="6" t="s">
        <v>63</v>
      </c>
      <c r="AC179" s="6" t="s">
        <v>2</v>
      </c>
      <c r="AD179" s="6" t="s">
        <v>3</v>
      </c>
      <c r="AE179" s="6" t="s">
        <v>4</v>
      </c>
      <c r="AF179" s="104" t="s">
        <v>5</v>
      </c>
      <c r="AG179" s="104" t="s">
        <v>6</v>
      </c>
    </row>
    <row r="180" spans="1:33" ht="20.100000000000001" customHeight="1">
      <c r="A180" s="112" t="s">
        <v>130</v>
      </c>
      <c r="B180" s="113" t="s">
        <v>131</v>
      </c>
      <c r="C180" s="112" t="s">
        <v>8</v>
      </c>
      <c r="D180" s="112" t="s">
        <v>55</v>
      </c>
      <c r="E180" s="114">
        <v>3.4799999999999998E-2</v>
      </c>
      <c r="F180" s="115">
        <f t="shared" ref="F180:F187" si="47">IF(D180="H",$K$9*AF180,$K$10*AF180)</f>
        <v>20.422499999999999</v>
      </c>
      <c r="G180" s="115">
        <f t="shared" ref="G180:G187" si="48">ROUND(F180*E180,2)</f>
        <v>0.71</v>
      </c>
      <c r="AA180" s="6" t="s">
        <v>130</v>
      </c>
      <c r="AB180" s="6" t="s">
        <v>131</v>
      </c>
      <c r="AC180" s="6" t="s">
        <v>8</v>
      </c>
      <c r="AD180" s="6" t="s">
        <v>55</v>
      </c>
      <c r="AE180" s="6">
        <v>3.4799999999999998E-2</v>
      </c>
      <c r="AF180" s="104">
        <v>27.23</v>
      </c>
      <c r="AG180" s="104">
        <v>0.94</v>
      </c>
    </row>
    <row r="181" spans="1:33" ht="36.950000000000003" customHeight="1">
      <c r="A181" s="112" t="s">
        <v>132</v>
      </c>
      <c r="B181" s="113" t="s">
        <v>133</v>
      </c>
      <c r="C181" s="112" t="s">
        <v>8</v>
      </c>
      <c r="D181" s="112" t="s">
        <v>134</v>
      </c>
      <c r="E181" s="114">
        <v>3.4799999999999998E-2</v>
      </c>
      <c r="F181" s="115">
        <f t="shared" si="47"/>
        <v>50.625</v>
      </c>
      <c r="G181" s="115">
        <f t="shared" si="48"/>
        <v>1.76</v>
      </c>
      <c r="AA181" s="6" t="s">
        <v>132</v>
      </c>
      <c r="AB181" s="6" t="s">
        <v>133</v>
      </c>
      <c r="AC181" s="6" t="s">
        <v>8</v>
      </c>
      <c r="AD181" s="6" t="s">
        <v>134</v>
      </c>
      <c r="AE181" s="6">
        <v>3.4799999999999998E-2</v>
      </c>
      <c r="AF181" s="104">
        <v>67.5</v>
      </c>
      <c r="AG181" s="104">
        <v>2.34</v>
      </c>
    </row>
    <row r="182" spans="1:33" ht="20.100000000000001" customHeight="1">
      <c r="A182" s="112" t="s">
        <v>135</v>
      </c>
      <c r="B182" s="113" t="s">
        <v>136</v>
      </c>
      <c r="C182" s="112" t="s">
        <v>8</v>
      </c>
      <c r="D182" s="112" t="s">
        <v>95</v>
      </c>
      <c r="E182" s="114">
        <v>0.97619999999999996</v>
      </c>
      <c r="F182" s="115">
        <f t="shared" si="47"/>
        <v>70.364999999999995</v>
      </c>
      <c r="G182" s="115">
        <f t="shared" si="48"/>
        <v>68.69</v>
      </c>
      <c r="AA182" s="6" t="s">
        <v>135</v>
      </c>
      <c r="AB182" s="6" t="s">
        <v>136</v>
      </c>
      <c r="AC182" s="6" t="s">
        <v>8</v>
      </c>
      <c r="AD182" s="6" t="s">
        <v>95</v>
      </c>
      <c r="AE182" s="6">
        <v>0.97619999999999996</v>
      </c>
      <c r="AF182" s="104">
        <v>93.82</v>
      </c>
      <c r="AG182" s="104">
        <v>91.58</v>
      </c>
    </row>
    <row r="183" spans="1:33" ht="20.100000000000001" customHeight="1">
      <c r="A183" s="112" t="s">
        <v>137</v>
      </c>
      <c r="B183" s="113" t="s">
        <v>138</v>
      </c>
      <c r="C183" s="112" t="s">
        <v>8</v>
      </c>
      <c r="D183" s="112" t="s">
        <v>55</v>
      </c>
      <c r="E183" s="114">
        <v>1.7399999999999999E-2</v>
      </c>
      <c r="F183" s="115">
        <f t="shared" si="47"/>
        <v>12.690000000000001</v>
      </c>
      <c r="G183" s="115">
        <f t="shared" si="48"/>
        <v>0.22</v>
      </c>
      <c r="AA183" s="6" t="s">
        <v>137</v>
      </c>
      <c r="AB183" s="6" t="s">
        <v>138</v>
      </c>
      <c r="AC183" s="6" t="s">
        <v>8</v>
      </c>
      <c r="AD183" s="6" t="s">
        <v>55</v>
      </c>
      <c r="AE183" s="6">
        <v>1.7399999999999999E-2</v>
      </c>
      <c r="AF183" s="104">
        <v>16.920000000000002</v>
      </c>
      <c r="AG183" s="104">
        <v>0.28999999999999998</v>
      </c>
    </row>
    <row r="184" spans="1:33" ht="20.100000000000001" customHeight="1">
      <c r="A184" s="112" t="s">
        <v>139</v>
      </c>
      <c r="B184" s="113" t="s">
        <v>140</v>
      </c>
      <c r="C184" s="112" t="s">
        <v>8</v>
      </c>
      <c r="D184" s="112" t="s">
        <v>55</v>
      </c>
      <c r="E184" s="114">
        <v>3.4799999999999998E-2</v>
      </c>
      <c r="F184" s="115">
        <f t="shared" si="47"/>
        <v>16.297499999999999</v>
      </c>
      <c r="G184" s="115">
        <f t="shared" si="48"/>
        <v>0.56999999999999995</v>
      </c>
      <c r="AA184" s="6" t="s">
        <v>139</v>
      </c>
      <c r="AB184" s="6" t="s">
        <v>140</v>
      </c>
      <c r="AC184" s="6" t="s">
        <v>8</v>
      </c>
      <c r="AD184" s="6" t="s">
        <v>55</v>
      </c>
      <c r="AE184" s="6">
        <v>3.4799999999999998E-2</v>
      </c>
      <c r="AF184" s="104">
        <v>21.73</v>
      </c>
      <c r="AG184" s="104">
        <v>0.75</v>
      </c>
    </row>
    <row r="185" spans="1:33" ht="20.100000000000001" customHeight="1">
      <c r="A185" s="112" t="s">
        <v>141</v>
      </c>
      <c r="B185" s="113" t="s">
        <v>142</v>
      </c>
      <c r="C185" s="112" t="s">
        <v>8</v>
      </c>
      <c r="D185" s="112" t="s">
        <v>55</v>
      </c>
      <c r="E185" s="114">
        <v>1.7399999999999999E-2</v>
      </c>
      <c r="F185" s="115">
        <f t="shared" si="47"/>
        <v>494.11500000000001</v>
      </c>
      <c r="G185" s="115">
        <f t="shared" si="48"/>
        <v>8.6</v>
      </c>
      <c r="AA185" s="6" t="s">
        <v>141</v>
      </c>
      <c r="AB185" s="6" t="s">
        <v>142</v>
      </c>
      <c r="AC185" s="6" t="s">
        <v>8</v>
      </c>
      <c r="AD185" s="6" t="s">
        <v>55</v>
      </c>
      <c r="AE185" s="6">
        <v>1.7399999999999999E-2</v>
      </c>
      <c r="AF185" s="104">
        <v>658.82</v>
      </c>
      <c r="AG185" s="104">
        <v>11.46</v>
      </c>
    </row>
    <row r="186" spans="1:33" ht="29.1" customHeight="1">
      <c r="A186" s="112" t="s">
        <v>143</v>
      </c>
      <c r="B186" s="113" t="s">
        <v>144</v>
      </c>
      <c r="C186" s="112" t="s">
        <v>8</v>
      </c>
      <c r="D186" s="112" t="s">
        <v>55</v>
      </c>
      <c r="E186" s="114">
        <v>4.4761799999999997E-2</v>
      </c>
      <c r="F186" s="115">
        <f t="shared" si="47"/>
        <v>216.97500000000002</v>
      </c>
      <c r="G186" s="115">
        <f t="shared" si="48"/>
        <v>9.7100000000000009</v>
      </c>
      <c r="AA186" s="6" t="s">
        <v>143</v>
      </c>
      <c r="AB186" s="6" t="s">
        <v>144</v>
      </c>
      <c r="AC186" s="6" t="s">
        <v>8</v>
      </c>
      <c r="AD186" s="6" t="s">
        <v>55</v>
      </c>
      <c r="AE186" s="6">
        <v>4.4761799999999997E-2</v>
      </c>
      <c r="AF186" s="104">
        <v>289.3</v>
      </c>
      <c r="AG186" s="104">
        <v>12.94</v>
      </c>
    </row>
    <row r="187" spans="1:33" ht="20.100000000000001" customHeight="1">
      <c r="A187" s="112" t="s">
        <v>145</v>
      </c>
      <c r="B187" s="113" t="s">
        <v>146</v>
      </c>
      <c r="C187" s="112" t="s">
        <v>8</v>
      </c>
      <c r="D187" s="112" t="s">
        <v>55</v>
      </c>
      <c r="E187" s="114">
        <v>1.7399999999999999E-2</v>
      </c>
      <c r="F187" s="115">
        <f t="shared" si="47"/>
        <v>220.935</v>
      </c>
      <c r="G187" s="115">
        <f t="shared" si="48"/>
        <v>3.84</v>
      </c>
      <c r="AA187" s="6" t="s">
        <v>145</v>
      </c>
      <c r="AB187" s="6" t="s">
        <v>146</v>
      </c>
      <c r="AC187" s="6" t="s">
        <v>8</v>
      </c>
      <c r="AD187" s="6" t="s">
        <v>55</v>
      </c>
      <c r="AE187" s="6">
        <v>1.7399999999999999E-2</v>
      </c>
      <c r="AF187" s="104">
        <v>294.58</v>
      </c>
      <c r="AG187" s="104">
        <v>5.12</v>
      </c>
    </row>
    <row r="188" spans="1:33" ht="15" customHeight="1">
      <c r="A188" s="107"/>
      <c r="B188" s="107"/>
      <c r="C188" s="107"/>
      <c r="D188" s="107"/>
      <c r="E188" s="116" t="s">
        <v>75</v>
      </c>
      <c r="F188" s="116"/>
      <c r="G188" s="117">
        <f>SUM(G180:G187)</f>
        <v>94.1</v>
      </c>
      <c r="AE188" s="6" t="s">
        <v>75</v>
      </c>
      <c r="AG188" s="104">
        <v>125.42</v>
      </c>
    </row>
    <row r="189" spans="1:33" ht="15" customHeight="1">
      <c r="A189" s="110" t="s">
        <v>18</v>
      </c>
      <c r="B189" s="110"/>
      <c r="C189" s="111" t="s">
        <v>2</v>
      </c>
      <c r="D189" s="111" t="s">
        <v>3</v>
      </c>
      <c r="E189" s="111" t="s">
        <v>4</v>
      </c>
      <c r="F189" s="111" t="s">
        <v>5</v>
      </c>
      <c r="G189" s="111" t="s">
        <v>6</v>
      </c>
      <c r="AA189" s="6" t="s">
        <v>18</v>
      </c>
      <c r="AC189" s="6" t="s">
        <v>2</v>
      </c>
      <c r="AD189" s="6" t="s">
        <v>3</v>
      </c>
      <c r="AE189" s="6" t="s">
        <v>4</v>
      </c>
      <c r="AF189" s="104" t="s">
        <v>5</v>
      </c>
      <c r="AG189" s="104" t="s">
        <v>6</v>
      </c>
    </row>
    <row r="190" spans="1:33" ht="45" customHeight="1">
      <c r="A190" s="112" t="s">
        <v>147</v>
      </c>
      <c r="B190" s="113" t="s">
        <v>148</v>
      </c>
      <c r="C190" s="112" t="s">
        <v>8</v>
      </c>
      <c r="D190" s="112" t="s">
        <v>95</v>
      </c>
      <c r="E190" s="114">
        <v>0.76790000000000003</v>
      </c>
      <c r="F190" s="115">
        <f t="shared" ref="F190:F253" si="49">IF(D190="H",$K$9*AF190,$K$10*AF190)</f>
        <v>25.8825</v>
      </c>
      <c r="G190" s="115">
        <f t="shared" ref="G190:G253" si="50">ROUND(F190*E190,2)</f>
        <v>19.88</v>
      </c>
      <c r="AA190" s="6" t="s">
        <v>147</v>
      </c>
      <c r="AB190" s="6" t="s">
        <v>148</v>
      </c>
      <c r="AC190" s="6" t="s">
        <v>8</v>
      </c>
      <c r="AD190" s="6" t="s">
        <v>95</v>
      </c>
      <c r="AE190" s="6">
        <v>0.76790000000000003</v>
      </c>
      <c r="AF190" s="104">
        <v>34.51</v>
      </c>
      <c r="AG190" s="104">
        <v>26.5</v>
      </c>
    </row>
    <row r="191" spans="1:33" ht="45" customHeight="1">
      <c r="A191" s="112" t="s">
        <v>149</v>
      </c>
      <c r="B191" s="113" t="s">
        <v>150</v>
      </c>
      <c r="C191" s="112" t="s">
        <v>8</v>
      </c>
      <c r="D191" s="112" t="s">
        <v>95</v>
      </c>
      <c r="E191" s="114">
        <v>0.46279999999999999</v>
      </c>
      <c r="F191" s="115">
        <f t="shared" si="49"/>
        <v>45.022500000000001</v>
      </c>
      <c r="G191" s="115">
        <f t="shared" si="50"/>
        <v>20.84</v>
      </c>
      <c r="AA191" s="6" t="s">
        <v>149</v>
      </c>
      <c r="AB191" s="6" t="s">
        <v>150</v>
      </c>
      <c r="AC191" s="6" t="s">
        <v>8</v>
      </c>
      <c r="AD191" s="6" t="s">
        <v>95</v>
      </c>
      <c r="AE191" s="6">
        <v>0.46279999999999999</v>
      </c>
      <c r="AF191" s="104">
        <v>60.03</v>
      </c>
      <c r="AG191" s="104">
        <v>27.78</v>
      </c>
    </row>
    <row r="192" spans="1:33" ht="29.1" customHeight="1">
      <c r="A192" s="112" t="s">
        <v>151</v>
      </c>
      <c r="B192" s="113" t="s">
        <v>152</v>
      </c>
      <c r="C192" s="112" t="s">
        <v>8</v>
      </c>
      <c r="D192" s="112" t="s">
        <v>102</v>
      </c>
      <c r="E192" s="114">
        <v>2.86E-2</v>
      </c>
      <c r="F192" s="115">
        <f t="shared" si="49"/>
        <v>636.65250000000003</v>
      </c>
      <c r="G192" s="115">
        <f t="shared" si="50"/>
        <v>18.21</v>
      </c>
      <c r="AA192" s="6" t="s">
        <v>151</v>
      </c>
      <c r="AB192" s="6" t="s">
        <v>152</v>
      </c>
      <c r="AC192" s="6" t="s">
        <v>8</v>
      </c>
      <c r="AD192" s="6" t="s">
        <v>102</v>
      </c>
      <c r="AE192" s="6">
        <v>2.86E-2</v>
      </c>
      <c r="AF192" s="104">
        <v>848.87</v>
      </c>
      <c r="AG192" s="104">
        <v>24.27</v>
      </c>
    </row>
    <row r="193" spans="1:33" ht="29.1" customHeight="1">
      <c r="A193" s="112" t="s">
        <v>153</v>
      </c>
      <c r="B193" s="113" t="s">
        <v>154</v>
      </c>
      <c r="C193" s="112" t="s">
        <v>8</v>
      </c>
      <c r="D193" s="112" t="s">
        <v>95</v>
      </c>
      <c r="E193" s="114">
        <v>0.46750000000000003</v>
      </c>
      <c r="F193" s="115">
        <f t="shared" si="49"/>
        <v>57.614999999999995</v>
      </c>
      <c r="G193" s="115">
        <f t="shared" si="50"/>
        <v>26.94</v>
      </c>
      <c r="AA193" s="6" t="s">
        <v>153</v>
      </c>
      <c r="AB193" s="6" t="s">
        <v>154</v>
      </c>
      <c r="AC193" s="6" t="s">
        <v>8</v>
      </c>
      <c r="AD193" s="6" t="s">
        <v>95</v>
      </c>
      <c r="AE193" s="6">
        <v>0.46750000000000003</v>
      </c>
      <c r="AF193" s="104">
        <v>76.819999999999993</v>
      </c>
      <c r="AG193" s="104">
        <v>35.909999999999997</v>
      </c>
    </row>
    <row r="194" spans="1:33" ht="29.1" customHeight="1">
      <c r="A194" s="112" t="s">
        <v>155</v>
      </c>
      <c r="B194" s="113" t="s">
        <v>156</v>
      </c>
      <c r="C194" s="112" t="s">
        <v>8</v>
      </c>
      <c r="D194" s="112" t="s">
        <v>87</v>
      </c>
      <c r="E194" s="114">
        <v>1.2529999999999999</v>
      </c>
      <c r="F194" s="115">
        <f t="shared" si="49"/>
        <v>1.98</v>
      </c>
      <c r="G194" s="115">
        <f t="shared" si="50"/>
        <v>2.48</v>
      </c>
      <c r="AA194" s="6" t="s">
        <v>155</v>
      </c>
      <c r="AB194" s="6" t="s">
        <v>156</v>
      </c>
      <c r="AC194" s="6" t="s">
        <v>8</v>
      </c>
      <c r="AD194" s="6" t="s">
        <v>87</v>
      </c>
      <c r="AE194" s="6">
        <v>1.2529999999999999</v>
      </c>
      <c r="AF194" s="104">
        <v>2.64</v>
      </c>
      <c r="AG194" s="104">
        <v>3.3</v>
      </c>
    </row>
    <row r="195" spans="1:33" ht="29.1" customHeight="1">
      <c r="A195" s="112" t="s">
        <v>157</v>
      </c>
      <c r="B195" s="113" t="s">
        <v>158</v>
      </c>
      <c r="C195" s="112" t="s">
        <v>8</v>
      </c>
      <c r="D195" s="112" t="s">
        <v>87</v>
      </c>
      <c r="E195" s="114">
        <v>0.2611</v>
      </c>
      <c r="F195" s="115">
        <f t="shared" si="49"/>
        <v>11.1975</v>
      </c>
      <c r="G195" s="115">
        <f t="shared" si="50"/>
        <v>2.92</v>
      </c>
      <c r="AA195" s="6" t="s">
        <v>157</v>
      </c>
      <c r="AB195" s="6" t="s">
        <v>158</v>
      </c>
      <c r="AC195" s="6" t="s">
        <v>8</v>
      </c>
      <c r="AD195" s="6" t="s">
        <v>87</v>
      </c>
      <c r="AE195" s="6">
        <v>0.2611</v>
      </c>
      <c r="AF195" s="104">
        <v>14.93</v>
      </c>
      <c r="AG195" s="104">
        <v>3.89</v>
      </c>
    </row>
    <row r="196" spans="1:33" ht="29.1" customHeight="1">
      <c r="A196" s="112" t="s">
        <v>159</v>
      </c>
      <c r="B196" s="113" t="s">
        <v>160</v>
      </c>
      <c r="C196" s="112" t="s">
        <v>8</v>
      </c>
      <c r="D196" s="112" t="s">
        <v>87</v>
      </c>
      <c r="E196" s="114">
        <v>0.46989999999999998</v>
      </c>
      <c r="F196" s="115">
        <f t="shared" si="49"/>
        <v>2.895</v>
      </c>
      <c r="G196" s="115">
        <f t="shared" si="50"/>
        <v>1.36</v>
      </c>
      <c r="AA196" s="6" t="s">
        <v>159</v>
      </c>
      <c r="AB196" s="6" t="s">
        <v>160</v>
      </c>
      <c r="AC196" s="6" t="s">
        <v>8</v>
      </c>
      <c r="AD196" s="6" t="s">
        <v>87</v>
      </c>
      <c r="AE196" s="6">
        <v>0.46989999999999998</v>
      </c>
      <c r="AF196" s="104">
        <v>3.86</v>
      </c>
      <c r="AG196" s="104">
        <v>1.81</v>
      </c>
    </row>
    <row r="197" spans="1:33" ht="29.1" customHeight="1">
      <c r="A197" s="112" t="s">
        <v>161</v>
      </c>
      <c r="B197" s="113" t="s">
        <v>162</v>
      </c>
      <c r="C197" s="112" t="s">
        <v>8</v>
      </c>
      <c r="D197" s="112" t="s">
        <v>87</v>
      </c>
      <c r="E197" s="114">
        <v>1.0442</v>
      </c>
      <c r="F197" s="115">
        <f t="shared" si="49"/>
        <v>4.5149999999999997</v>
      </c>
      <c r="G197" s="115">
        <f t="shared" si="50"/>
        <v>4.71</v>
      </c>
      <c r="AA197" s="6" t="s">
        <v>161</v>
      </c>
      <c r="AB197" s="6" t="s">
        <v>162</v>
      </c>
      <c r="AC197" s="6" t="s">
        <v>8</v>
      </c>
      <c r="AD197" s="6" t="s">
        <v>87</v>
      </c>
      <c r="AE197" s="6">
        <v>1.0442</v>
      </c>
      <c r="AF197" s="104">
        <v>6.02</v>
      </c>
      <c r="AG197" s="104">
        <v>6.28</v>
      </c>
    </row>
    <row r="198" spans="1:33" ht="29.1" customHeight="1">
      <c r="A198" s="112" t="s">
        <v>163</v>
      </c>
      <c r="B198" s="113" t="s">
        <v>164</v>
      </c>
      <c r="C198" s="112" t="s">
        <v>8</v>
      </c>
      <c r="D198" s="112" t="s">
        <v>55</v>
      </c>
      <c r="E198" s="114">
        <v>5.2200000000000003E-2</v>
      </c>
      <c r="F198" s="115">
        <f t="shared" si="49"/>
        <v>118.64999999999999</v>
      </c>
      <c r="G198" s="115">
        <f t="shared" si="50"/>
        <v>6.19</v>
      </c>
      <c r="AA198" s="6" t="s">
        <v>163</v>
      </c>
      <c r="AB198" s="6" t="s">
        <v>164</v>
      </c>
      <c r="AC198" s="6" t="s">
        <v>8</v>
      </c>
      <c r="AD198" s="6" t="s">
        <v>55</v>
      </c>
      <c r="AE198" s="6">
        <v>5.2200000000000003E-2</v>
      </c>
      <c r="AF198" s="104">
        <v>158.19999999999999</v>
      </c>
      <c r="AG198" s="104">
        <v>8.25</v>
      </c>
    </row>
    <row r="199" spans="1:33" ht="29.1" customHeight="1">
      <c r="A199" s="112" t="s">
        <v>165</v>
      </c>
      <c r="B199" s="113" t="s">
        <v>166</v>
      </c>
      <c r="C199" s="112" t="s">
        <v>8</v>
      </c>
      <c r="D199" s="112" t="s">
        <v>55</v>
      </c>
      <c r="E199" s="114">
        <v>3.4799999999999998E-2</v>
      </c>
      <c r="F199" s="115">
        <f t="shared" si="49"/>
        <v>311.29500000000002</v>
      </c>
      <c r="G199" s="115">
        <f t="shared" si="50"/>
        <v>10.83</v>
      </c>
      <c r="AA199" s="6" t="s">
        <v>165</v>
      </c>
      <c r="AB199" s="6" t="s">
        <v>166</v>
      </c>
      <c r="AC199" s="6" t="s">
        <v>8</v>
      </c>
      <c r="AD199" s="6" t="s">
        <v>55</v>
      </c>
      <c r="AE199" s="6">
        <v>3.4799999999999998E-2</v>
      </c>
      <c r="AF199" s="104">
        <v>415.06</v>
      </c>
      <c r="AG199" s="104">
        <v>14.44</v>
      </c>
    </row>
    <row r="200" spans="1:33" ht="20.100000000000001" customHeight="1">
      <c r="A200" s="112" t="s">
        <v>167</v>
      </c>
      <c r="B200" s="113" t="s">
        <v>168</v>
      </c>
      <c r="C200" s="112" t="s">
        <v>8</v>
      </c>
      <c r="D200" s="112" t="s">
        <v>55</v>
      </c>
      <c r="E200" s="114">
        <v>0.13919999999999999</v>
      </c>
      <c r="F200" s="115">
        <f t="shared" si="49"/>
        <v>9.66</v>
      </c>
      <c r="G200" s="115">
        <f t="shared" si="50"/>
        <v>1.34</v>
      </c>
      <c r="AA200" s="6" t="s">
        <v>167</v>
      </c>
      <c r="AB200" s="6" t="s">
        <v>168</v>
      </c>
      <c r="AC200" s="6" t="s">
        <v>8</v>
      </c>
      <c r="AD200" s="6" t="s">
        <v>55</v>
      </c>
      <c r="AE200" s="6">
        <v>0.13919999999999999</v>
      </c>
      <c r="AF200" s="104">
        <v>12.88</v>
      </c>
      <c r="AG200" s="104">
        <v>1.79</v>
      </c>
    </row>
    <row r="201" spans="1:33" ht="36.950000000000003" customHeight="1">
      <c r="A201" s="112" t="s">
        <v>169</v>
      </c>
      <c r="B201" s="113" t="s">
        <v>170</v>
      </c>
      <c r="C201" s="112" t="s">
        <v>8</v>
      </c>
      <c r="D201" s="112" t="s">
        <v>95</v>
      </c>
      <c r="E201" s="114">
        <v>0.1681</v>
      </c>
      <c r="F201" s="115">
        <f t="shared" si="49"/>
        <v>7.5749999999999993</v>
      </c>
      <c r="G201" s="115">
        <f t="shared" si="50"/>
        <v>1.27</v>
      </c>
      <c r="AA201" s="6" t="s">
        <v>169</v>
      </c>
      <c r="AB201" s="6" t="s">
        <v>170</v>
      </c>
      <c r="AC201" s="6" t="s">
        <v>8</v>
      </c>
      <c r="AD201" s="6" t="s">
        <v>95</v>
      </c>
      <c r="AE201" s="6">
        <v>0.1681</v>
      </c>
      <c r="AF201" s="104">
        <v>10.1</v>
      </c>
      <c r="AG201" s="104">
        <v>1.69</v>
      </c>
    </row>
    <row r="202" spans="1:33" ht="36.950000000000003" customHeight="1">
      <c r="A202" s="112" t="s">
        <v>171</v>
      </c>
      <c r="B202" s="113" t="s">
        <v>172</v>
      </c>
      <c r="C202" s="112" t="s">
        <v>8</v>
      </c>
      <c r="D202" s="112" t="s">
        <v>95</v>
      </c>
      <c r="E202" s="114">
        <v>0.76790000000000003</v>
      </c>
      <c r="F202" s="115">
        <f t="shared" si="49"/>
        <v>6.18</v>
      </c>
      <c r="G202" s="115">
        <f t="shared" si="50"/>
        <v>4.75</v>
      </c>
      <c r="AA202" s="6" t="s">
        <v>171</v>
      </c>
      <c r="AB202" s="6" t="s">
        <v>172</v>
      </c>
      <c r="AC202" s="6" t="s">
        <v>8</v>
      </c>
      <c r="AD202" s="6" t="s">
        <v>95</v>
      </c>
      <c r="AE202" s="6">
        <v>0.76790000000000003</v>
      </c>
      <c r="AF202" s="104">
        <v>8.24</v>
      </c>
      <c r="AG202" s="104">
        <v>6.32</v>
      </c>
    </row>
    <row r="203" spans="1:33" ht="29.1" customHeight="1">
      <c r="A203" s="112" t="s">
        <v>173</v>
      </c>
      <c r="B203" s="113" t="s">
        <v>174</v>
      </c>
      <c r="C203" s="112" t="s">
        <v>8</v>
      </c>
      <c r="D203" s="112" t="s">
        <v>87</v>
      </c>
      <c r="E203" s="114">
        <v>7.22E-2</v>
      </c>
      <c r="F203" s="115">
        <f t="shared" si="49"/>
        <v>8.4750000000000014</v>
      </c>
      <c r="G203" s="115">
        <f t="shared" si="50"/>
        <v>0.61</v>
      </c>
      <c r="AA203" s="6" t="s">
        <v>173</v>
      </c>
      <c r="AB203" s="6" t="s">
        <v>174</v>
      </c>
      <c r="AC203" s="6" t="s">
        <v>8</v>
      </c>
      <c r="AD203" s="6" t="s">
        <v>87</v>
      </c>
      <c r="AE203" s="6">
        <v>7.22E-2</v>
      </c>
      <c r="AF203" s="104">
        <v>11.3</v>
      </c>
      <c r="AG203" s="104">
        <v>0.81</v>
      </c>
    </row>
    <row r="204" spans="1:33" ht="20.100000000000001" customHeight="1">
      <c r="A204" s="112" t="s">
        <v>175</v>
      </c>
      <c r="B204" s="113" t="s">
        <v>176</v>
      </c>
      <c r="C204" s="112" t="s">
        <v>8</v>
      </c>
      <c r="D204" s="112" t="s">
        <v>55</v>
      </c>
      <c r="E204" s="114">
        <v>6.9599999999999995E-2</v>
      </c>
      <c r="F204" s="115">
        <f t="shared" si="49"/>
        <v>69.082499999999996</v>
      </c>
      <c r="G204" s="115">
        <f t="shared" si="50"/>
        <v>4.8099999999999996</v>
      </c>
      <c r="AA204" s="6" t="s">
        <v>175</v>
      </c>
      <c r="AB204" s="6" t="s">
        <v>176</v>
      </c>
      <c r="AC204" s="6" t="s">
        <v>8</v>
      </c>
      <c r="AD204" s="6" t="s">
        <v>55</v>
      </c>
      <c r="AE204" s="6">
        <v>6.9599999999999995E-2</v>
      </c>
      <c r="AF204" s="104">
        <v>92.11</v>
      </c>
      <c r="AG204" s="104">
        <v>6.41</v>
      </c>
    </row>
    <row r="205" spans="1:33" ht="29.1" customHeight="1">
      <c r="A205" s="112" t="s">
        <v>177</v>
      </c>
      <c r="B205" s="113" t="s">
        <v>178</v>
      </c>
      <c r="C205" s="112" t="s">
        <v>8</v>
      </c>
      <c r="D205" s="112" t="s">
        <v>55</v>
      </c>
      <c r="E205" s="114">
        <v>1.7399999999999999E-2</v>
      </c>
      <c r="F205" s="115">
        <f t="shared" si="49"/>
        <v>14.692499999999999</v>
      </c>
      <c r="G205" s="115">
        <f t="shared" si="50"/>
        <v>0.26</v>
      </c>
      <c r="AA205" s="6" t="s">
        <v>177</v>
      </c>
      <c r="AB205" s="6" t="s">
        <v>178</v>
      </c>
      <c r="AC205" s="6" t="s">
        <v>8</v>
      </c>
      <c r="AD205" s="6" t="s">
        <v>55</v>
      </c>
      <c r="AE205" s="6">
        <v>1.7399999999999999E-2</v>
      </c>
      <c r="AF205" s="104">
        <v>19.59</v>
      </c>
      <c r="AG205" s="104">
        <v>0.34</v>
      </c>
    </row>
    <row r="206" spans="1:33" ht="29.1" customHeight="1">
      <c r="A206" s="112" t="s">
        <v>179</v>
      </c>
      <c r="B206" s="113" t="s">
        <v>180</v>
      </c>
      <c r="C206" s="112" t="s">
        <v>8</v>
      </c>
      <c r="D206" s="112" t="s">
        <v>55</v>
      </c>
      <c r="E206" s="114">
        <v>5.2200000000000003E-2</v>
      </c>
      <c r="F206" s="115">
        <f t="shared" si="49"/>
        <v>12.4575</v>
      </c>
      <c r="G206" s="115">
        <f t="shared" si="50"/>
        <v>0.65</v>
      </c>
      <c r="AA206" s="6" t="s">
        <v>179</v>
      </c>
      <c r="AB206" s="6" t="s">
        <v>180</v>
      </c>
      <c r="AC206" s="6" t="s">
        <v>8</v>
      </c>
      <c r="AD206" s="6" t="s">
        <v>55</v>
      </c>
      <c r="AE206" s="6">
        <v>5.2200000000000003E-2</v>
      </c>
      <c r="AF206" s="104">
        <v>16.61</v>
      </c>
      <c r="AG206" s="104">
        <v>0.86</v>
      </c>
    </row>
    <row r="207" spans="1:33" ht="29.1" customHeight="1">
      <c r="A207" s="112" t="s">
        <v>181</v>
      </c>
      <c r="B207" s="113" t="s">
        <v>182</v>
      </c>
      <c r="C207" s="112" t="s">
        <v>8</v>
      </c>
      <c r="D207" s="112" t="s">
        <v>55</v>
      </c>
      <c r="E207" s="114">
        <v>6.9599999999999995E-2</v>
      </c>
      <c r="F207" s="115">
        <f t="shared" si="49"/>
        <v>10.087499999999999</v>
      </c>
      <c r="G207" s="115">
        <f t="shared" si="50"/>
        <v>0.7</v>
      </c>
      <c r="AA207" s="6" t="s">
        <v>181</v>
      </c>
      <c r="AB207" s="6" t="s">
        <v>182</v>
      </c>
      <c r="AC207" s="6" t="s">
        <v>8</v>
      </c>
      <c r="AD207" s="6" t="s">
        <v>55</v>
      </c>
      <c r="AE207" s="6">
        <v>6.9599999999999995E-2</v>
      </c>
      <c r="AF207" s="104">
        <v>13.45</v>
      </c>
      <c r="AG207" s="104">
        <v>0.93</v>
      </c>
    </row>
    <row r="208" spans="1:33" ht="29.1" customHeight="1">
      <c r="A208" s="112" t="s">
        <v>183</v>
      </c>
      <c r="B208" s="113" t="s">
        <v>184</v>
      </c>
      <c r="C208" s="112" t="s">
        <v>8</v>
      </c>
      <c r="D208" s="112" t="s">
        <v>55</v>
      </c>
      <c r="E208" s="114">
        <v>1.7399999999999999E-2</v>
      </c>
      <c r="F208" s="115">
        <f t="shared" si="49"/>
        <v>8.1225000000000005</v>
      </c>
      <c r="G208" s="115">
        <f t="shared" si="50"/>
        <v>0.14000000000000001</v>
      </c>
      <c r="AA208" s="6" t="s">
        <v>183</v>
      </c>
      <c r="AB208" s="6" t="s">
        <v>184</v>
      </c>
      <c r="AC208" s="6" t="s">
        <v>8</v>
      </c>
      <c r="AD208" s="6" t="s">
        <v>55</v>
      </c>
      <c r="AE208" s="6">
        <v>1.7399999999999999E-2</v>
      </c>
      <c r="AF208" s="104">
        <v>10.83</v>
      </c>
      <c r="AG208" s="104">
        <v>0.18</v>
      </c>
    </row>
    <row r="209" spans="1:33" ht="36.950000000000003" customHeight="1">
      <c r="A209" s="112" t="s">
        <v>185</v>
      </c>
      <c r="B209" s="113" t="s">
        <v>186</v>
      </c>
      <c r="C209" s="112" t="s">
        <v>8</v>
      </c>
      <c r="D209" s="112" t="s">
        <v>55</v>
      </c>
      <c r="E209" s="114">
        <v>5.2200000000000003E-2</v>
      </c>
      <c r="F209" s="115">
        <f t="shared" si="49"/>
        <v>29.152499999999996</v>
      </c>
      <c r="G209" s="115">
        <f t="shared" si="50"/>
        <v>1.52</v>
      </c>
      <c r="AA209" s="6" t="s">
        <v>185</v>
      </c>
      <c r="AB209" s="6" t="s">
        <v>186</v>
      </c>
      <c r="AC209" s="6" t="s">
        <v>8</v>
      </c>
      <c r="AD209" s="6" t="s">
        <v>55</v>
      </c>
      <c r="AE209" s="6">
        <v>5.2200000000000003E-2</v>
      </c>
      <c r="AF209" s="104">
        <v>38.869999999999997</v>
      </c>
      <c r="AG209" s="104">
        <v>2.02</v>
      </c>
    </row>
    <row r="210" spans="1:33" ht="20.100000000000001" customHeight="1">
      <c r="A210" s="112" t="s">
        <v>187</v>
      </c>
      <c r="B210" s="113" t="s">
        <v>188</v>
      </c>
      <c r="C210" s="112" t="s">
        <v>8</v>
      </c>
      <c r="D210" s="112" t="s">
        <v>55</v>
      </c>
      <c r="E210" s="114">
        <v>0.10440000000000001</v>
      </c>
      <c r="F210" s="115">
        <f t="shared" si="49"/>
        <v>20.572499999999998</v>
      </c>
      <c r="G210" s="115">
        <f t="shared" si="50"/>
        <v>2.15</v>
      </c>
      <c r="AA210" s="6" t="s">
        <v>187</v>
      </c>
      <c r="AB210" s="6" t="s">
        <v>188</v>
      </c>
      <c r="AC210" s="6" t="s">
        <v>8</v>
      </c>
      <c r="AD210" s="6" t="s">
        <v>55</v>
      </c>
      <c r="AE210" s="6">
        <v>0.10440000000000001</v>
      </c>
      <c r="AF210" s="104">
        <v>27.43</v>
      </c>
      <c r="AG210" s="104">
        <v>2.86</v>
      </c>
    </row>
    <row r="211" spans="1:33" ht="29.1" customHeight="1">
      <c r="A211" s="112" t="s">
        <v>189</v>
      </c>
      <c r="B211" s="113" t="s">
        <v>190</v>
      </c>
      <c r="C211" s="112" t="s">
        <v>8</v>
      </c>
      <c r="D211" s="112" t="s">
        <v>87</v>
      </c>
      <c r="E211" s="114">
        <v>0.33069999999999999</v>
      </c>
      <c r="F211" s="115">
        <f t="shared" si="49"/>
        <v>6.2174999999999994</v>
      </c>
      <c r="G211" s="115">
        <f t="shared" si="50"/>
        <v>2.06</v>
      </c>
      <c r="AA211" s="6" t="s">
        <v>189</v>
      </c>
      <c r="AB211" s="6" t="s">
        <v>190</v>
      </c>
      <c r="AC211" s="6" t="s">
        <v>8</v>
      </c>
      <c r="AD211" s="6" t="s">
        <v>87</v>
      </c>
      <c r="AE211" s="6">
        <v>0.33069999999999999</v>
      </c>
      <c r="AF211" s="104">
        <v>8.2899999999999991</v>
      </c>
      <c r="AG211" s="104">
        <v>2.74</v>
      </c>
    </row>
    <row r="212" spans="1:33" ht="29.1" customHeight="1">
      <c r="A212" s="112" t="s">
        <v>191</v>
      </c>
      <c r="B212" s="113" t="s">
        <v>192</v>
      </c>
      <c r="C212" s="112" t="s">
        <v>8</v>
      </c>
      <c r="D212" s="112" t="s">
        <v>87</v>
      </c>
      <c r="E212" s="114">
        <v>0.15659999999999999</v>
      </c>
      <c r="F212" s="115">
        <f t="shared" si="49"/>
        <v>7.9649999999999999</v>
      </c>
      <c r="G212" s="115">
        <f t="shared" si="50"/>
        <v>1.25</v>
      </c>
      <c r="AA212" s="6" t="s">
        <v>191</v>
      </c>
      <c r="AB212" s="6" t="s">
        <v>192</v>
      </c>
      <c r="AC212" s="6" t="s">
        <v>8</v>
      </c>
      <c r="AD212" s="6" t="s">
        <v>87</v>
      </c>
      <c r="AE212" s="6">
        <v>0.15659999999999999</v>
      </c>
      <c r="AF212" s="104">
        <v>10.62</v>
      </c>
      <c r="AG212" s="104">
        <v>1.66</v>
      </c>
    </row>
    <row r="213" spans="1:33" ht="29.1" customHeight="1">
      <c r="A213" s="112" t="s">
        <v>193</v>
      </c>
      <c r="B213" s="113" t="s">
        <v>194</v>
      </c>
      <c r="C213" s="112" t="s">
        <v>8</v>
      </c>
      <c r="D213" s="112" t="s">
        <v>87</v>
      </c>
      <c r="E213" s="114">
        <v>0.1305</v>
      </c>
      <c r="F213" s="115">
        <f t="shared" si="49"/>
        <v>7.3949999999999996</v>
      </c>
      <c r="G213" s="115">
        <f t="shared" si="50"/>
        <v>0.97</v>
      </c>
      <c r="AA213" s="6" t="s">
        <v>193</v>
      </c>
      <c r="AB213" s="6" t="s">
        <v>194</v>
      </c>
      <c r="AC213" s="6" t="s">
        <v>8</v>
      </c>
      <c r="AD213" s="6" t="s">
        <v>87</v>
      </c>
      <c r="AE213" s="6">
        <v>0.1305</v>
      </c>
      <c r="AF213" s="104">
        <v>9.86</v>
      </c>
      <c r="AG213" s="104">
        <v>1.28</v>
      </c>
    </row>
    <row r="214" spans="1:33" ht="29.1" customHeight="1">
      <c r="A214" s="112" t="s">
        <v>195</v>
      </c>
      <c r="B214" s="113" t="s">
        <v>196</v>
      </c>
      <c r="C214" s="112" t="s">
        <v>8</v>
      </c>
      <c r="D214" s="112" t="s">
        <v>87</v>
      </c>
      <c r="E214" s="114">
        <v>2.6100000000000002E-2</v>
      </c>
      <c r="F214" s="115">
        <f t="shared" si="49"/>
        <v>9.1425000000000001</v>
      </c>
      <c r="G214" s="115">
        <f t="shared" si="50"/>
        <v>0.24</v>
      </c>
      <c r="AA214" s="6" t="s">
        <v>195</v>
      </c>
      <c r="AB214" s="6" t="s">
        <v>196</v>
      </c>
      <c r="AC214" s="6" t="s">
        <v>8</v>
      </c>
      <c r="AD214" s="6" t="s">
        <v>87</v>
      </c>
      <c r="AE214" s="6">
        <v>2.6100000000000002E-2</v>
      </c>
      <c r="AF214" s="104">
        <v>12.19</v>
      </c>
      <c r="AG214" s="104">
        <v>0.31</v>
      </c>
    </row>
    <row r="215" spans="1:33" ht="36.950000000000003" customHeight="1">
      <c r="A215" s="112" t="s">
        <v>197</v>
      </c>
      <c r="B215" s="113" t="s">
        <v>198</v>
      </c>
      <c r="C215" s="112" t="s">
        <v>8</v>
      </c>
      <c r="D215" s="112" t="s">
        <v>95</v>
      </c>
      <c r="E215" s="114">
        <v>0.1681</v>
      </c>
      <c r="F215" s="115">
        <f t="shared" si="49"/>
        <v>38.017499999999998</v>
      </c>
      <c r="G215" s="115">
        <f t="shared" si="50"/>
        <v>6.39</v>
      </c>
      <c r="AA215" s="6" t="s">
        <v>197</v>
      </c>
      <c r="AB215" s="6" t="s">
        <v>198</v>
      </c>
      <c r="AC215" s="6" t="s">
        <v>8</v>
      </c>
      <c r="AD215" s="6" t="s">
        <v>95</v>
      </c>
      <c r="AE215" s="6">
        <v>0.1681</v>
      </c>
      <c r="AF215" s="104">
        <v>50.69</v>
      </c>
      <c r="AG215" s="104">
        <v>8.52</v>
      </c>
    </row>
    <row r="216" spans="1:33" ht="20.100000000000001" customHeight="1">
      <c r="A216" s="112" t="s">
        <v>199</v>
      </c>
      <c r="B216" s="113" t="s">
        <v>200</v>
      </c>
      <c r="C216" s="112" t="s">
        <v>8</v>
      </c>
      <c r="D216" s="112" t="s">
        <v>102</v>
      </c>
      <c r="E216" s="114">
        <v>2.7900000000000001E-2</v>
      </c>
      <c r="F216" s="115">
        <f t="shared" si="49"/>
        <v>50.79</v>
      </c>
      <c r="G216" s="115">
        <f t="shared" si="50"/>
        <v>1.42</v>
      </c>
      <c r="AA216" s="6" t="s">
        <v>199</v>
      </c>
      <c r="AB216" s="6" t="s">
        <v>200</v>
      </c>
      <c r="AC216" s="6" t="s">
        <v>8</v>
      </c>
      <c r="AD216" s="6" t="s">
        <v>102</v>
      </c>
      <c r="AE216" s="6">
        <v>2.7900000000000001E-2</v>
      </c>
      <c r="AF216" s="104">
        <v>67.72</v>
      </c>
      <c r="AG216" s="104">
        <v>1.88</v>
      </c>
    </row>
    <row r="217" spans="1:33" ht="29.1" customHeight="1">
      <c r="A217" s="112" t="s">
        <v>201</v>
      </c>
      <c r="B217" s="113" t="s">
        <v>202</v>
      </c>
      <c r="C217" s="112" t="s">
        <v>8</v>
      </c>
      <c r="D217" s="112" t="s">
        <v>55</v>
      </c>
      <c r="E217" s="114">
        <v>5.2200000000000003E-2</v>
      </c>
      <c r="F217" s="115">
        <f t="shared" si="49"/>
        <v>73.507500000000007</v>
      </c>
      <c r="G217" s="115">
        <f t="shared" si="50"/>
        <v>3.84</v>
      </c>
      <c r="AA217" s="6" t="s">
        <v>201</v>
      </c>
      <c r="AB217" s="6" t="s">
        <v>202</v>
      </c>
      <c r="AC217" s="6" t="s">
        <v>8</v>
      </c>
      <c r="AD217" s="6" t="s">
        <v>55</v>
      </c>
      <c r="AE217" s="6">
        <v>5.2200000000000003E-2</v>
      </c>
      <c r="AF217" s="104">
        <v>98.01</v>
      </c>
      <c r="AG217" s="104">
        <v>5.1100000000000003</v>
      </c>
    </row>
    <row r="218" spans="1:33" ht="36.950000000000003" customHeight="1">
      <c r="A218" s="112" t="s">
        <v>203</v>
      </c>
      <c r="B218" s="113" t="s">
        <v>204</v>
      </c>
      <c r="C218" s="112" t="s">
        <v>8</v>
      </c>
      <c r="D218" s="112" t="s">
        <v>87</v>
      </c>
      <c r="E218" s="114">
        <v>0.4612</v>
      </c>
      <c r="F218" s="115">
        <f t="shared" si="49"/>
        <v>1.9724999999999999</v>
      </c>
      <c r="G218" s="115">
        <f t="shared" si="50"/>
        <v>0.91</v>
      </c>
      <c r="AA218" s="6" t="s">
        <v>203</v>
      </c>
      <c r="AB218" s="6" t="s">
        <v>204</v>
      </c>
      <c r="AC218" s="6" t="s">
        <v>8</v>
      </c>
      <c r="AD218" s="6" t="s">
        <v>87</v>
      </c>
      <c r="AE218" s="6">
        <v>0.4612</v>
      </c>
      <c r="AF218" s="104">
        <v>2.63</v>
      </c>
      <c r="AG218" s="104">
        <v>1.21</v>
      </c>
    </row>
    <row r="219" spans="1:33" ht="29.1" customHeight="1">
      <c r="A219" s="112" t="s">
        <v>205</v>
      </c>
      <c r="B219" s="113" t="s">
        <v>206</v>
      </c>
      <c r="C219" s="112" t="s">
        <v>8</v>
      </c>
      <c r="D219" s="112" t="s">
        <v>87</v>
      </c>
      <c r="E219" s="114">
        <v>0.1827</v>
      </c>
      <c r="F219" s="115">
        <f t="shared" si="49"/>
        <v>0.99750000000000005</v>
      </c>
      <c r="G219" s="115">
        <f t="shared" si="50"/>
        <v>0.18</v>
      </c>
      <c r="AA219" s="6" t="s">
        <v>205</v>
      </c>
      <c r="AB219" s="6" t="s">
        <v>206</v>
      </c>
      <c r="AC219" s="6" t="s">
        <v>8</v>
      </c>
      <c r="AD219" s="6" t="s">
        <v>87</v>
      </c>
      <c r="AE219" s="6">
        <v>0.1827</v>
      </c>
      <c r="AF219" s="104">
        <v>1.33</v>
      </c>
      <c r="AG219" s="104">
        <v>0.24</v>
      </c>
    </row>
    <row r="220" spans="1:33" ht="20.100000000000001" customHeight="1">
      <c r="A220" s="112" t="s">
        <v>207</v>
      </c>
      <c r="B220" s="113" t="s">
        <v>208</v>
      </c>
      <c r="C220" s="112" t="s">
        <v>8</v>
      </c>
      <c r="D220" s="112" t="s">
        <v>55</v>
      </c>
      <c r="E220" s="114">
        <v>5.2200000000000003E-2</v>
      </c>
      <c r="F220" s="115">
        <f t="shared" si="49"/>
        <v>60.195000000000007</v>
      </c>
      <c r="G220" s="115">
        <f t="shared" si="50"/>
        <v>3.14</v>
      </c>
      <c r="AA220" s="6" t="s">
        <v>207</v>
      </c>
      <c r="AB220" s="6" t="s">
        <v>208</v>
      </c>
      <c r="AC220" s="6" t="s">
        <v>8</v>
      </c>
      <c r="AD220" s="6" t="s">
        <v>55</v>
      </c>
      <c r="AE220" s="6">
        <v>5.2200000000000003E-2</v>
      </c>
      <c r="AF220" s="104">
        <v>80.260000000000005</v>
      </c>
      <c r="AG220" s="104">
        <v>4.18</v>
      </c>
    </row>
    <row r="221" spans="1:33" ht="20.100000000000001" customHeight="1">
      <c r="A221" s="112" t="s">
        <v>209</v>
      </c>
      <c r="B221" s="113" t="s">
        <v>210</v>
      </c>
      <c r="C221" s="112" t="s">
        <v>8</v>
      </c>
      <c r="D221" s="112" t="s">
        <v>55</v>
      </c>
      <c r="E221" s="114">
        <v>1.7399999999999999E-2</v>
      </c>
      <c r="F221" s="115">
        <f t="shared" si="49"/>
        <v>30.525000000000002</v>
      </c>
      <c r="G221" s="115">
        <f t="shared" si="50"/>
        <v>0.53</v>
      </c>
      <c r="AA221" s="6" t="s">
        <v>209</v>
      </c>
      <c r="AB221" s="6" t="s">
        <v>210</v>
      </c>
      <c r="AC221" s="6" t="s">
        <v>8</v>
      </c>
      <c r="AD221" s="6" t="s">
        <v>55</v>
      </c>
      <c r="AE221" s="6">
        <v>1.7399999999999999E-2</v>
      </c>
      <c r="AF221" s="104">
        <v>40.700000000000003</v>
      </c>
      <c r="AG221" s="104">
        <v>0.7</v>
      </c>
    </row>
    <row r="222" spans="1:33" ht="20.100000000000001" customHeight="1">
      <c r="A222" s="112" t="s">
        <v>211</v>
      </c>
      <c r="B222" s="113" t="s">
        <v>212</v>
      </c>
      <c r="C222" s="112" t="s">
        <v>8</v>
      </c>
      <c r="D222" s="112" t="s">
        <v>55</v>
      </c>
      <c r="E222" s="114">
        <v>1.7399999999999999E-2</v>
      </c>
      <c r="F222" s="115">
        <f t="shared" si="49"/>
        <v>41.167500000000004</v>
      </c>
      <c r="G222" s="115">
        <f t="shared" si="50"/>
        <v>0.72</v>
      </c>
      <c r="AA222" s="6" t="s">
        <v>211</v>
      </c>
      <c r="AB222" s="6" t="s">
        <v>212</v>
      </c>
      <c r="AC222" s="6" t="s">
        <v>8</v>
      </c>
      <c r="AD222" s="6" t="s">
        <v>55</v>
      </c>
      <c r="AE222" s="6">
        <v>1.7399999999999999E-2</v>
      </c>
      <c r="AF222" s="104">
        <v>54.89</v>
      </c>
      <c r="AG222" s="104">
        <v>0.95</v>
      </c>
    </row>
    <row r="223" spans="1:33" ht="36.950000000000003" customHeight="1">
      <c r="A223" s="112" t="s">
        <v>213</v>
      </c>
      <c r="B223" s="113" t="s">
        <v>214</v>
      </c>
      <c r="C223" s="112" t="s">
        <v>8</v>
      </c>
      <c r="D223" s="112" t="s">
        <v>95</v>
      </c>
      <c r="E223" s="114">
        <v>9.0499999999999997E-2</v>
      </c>
      <c r="F223" s="115">
        <f t="shared" si="49"/>
        <v>481.30500000000001</v>
      </c>
      <c r="G223" s="115">
        <f t="shared" si="50"/>
        <v>43.56</v>
      </c>
      <c r="AA223" s="6" t="s">
        <v>213</v>
      </c>
      <c r="AB223" s="6" t="s">
        <v>214</v>
      </c>
      <c r="AC223" s="6" t="s">
        <v>8</v>
      </c>
      <c r="AD223" s="6" t="s">
        <v>95</v>
      </c>
      <c r="AE223" s="6">
        <v>9.0499999999999997E-2</v>
      </c>
      <c r="AF223" s="104">
        <v>641.74</v>
      </c>
      <c r="AG223" s="104">
        <v>58.07</v>
      </c>
    </row>
    <row r="224" spans="1:33" ht="29.1" customHeight="1">
      <c r="A224" s="112" t="s">
        <v>215</v>
      </c>
      <c r="B224" s="113" t="s">
        <v>216</v>
      </c>
      <c r="C224" s="112" t="s">
        <v>8</v>
      </c>
      <c r="D224" s="112" t="s">
        <v>55</v>
      </c>
      <c r="E224" s="114">
        <v>0.17399999999999999</v>
      </c>
      <c r="F224" s="115">
        <f t="shared" si="49"/>
        <v>6.2774999999999999</v>
      </c>
      <c r="G224" s="115">
        <f t="shared" si="50"/>
        <v>1.0900000000000001</v>
      </c>
      <c r="AA224" s="6" t="s">
        <v>215</v>
      </c>
      <c r="AB224" s="6" t="s">
        <v>216</v>
      </c>
      <c r="AC224" s="6" t="s">
        <v>8</v>
      </c>
      <c r="AD224" s="6" t="s">
        <v>55</v>
      </c>
      <c r="AE224" s="6">
        <v>0.17399999999999999</v>
      </c>
      <c r="AF224" s="104">
        <v>8.3699999999999992</v>
      </c>
      <c r="AG224" s="104">
        <v>1.45</v>
      </c>
    </row>
    <row r="225" spans="1:33" ht="29.1" customHeight="1">
      <c r="A225" s="112" t="s">
        <v>217</v>
      </c>
      <c r="B225" s="113" t="s">
        <v>218</v>
      </c>
      <c r="C225" s="112" t="s">
        <v>8</v>
      </c>
      <c r="D225" s="112" t="s">
        <v>55</v>
      </c>
      <c r="E225" s="114">
        <v>1.7399999999999999E-2</v>
      </c>
      <c r="F225" s="115">
        <f t="shared" si="49"/>
        <v>10.162500000000001</v>
      </c>
      <c r="G225" s="115">
        <f t="shared" si="50"/>
        <v>0.18</v>
      </c>
      <c r="AA225" s="6" t="s">
        <v>217</v>
      </c>
      <c r="AB225" s="6" t="s">
        <v>218</v>
      </c>
      <c r="AC225" s="6" t="s">
        <v>8</v>
      </c>
      <c r="AD225" s="6" t="s">
        <v>55</v>
      </c>
      <c r="AE225" s="6">
        <v>1.7399999999999999E-2</v>
      </c>
      <c r="AF225" s="104">
        <v>13.55</v>
      </c>
      <c r="AG225" s="104">
        <v>0.23</v>
      </c>
    </row>
    <row r="226" spans="1:33" ht="29.1" customHeight="1">
      <c r="A226" s="112" t="s">
        <v>219</v>
      </c>
      <c r="B226" s="113" t="s">
        <v>220</v>
      </c>
      <c r="C226" s="112" t="s">
        <v>8</v>
      </c>
      <c r="D226" s="112" t="s">
        <v>55</v>
      </c>
      <c r="E226" s="114">
        <v>6.9599999999999995E-2</v>
      </c>
      <c r="F226" s="115">
        <f t="shared" si="49"/>
        <v>34.844999999999999</v>
      </c>
      <c r="G226" s="115">
        <f t="shared" si="50"/>
        <v>2.4300000000000002</v>
      </c>
      <c r="AA226" s="6" t="s">
        <v>219</v>
      </c>
      <c r="AB226" s="6" t="s">
        <v>220</v>
      </c>
      <c r="AC226" s="6" t="s">
        <v>8</v>
      </c>
      <c r="AD226" s="6" t="s">
        <v>55</v>
      </c>
      <c r="AE226" s="6">
        <v>6.9599999999999995E-2</v>
      </c>
      <c r="AF226" s="104">
        <v>46.46</v>
      </c>
      <c r="AG226" s="104">
        <v>3.23</v>
      </c>
    </row>
    <row r="227" spans="1:33" ht="20.100000000000001" customHeight="1">
      <c r="A227" s="112" t="s">
        <v>221</v>
      </c>
      <c r="B227" s="113" t="s">
        <v>222</v>
      </c>
      <c r="C227" s="112" t="s">
        <v>8</v>
      </c>
      <c r="D227" s="112" t="s">
        <v>95</v>
      </c>
      <c r="E227" s="114">
        <v>6.4000000000000003E-3</v>
      </c>
      <c r="F227" s="115">
        <f t="shared" si="49"/>
        <v>15.487499999999999</v>
      </c>
      <c r="G227" s="115">
        <f t="shared" si="50"/>
        <v>0.1</v>
      </c>
      <c r="AA227" s="6" t="s">
        <v>221</v>
      </c>
      <c r="AB227" s="6" t="s">
        <v>222</v>
      </c>
      <c r="AC227" s="6" t="s">
        <v>8</v>
      </c>
      <c r="AD227" s="6" t="s">
        <v>95</v>
      </c>
      <c r="AE227" s="6">
        <v>6.4000000000000003E-3</v>
      </c>
      <c r="AF227" s="104">
        <v>20.65</v>
      </c>
      <c r="AG227" s="104">
        <v>0.13</v>
      </c>
    </row>
    <row r="228" spans="1:33" ht="20.100000000000001" customHeight="1">
      <c r="A228" s="112" t="s">
        <v>223</v>
      </c>
      <c r="B228" s="113" t="s">
        <v>224</v>
      </c>
      <c r="C228" s="112" t="s">
        <v>8</v>
      </c>
      <c r="D228" s="112" t="s">
        <v>95</v>
      </c>
      <c r="E228" s="114">
        <v>1.3328</v>
      </c>
      <c r="F228" s="115">
        <f t="shared" si="49"/>
        <v>25.815000000000001</v>
      </c>
      <c r="G228" s="115">
        <f t="shared" si="50"/>
        <v>34.409999999999997</v>
      </c>
      <c r="AA228" s="6" t="s">
        <v>223</v>
      </c>
      <c r="AB228" s="6" t="s">
        <v>224</v>
      </c>
      <c r="AC228" s="6" t="s">
        <v>8</v>
      </c>
      <c r="AD228" s="6" t="s">
        <v>95</v>
      </c>
      <c r="AE228" s="6">
        <v>1.3328</v>
      </c>
      <c r="AF228" s="104">
        <v>34.42</v>
      </c>
      <c r="AG228" s="104">
        <v>45.87</v>
      </c>
    </row>
    <row r="229" spans="1:33" ht="45" customHeight="1">
      <c r="A229" s="112" t="s">
        <v>225</v>
      </c>
      <c r="B229" s="113" t="s">
        <v>226</v>
      </c>
      <c r="C229" s="112" t="s">
        <v>8</v>
      </c>
      <c r="D229" s="112" t="s">
        <v>55</v>
      </c>
      <c r="E229" s="114">
        <v>5.2200000000000003E-2</v>
      </c>
      <c r="F229" s="115">
        <f t="shared" si="49"/>
        <v>182.38499999999999</v>
      </c>
      <c r="G229" s="115">
        <f t="shared" si="50"/>
        <v>9.52</v>
      </c>
      <c r="AA229" s="6" t="s">
        <v>225</v>
      </c>
      <c r="AB229" s="6" t="s">
        <v>226</v>
      </c>
      <c r="AC229" s="6" t="s">
        <v>8</v>
      </c>
      <c r="AD229" s="6" t="s">
        <v>55</v>
      </c>
      <c r="AE229" s="6">
        <v>5.2200000000000003E-2</v>
      </c>
      <c r="AF229" s="104">
        <v>243.18</v>
      </c>
      <c r="AG229" s="104">
        <v>12.69</v>
      </c>
    </row>
    <row r="230" spans="1:33" ht="29.1" customHeight="1">
      <c r="A230" s="112" t="s">
        <v>227</v>
      </c>
      <c r="B230" s="113" t="s">
        <v>228</v>
      </c>
      <c r="C230" s="112" t="s">
        <v>8</v>
      </c>
      <c r="D230" s="112" t="s">
        <v>55</v>
      </c>
      <c r="E230" s="114">
        <v>0.13919999999999999</v>
      </c>
      <c r="F230" s="115">
        <f t="shared" si="49"/>
        <v>111.9825</v>
      </c>
      <c r="G230" s="115">
        <f t="shared" si="50"/>
        <v>15.59</v>
      </c>
      <c r="AA230" s="6" t="s">
        <v>227</v>
      </c>
      <c r="AB230" s="6" t="s">
        <v>228</v>
      </c>
      <c r="AC230" s="6" t="s">
        <v>8</v>
      </c>
      <c r="AD230" s="6" t="s">
        <v>55</v>
      </c>
      <c r="AE230" s="6">
        <v>0.13919999999999999</v>
      </c>
      <c r="AF230" s="104">
        <v>149.31</v>
      </c>
      <c r="AG230" s="104">
        <v>20.78</v>
      </c>
    </row>
    <row r="231" spans="1:33" ht="29.1" customHeight="1">
      <c r="A231" s="112" t="s">
        <v>229</v>
      </c>
      <c r="B231" s="113" t="s">
        <v>230</v>
      </c>
      <c r="C231" s="112" t="s">
        <v>8</v>
      </c>
      <c r="D231" s="112" t="s">
        <v>55</v>
      </c>
      <c r="E231" s="114">
        <v>3.4799999999999998E-2</v>
      </c>
      <c r="F231" s="115">
        <f t="shared" si="49"/>
        <v>6.0075000000000003</v>
      </c>
      <c r="G231" s="115">
        <f t="shared" si="50"/>
        <v>0.21</v>
      </c>
      <c r="AA231" s="6" t="s">
        <v>229</v>
      </c>
      <c r="AB231" s="6" t="s">
        <v>230</v>
      </c>
      <c r="AC231" s="6" t="s">
        <v>8</v>
      </c>
      <c r="AD231" s="6" t="s">
        <v>55</v>
      </c>
      <c r="AE231" s="6">
        <v>3.4799999999999998E-2</v>
      </c>
      <c r="AF231" s="104">
        <v>8.01</v>
      </c>
      <c r="AG231" s="104">
        <v>0.27</v>
      </c>
    </row>
    <row r="232" spans="1:33" ht="29.1" customHeight="1">
      <c r="A232" s="112" t="s">
        <v>231</v>
      </c>
      <c r="B232" s="113" t="s">
        <v>232</v>
      </c>
      <c r="C232" s="112" t="s">
        <v>8</v>
      </c>
      <c r="D232" s="112" t="s">
        <v>55</v>
      </c>
      <c r="E232" s="114">
        <v>3.4799999999999998E-2</v>
      </c>
      <c r="F232" s="115">
        <f t="shared" si="49"/>
        <v>4.9575000000000005</v>
      </c>
      <c r="G232" s="115">
        <f t="shared" si="50"/>
        <v>0.17</v>
      </c>
      <c r="AA232" s="6" t="s">
        <v>231</v>
      </c>
      <c r="AB232" s="6" t="s">
        <v>232</v>
      </c>
      <c r="AC232" s="6" t="s">
        <v>8</v>
      </c>
      <c r="AD232" s="6" t="s">
        <v>55</v>
      </c>
      <c r="AE232" s="6">
        <v>3.4799999999999998E-2</v>
      </c>
      <c r="AF232" s="104">
        <v>6.61</v>
      </c>
      <c r="AG232" s="104">
        <v>0.23</v>
      </c>
    </row>
    <row r="233" spans="1:33" ht="36.950000000000003" customHeight="1">
      <c r="A233" s="112" t="s">
        <v>233</v>
      </c>
      <c r="B233" s="113" t="s">
        <v>234</v>
      </c>
      <c r="C233" s="112" t="s">
        <v>8</v>
      </c>
      <c r="D233" s="112" t="s">
        <v>95</v>
      </c>
      <c r="E233" s="114">
        <v>0.18940000000000001</v>
      </c>
      <c r="F233" s="115">
        <f t="shared" si="49"/>
        <v>17.857499999999998</v>
      </c>
      <c r="G233" s="115">
        <f t="shared" si="50"/>
        <v>3.38</v>
      </c>
      <c r="AA233" s="6" t="s">
        <v>233</v>
      </c>
      <c r="AB233" s="6" t="s">
        <v>234</v>
      </c>
      <c r="AC233" s="6" t="s">
        <v>8</v>
      </c>
      <c r="AD233" s="6" t="s">
        <v>95</v>
      </c>
      <c r="AE233" s="6">
        <v>0.18940000000000001</v>
      </c>
      <c r="AF233" s="104">
        <v>23.81</v>
      </c>
      <c r="AG233" s="104">
        <v>4.5</v>
      </c>
    </row>
    <row r="234" spans="1:33" ht="29.1" customHeight="1">
      <c r="A234" s="112" t="s">
        <v>235</v>
      </c>
      <c r="B234" s="113" t="s">
        <v>236</v>
      </c>
      <c r="C234" s="112" t="s">
        <v>8</v>
      </c>
      <c r="D234" s="112" t="s">
        <v>95</v>
      </c>
      <c r="E234" s="114">
        <v>0.40810000000000002</v>
      </c>
      <c r="F234" s="115">
        <f t="shared" si="49"/>
        <v>96.982500000000002</v>
      </c>
      <c r="G234" s="115">
        <f t="shared" si="50"/>
        <v>39.58</v>
      </c>
      <c r="AA234" s="6" t="s">
        <v>235</v>
      </c>
      <c r="AB234" s="6" t="s">
        <v>236</v>
      </c>
      <c r="AC234" s="6" t="s">
        <v>8</v>
      </c>
      <c r="AD234" s="6" t="s">
        <v>95</v>
      </c>
      <c r="AE234" s="6">
        <v>0.40810000000000002</v>
      </c>
      <c r="AF234" s="104">
        <v>129.31</v>
      </c>
      <c r="AG234" s="104">
        <v>52.77</v>
      </c>
    </row>
    <row r="235" spans="1:33" ht="29.1" customHeight="1">
      <c r="A235" s="112" t="s">
        <v>237</v>
      </c>
      <c r="B235" s="113" t="s">
        <v>238</v>
      </c>
      <c r="C235" s="112" t="s">
        <v>8</v>
      </c>
      <c r="D235" s="112" t="s">
        <v>95</v>
      </c>
      <c r="E235" s="114">
        <v>0.26119999999999999</v>
      </c>
      <c r="F235" s="115">
        <f t="shared" si="49"/>
        <v>82.042500000000004</v>
      </c>
      <c r="G235" s="115">
        <f t="shared" si="50"/>
        <v>21.43</v>
      </c>
      <c r="AA235" s="6" t="s">
        <v>237</v>
      </c>
      <c r="AB235" s="6" t="s">
        <v>238</v>
      </c>
      <c r="AC235" s="6" t="s">
        <v>8</v>
      </c>
      <c r="AD235" s="6" t="s">
        <v>95</v>
      </c>
      <c r="AE235" s="6">
        <v>0.26119999999999999</v>
      </c>
      <c r="AF235" s="104">
        <v>109.39</v>
      </c>
      <c r="AG235" s="104">
        <v>28.57</v>
      </c>
    </row>
    <row r="236" spans="1:33" ht="29.1" customHeight="1">
      <c r="A236" s="112" t="s">
        <v>239</v>
      </c>
      <c r="B236" s="113" t="s">
        <v>240</v>
      </c>
      <c r="C236" s="112" t="s">
        <v>8</v>
      </c>
      <c r="D236" s="112" t="s">
        <v>95</v>
      </c>
      <c r="E236" s="114">
        <v>0.31819999999999998</v>
      </c>
      <c r="F236" s="115">
        <f t="shared" si="49"/>
        <v>122.89500000000001</v>
      </c>
      <c r="G236" s="115">
        <f t="shared" si="50"/>
        <v>39.11</v>
      </c>
      <c r="AA236" s="6" t="s">
        <v>239</v>
      </c>
      <c r="AB236" s="6" t="s">
        <v>240</v>
      </c>
      <c r="AC236" s="6" t="s">
        <v>8</v>
      </c>
      <c r="AD236" s="6" t="s">
        <v>95</v>
      </c>
      <c r="AE236" s="6">
        <v>0.31819999999999998</v>
      </c>
      <c r="AF236" s="104">
        <v>163.86</v>
      </c>
      <c r="AG236" s="104">
        <v>52.14</v>
      </c>
    </row>
    <row r="237" spans="1:33" ht="29.1" customHeight="1">
      <c r="A237" s="112" t="s">
        <v>241</v>
      </c>
      <c r="B237" s="113" t="s">
        <v>242</v>
      </c>
      <c r="C237" s="112" t="s">
        <v>8</v>
      </c>
      <c r="D237" s="112" t="s">
        <v>95</v>
      </c>
      <c r="E237" s="114">
        <v>0.30070000000000002</v>
      </c>
      <c r="F237" s="115">
        <f t="shared" si="49"/>
        <v>84.007500000000007</v>
      </c>
      <c r="G237" s="115">
        <f t="shared" si="50"/>
        <v>25.26</v>
      </c>
      <c r="AA237" s="6" t="s">
        <v>241</v>
      </c>
      <c r="AB237" s="6" t="s">
        <v>242</v>
      </c>
      <c r="AC237" s="6" t="s">
        <v>8</v>
      </c>
      <c r="AD237" s="6" t="s">
        <v>95</v>
      </c>
      <c r="AE237" s="6">
        <v>0.30070000000000002</v>
      </c>
      <c r="AF237" s="104">
        <v>112.01</v>
      </c>
      <c r="AG237" s="104">
        <v>33.68</v>
      </c>
    </row>
    <row r="238" spans="1:33" ht="29.1" customHeight="1">
      <c r="A238" s="112" t="s">
        <v>243</v>
      </c>
      <c r="B238" s="113" t="s">
        <v>244</v>
      </c>
      <c r="C238" s="112" t="s">
        <v>8</v>
      </c>
      <c r="D238" s="112" t="s">
        <v>95</v>
      </c>
      <c r="E238" s="114">
        <v>0.12970000000000001</v>
      </c>
      <c r="F238" s="115">
        <f t="shared" si="49"/>
        <v>82.657499999999999</v>
      </c>
      <c r="G238" s="115">
        <f t="shared" si="50"/>
        <v>10.72</v>
      </c>
      <c r="AA238" s="6" t="s">
        <v>243</v>
      </c>
      <c r="AB238" s="6" t="s">
        <v>244</v>
      </c>
      <c r="AC238" s="6" t="s">
        <v>8</v>
      </c>
      <c r="AD238" s="6" t="s">
        <v>95</v>
      </c>
      <c r="AE238" s="6">
        <v>0.12970000000000001</v>
      </c>
      <c r="AF238" s="104">
        <v>110.21</v>
      </c>
      <c r="AG238" s="104">
        <v>14.29</v>
      </c>
    </row>
    <row r="239" spans="1:33" ht="29.1" customHeight="1">
      <c r="A239" s="112" t="s">
        <v>245</v>
      </c>
      <c r="B239" s="113" t="s">
        <v>246</v>
      </c>
      <c r="C239" s="112" t="s">
        <v>8</v>
      </c>
      <c r="D239" s="112" t="s">
        <v>95</v>
      </c>
      <c r="E239" s="114">
        <v>8.3000000000000004E-2</v>
      </c>
      <c r="F239" s="115">
        <f t="shared" si="49"/>
        <v>71.692499999999995</v>
      </c>
      <c r="G239" s="115">
        <f t="shared" si="50"/>
        <v>5.95</v>
      </c>
      <c r="AA239" s="6" t="s">
        <v>245</v>
      </c>
      <c r="AB239" s="6" t="s">
        <v>246</v>
      </c>
      <c r="AC239" s="6" t="s">
        <v>8</v>
      </c>
      <c r="AD239" s="6" t="s">
        <v>95</v>
      </c>
      <c r="AE239" s="6">
        <v>8.3000000000000004E-2</v>
      </c>
      <c r="AF239" s="104">
        <v>95.59</v>
      </c>
      <c r="AG239" s="104">
        <v>7.93</v>
      </c>
    </row>
    <row r="240" spans="1:33" ht="29.1" customHeight="1">
      <c r="A240" s="112" t="s">
        <v>247</v>
      </c>
      <c r="B240" s="113" t="s">
        <v>248</v>
      </c>
      <c r="C240" s="112" t="s">
        <v>8</v>
      </c>
      <c r="D240" s="112" t="s">
        <v>95</v>
      </c>
      <c r="E240" s="114">
        <v>0.1011</v>
      </c>
      <c r="F240" s="115">
        <f t="shared" si="49"/>
        <v>102.30000000000001</v>
      </c>
      <c r="G240" s="115">
        <f t="shared" si="50"/>
        <v>10.34</v>
      </c>
      <c r="AA240" s="6" t="s">
        <v>247</v>
      </c>
      <c r="AB240" s="6" t="s">
        <v>248</v>
      </c>
      <c r="AC240" s="6" t="s">
        <v>8</v>
      </c>
      <c r="AD240" s="6" t="s">
        <v>95</v>
      </c>
      <c r="AE240" s="6">
        <v>0.1011</v>
      </c>
      <c r="AF240" s="104">
        <v>136.4</v>
      </c>
      <c r="AG240" s="104">
        <v>13.79</v>
      </c>
    </row>
    <row r="241" spans="1:33" ht="29.1" customHeight="1">
      <c r="A241" s="112" t="s">
        <v>249</v>
      </c>
      <c r="B241" s="113" t="s">
        <v>250</v>
      </c>
      <c r="C241" s="112" t="s">
        <v>8</v>
      </c>
      <c r="D241" s="112" t="s">
        <v>95</v>
      </c>
      <c r="E241" s="114">
        <v>9.5600000000000004E-2</v>
      </c>
      <c r="F241" s="115">
        <f t="shared" si="49"/>
        <v>73.087500000000006</v>
      </c>
      <c r="G241" s="115">
        <f t="shared" si="50"/>
        <v>6.99</v>
      </c>
      <c r="AA241" s="6" t="s">
        <v>249</v>
      </c>
      <c r="AB241" s="6" t="s">
        <v>250</v>
      </c>
      <c r="AC241" s="6" t="s">
        <v>8</v>
      </c>
      <c r="AD241" s="6" t="s">
        <v>95</v>
      </c>
      <c r="AE241" s="6">
        <v>9.5600000000000004E-2</v>
      </c>
      <c r="AF241" s="104">
        <v>97.45</v>
      </c>
      <c r="AG241" s="104">
        <v>9.31</v>
      </c>
    </row>
    <row r="242" spans="1:33" ht="20.100000000000001" customHeight="1">
      <c r="A242" s="112" t="s">
        <v>251</v>
      </c>
      <c r="B242" s="113" t="s">
        <v>252</v>
      </c>
      <c r="C242" s="112" t="s">
        <v>8</v>
      </c>
      <c r="D242" s="112" t="s">
        <v>95</v>
      </c>
      <c r="E242" s="114">
        <v>2.4441999999999999</v>
      </c>
      <c r="F242" s="115">
        <f t="shared" si="49"/>
        <v>7.0425000000000004</v>
      </c>
      <c r="G242" s="115">
        <f t="shared" si="50"/>
        <v>17.21</v>
      </c>
      <c r="AA242" s="6" t="s">
        <v>251</v>
      </c>
      <c r="AB242" s="6" t="s">
        <v>252</v>
      </c>
      <c r="AC242" s="6" t="s">
        <v>8</v>
      </c>
      <c r="AD242" s="6" t="s">
        <v>95</v>
      </c>
      <c r="AE242" s="6">
        <v>2.4441999999999999</v>
      </c>
      <c r="AF242" s="104">
        <v>9.39</v>
      </c>
      <c r="AG242" s="104">
        <v>22.95</v>
      </c>
    </row>
    <row r="243" spans="1:33" ht="29.1" customHeight="1">
      <c r="A243" s="112" t="s">
        <v>253</v>
      </c>
      <c r="B243" s="113" t="s">
        <v>254</v>
      </c>
      <c r="C243" s="112" t="s">
        <v>8</v>
      </c>
      <c r="D243" s="112" t="s">
        <v>95</v>
      </c>
      <c r="E243" s="114">
        <v>0.51339999999999997</v>
      </c>
      <c r="F243" s="115">
        <f t="shared" si="49"/>
        <v>27.817500000000003</v>
      </c>
      <c r="G243" s="115">
        <f t="shared" si="50"/>
        <v>14.28</v>
      </c>
      <c r="AA243" s="6" t="s">
        <v>253</v>
      </c>
      <c r="AB243" s="6" t="s">
        <v>254</v>
      </c>
      <c r="AC243" s="6" t="s">
        <v>8</v>
      </c>
      <c r="AD243" s="6" t="s">
        <v>95</v>
      </c>
      <c r="AE243" s="6">
        <v>0.51339999999999997</v>
      </c>
      <c r="AF243" s="104">
        <v>37.090000000000003</v>
      </c>
      <c r="AG243" s="104">
        <v>19.04</v>
      </c>
    </row>
    <row r="244" spans="1:33" ht="29.1" customHeight="1">
      <c r="A244" s="112" t="s">
        <v>255</v>
      </c>
      <c r="B244" s="113" t="s">
        <v>256</v>
      </c>
      <c r="C244" s="112" t="s">
        <v>8</v>
      </c>
      <c r="D244" s="112" t="s">
        <v>55</v>
      </c>
      <c r="E244" s="114">
        <v>0.17399999999999999</v>
      </c>
      <c r="F244" s="115">
        <f t="shared" si="49"/>
        <v>89.317499999999995</v>
      </c>
      <c r="G244" s="115">
        <f t="shared" si="50"/>
        <v>15.54</v>
      </c>
      <c r="AA244" s="6" t="s">
        <v>255</v>
      </c>
      <c r="AB244" s="6" t="s">
        <v>256</v>
      </c>
      <c r="AC244" s="6" t="s">
        <v>8</v>
      </c>
      <c r="AD244" s="6" t="s">
        <v>55</v>
      </c>
      <c r="AE244" s="6">
        <v>0.17399999999999999</v>
      </c>
      <c r="AF244" s="104">
        <v>119.09</v>
      </c>
      <c r="AG244" s="104">
        <v>20.72</v>
      </c>
    </row>
    <row r="245" spans="1:33" ht="29.1" customHeight="1">
      <c r="A245" s="112" t="s">
        <v>257</v>
      </c>
      <c r="B245" s="113" t="s">
        <v>258</v>
      </c>
      <c r="C245" s="112" t="s">
        <v>8</v>
      </c>
      <c r="D245" s="112" t="s">
        <v>55</v>
      </c>
      <c r="E245" s="114">
        <v>3.4799999999999998E-2</v>
      </c>
      <c r="F245" s="115">
        <f t="shared" si="49"/>
        <v>285.1275</v>
      </c>
      <c r="G245" s="115">
        <f t="shared" si="50"/>
        <v>9.92</v>
      </c>
      <c r="AA245" s="6" t="s">
        <v>257</v>
      </c>
      <c r="AB245" s="6" t="s">
        <v>258</v>
      </c>
      <c r="AC245" s="6" t="s">
        <v>8</v>
      </c>
      <c r="AD245" s="6" t="s">
        <v>55</v>
      </c>
      <c r="AE245" s="6">
        <v>3.4799999999999998E-2</v>
      </c>
      <c r="AF245" s="104">
        <v>380.17</v>
      </c>
      <c r="AG245" s="104">
        <v>13.22</v>
      </c>
    </row>
    <row r="246" spans="1:33" ht="29.1" customHeight="1">
      <c r="A246" s="112" t="s">
        <v>259</v>
      </c>
      <c r="B246" s="113" t="s">
        <v>260</v>
      </c>
      <c r="C246" s="112" t="s">
        <v>8</v>
      </c>
      <c r="D246" s="112" t="s">
        <v>55</v>
      </c>
      <c r="E246" s="114">
        <v>1.7399999999999999E-2</v>
      </c>
      <c r="F246" s="115">
        <f t="shared" si="49"/>
        <v>46.4925</v>
      </c>
      <c r="G246" s="115">
        <f t="shared" si="50"/>
        <v>0.81</v>
      </c>
      <c r="AA246" s="6" t="s">
        <v>259</v>
      </c>
      <c r="AB246" s="6" t="s">
        <v>260</v>
      </c>
      <c r="AC246" s="6" t="s">
        <v>8</v>
      </c>
      <c r="AD246" s="6" t="s">
        <v>55</v>
      </c>
      <c r="AE246" s="6">
        <v>1.7399999999999999E-2</v>
      </c>
      <c r="AF246" s="104">
        <v>61.99</v>
      </c>
      <c r="AG246" s="104">
        <v>1.07</v>
      </c>
    </row>
    <row r="247" spans="1:33" ht="29.1" customHeight="1">
      <c r="A247" s="112" t="s">
        <v>261</v>
      </c>
      <c r="B247" s="113" t="s">
        <v>262</v>
      </c>
      <c r="C247" s="112" t="s">
        <v>8</v>
      </c>
      <c r="D247" s="112" t="s">
        <v>55</v>
      </c>
      <c r="E247" s="114">
        <v>6.9599999999999995E-2</v>
      </c>
      <c r="F247" s="115">
        <f t="shared" si="49"/>
        <v>10.86</v>
      </c>
      <c r="G247" s="115">
        <f t="shared" si="50"/>
        <v>0.76</v>
      </c>
      <c r="AA247" s="6" t="s">
        <v>261</v>
      </c>
      <c r="AB247" s="6" t="s">
        <v>262</v>
      </c>
      <c r="AC247" s="6" t="s">
        <v>8</v>
      </c>
      <c r="AD247" s="6" t="s">
        <v>55</v>
      </c>
      <c r="AE247" s="6">
        <v>6.9599999999999995E-2</v>
      </c>
      <c r="AF247" s="104">
        <v>14.48</v>
      </c>
      <c r="AG247" s="104">
        <v>1</v>
      </c>
    </row>
    <row r="248" spans="1:33" ht="20.100000000000001" customHeight="1">
      <c r="A248" s="112" t="s">
        <v>263</v>
      </c>
      <c r="B248" s="113" t="s">
        <v>264</v>
      </c>
      <c r="C248" s="112" t="s">
        <v>8</v>
      </c>
      <c r="D248" s="112" t="s">
        <v>87</v>
      </c>
      <c r="E248" s="114">
        <v>7.22E-2</v>
      </c>
      <c r="F248" s="115">
        <f t="shared" si="49"/>
        <v>7.9649999999999999</v>
      </c>
      <c r="G248" s="115">
        <f t="shared" si="50"/>
        <v>0.57999999999999996</v>
      </c>
      <c r="AA248" s="6" t="s">
        <v>263</v>
      </c>
      <c r="AB248" s="6" t="s">
        <v>264</v>
      </c>
      <c r="AC248" s="6" t="s">
        <v>8</v>
      </c>
      <c r="AD248" s="6" t="s">
        <v>87</v>
      </c>
      <c r="AE248" s="6">
        <v>7.22E-2</v>
      </c>
      <c r="AF248" s="104">
        <v>10.62</v>
      </c>
      <c r="AG248" s="104">
        <v>0.76</v>
      </c>
    </row>
    <row r="249" spans="1:33" ht="15" customHeight="1">
      <c r="A249" s="112" t="s">
        <v>265</v>
      </c>
      <c r="B249" s="113" t="s">
        <v>266</v>
      </c>
      <c r="C249" s="112" t="s">
        <v>8</v>
      </c>
      <c r="D249" s="112" t="s">
        <v>102</v>
      </c>
      <c r="E249" s="114">
        <v>7.1999999999999998E-3</v>
      </c>
      <c r="F249" s="115">
        <f t="shared" si="49"/>
        <v>30.795000000000002</v>
      </c>
      <c r="G249" s="115">
        <f t="shared" si="50"/>
        <v>0.22</v>
      </c>
      <c r="AA249" s="6" t="s">
        <v>265</v>
      </c>
      <c r="AB249" s="6" t="s">
        <v>266</v>
      </c>
      <c r="AC249" s="6" t="s">
        <v>8</v>
      </c>
      <c r="AD249" s="6" t="s">
        <v>102</v>
      </c>
      <c r="AE249" s="6">
        <v>7.1999999999999998E-3</v>
      </c>
      <c r="AF249" s="104">
        <v>41.06</v>
      </c>
      <c r="AG249" s="104">
        <v>0.28999999999999998</v>
      </c>
    </row>
    <row r="250" spans="1:33" ht="29.1" customHeight="1">
      <c r="A250" s="112" t="s">
        <v>267</v>
      </c>
      <c r="B250" s="113" t="s">
        <v>268</v>
      </c>
      <c r="C250" s="112" t="s">
        <v>8</v>
      </c>
      <c r="D250" s="112" t="s">
        <v>55</v>
      </c>
      <c r="E250" s="114">
        <v>1.7399999999999999E-2</v>
      </c>
      <c r="F250" s="115">
        <f t="shared" si="49"/>
        <v>16.567499999999999</v>
      </c>
      <c r="G250" s="115">
        <f t="shared" si="50"/>
        <v>0.28999999999999998</v>
      </c>
      <c r="AA250" s="6" t="s">
        <v>267</v>
      </c>
      <c r="AB250" s="6" t="s">
        <v>268</v>
      </c>
      <c r="AC250" s="6" t="s">
        <v>8</v>
      </c>
      <c r="AD250" s="6" t="s">
        <v>55</v>
      </c>
      <c r="AE250" s="6">
        <v>1.7399999999999999E-2</v>
      </c>
      <c r="AF250" s="104">
        <v>22.09</v>
      </c>
      <c r="AG250" s="104">
        <v>0.38</v>
      </c>
    </row>
    <row r="251" spans="1:33" ht="36.950000000000003" customHeight="1">
      <c r="A251" s="112" t="s">
        <v>269</v>
      </c>
      <c r="B251" s="113" t="s">
        <v>270</v>
      </c>
      <c r="C251" s="112" t="s">
        <v>8</v>
      </c>
      <c r="D251" s="112" t="s">
        <v>95</v>
      </c>
      <c r="E251" s="114">
        <v>1.3566</v>
      </c>
      <c r="F251" s="115">
        <f t="shared" si="49"/>
        <v>50.317500000000003</v>
      </c>
      <c r="G251" s="115">
        <f t="shared" si="50"/>
        <v>68.260000000000005</v>
      </c>
      <c r="AA251" s="6" t="s">
        <v>269</v>
      </c>
      <c r="AB251" s="6" t="s">
        <v>270</v>
      </c>
      <c r="AC251" s="6" t="s">
        <v>8</v>
      </c>
      <c r="AD251" s="6" t="s">
        <v>95</v>
      </c>
      <c r="AE251" s="6">
        <v>1.3566</v>
      </c>
      <c r="AF251" s="104">
        <v>67.09</v>
      </c>
      <c r="AG251" s="104">
        <v>91.01</v>
      </c>
    </row>
    <row r="252" spans="1:33" ht="20.100000000000001" customHeight="1">
      <c r="A252" s="112" t="s">
        <v>271</v>
      </c>
      <c r="B252" s="113" t="s">
        <v>272</v>
      </c>
      <c r="C252" s="112" t="s">
        <v>8</v>
      </c>
      <c r="D252" s="112" t="s">
        <v>55</v>
      </c>
      <c r="E252" s="114">
        <v>3.4799999999999998E-2</v>
      </c>
      <c r="F252" s="115">
        <f t="shared" si="49"/>
        <v>20.955000000000002</v>
      </c>
      <c r="G252" s="115">
        <f t="shared" si="50"/>
        <v>0.73</v>
      </c>
      <c r="AA252" s="6" t="s">
        <v>271</v>
      </c>
      <c r="AB252" s="6" t="s">
        <v>272</v>
      </c>
      <c r="AC252" s="6" t="s">
        <v>8</v>
      </c>
      <c r="AD252" s="6" t="s">
        <v>55</v>
      </c>
      <c r="AE252" s="6">
        <v>3.4799999999999998E-2</v>
      </c>
      <c r="AF252" s="104">
        <v>27.94</v>
      </c>
      <c r="AG252" s="104">
        <v>0.97</v>
      </c>
    </row>
    <row r="253" spans="1:33" ht="36.950000000000003" customHeight="1">
      <c r="A253" s="112" t="s">
        <v>273</v>
      </c>
      <c r="B253" s="113" t="s">
        <v>274</v>
      </c>
      <c r="C253" s="112" t="s">
        <v>8</v>
      </c>
      <c r="D253" s="112" t="s">
        <v>95</v>
      </c>
      <c r="E253" s="114">
        <v>1.3566</v>
      </c>
      <c r="F253" s="115">
        <f t="shared" si="49"/>
        <v>10.4175</v>
      </c>
      <c r="G253" s="115">
        <f t="shared" si="50"/>
        <v>14.13</v>
      </c>
      <c r="AA253" s="6" t="s">
        <v>273</v>
      </c>
      <c r="AB253" s="6" t="s">
        <v>274</v>
      </c>
      <c r="AC253" s="6" t="s">
        <v>8</v>
      </c>
      <c r="AD253" s="6" t="s">
        <v>95</v>
      </c>
      <c r="AE253" s="6">
        <v>1.3566</v>
      </c>
      <c r="AF253" s="104">
        <v>13.89</v>
      </c>
      <c r="AG253" s="104">
        <v>18.84</v>
      </c>
    </row>
    <row r="254" spans="1:33" ht="29.1" customHeight="1">
      <c r="A254" s="112" t="s">
        <v>275</v>
      </c>
      <c r="B254" s="113" t="s">
        <v>276</v>
      </c>
      <c r="C254" s="112" t="s">
        <v>8</v>
      </c>
      <c r="D254" s="112" t="s">
        <v>87</v>
      </c>
      <c r="E254" s="114">
        <v>4.7E-2</v>
      </c>
      <c r="F254" s="115">
        <f t="shared" ref="F254:F257" si="51">IF(D254="H",$K$9*AF254,$K$10*AF254)</f>
        <v>23.4375</v>
      </c>
      <c r="G254" s="115">
        <f t="shared" ref="G254:G257" si="52">ROUND(F254*E254,2)</f>
        <v>1.1000000000000001</v>
      </c>
      <c r="AA254" s="6" t="s">
        <v>275</v>
      </c>
      <c r="AB254" s="6" t="s">
        <v>276</v>
      </c>
      <c r="AC254" s="6" t="s">
        <v>8</v>
      </c>
      <c r="AD254" s="6" t="s">
        <v>87</v>
      </c>
      <c r="AE254" s="6">
        <v>4.7E-2</v>
      </c>
      <c r="AF254" s="104">
        <v>31.25</v>
      </c>
      <c r="AG254" s="104">
        <v>1.46</v>
      </c>
    </row>
    <row r="255" spans="1:33" ht="29.1" customHeight="1">
      <c r="A255" s="112" t="s">
        <v>277</v>
      </c>
      <c r="B255" s="113" t="s">
        <v>278</v>
      </c>
      <c r="C255" s="112" t="s">
        <v>8</v>
      </c>
      <c r="D255" s="112" t="s">
        <v>87</v>
      </c>
      <c r="E255" s="114">
        <v>0.16309999999999999</v>
      </c>
      <c r="F255" s="115">
        <f t="shared" si="51"/>
        <v>13.0725</v>
      </c>
      <c r="G255" s="115">
        <f t="shared" si="52"/>
        <v>2.13</v>
      </c>
      <c r="AA255" s="6" t="s">
        <v>277</v>
      </c>
      <c r="AB255" s="6" t="s">
        <v>278</v>
      </c>
      <c r="AC255" s="6" t="s">
        <v>8</v>
      </c>
      <c r="AD255" s="6" t="s">
        <v>87</v>
      </c>
      <c r="AE255" s="6">
        <v>0.16309999999999999</v>
      </c>
      <c r="AF255" s="104">
        <v>17.43</v>
      </c>
      <c r="AG255" s="104">
        <v>2.84</v>
      </c>
    </row>
    <row r="256" spans="1:33" ht="29.1" customHeight="1">
      <c r="A256" s="112" t="s">
        <v>279</v>
      </c>
      <c r="B256" s="113" t="s">
        <v>280</v>
      </c>
      <c r="C256" s="112" t="s">
        <v>8</v>
      </c>
      <c r="D256" s="112" t="s">
        <v>87</v>
      </c>
      <c r="E256" s="114">
        <v>0.2235</v>
      </c>
      <c r="F256" s="115">
        <f t="shared" si="51"/>
        <v>16.830000000000002</v>
      </c>
      <c r="G256" s="115">
        <f t="shared" si="52"/>
        <v>3.76</v>
      </c>
      <c r="AA256" s="6" t="s">
        <v>279</v>
      </c>
      <c r="AB256" s="6" t="s">
        <v>280</v>
      </c>
      <c r="AC256" s="6" t="s">
        <v>8</v>
      </c>
      <c r="AD256" s="6" t="s">
        <v>87</v>
      </c>
      <c r="AE256" s="6">
        <v>0.2235</v>
      </c>
      <c r="AF256" s="104">
        <v>22.44</v>
      </c>
      <c r="AG256" s="104">
        <v>5.01</v>
      </c>
    </row>
    <row r="257" spans="1:33" ht="20.100000000000001" customHeight="1">
      <c r="A257" s="112" t="s">
        <v>281</v>
      </c>
      <c r="B257" s="113" t="s">
        <v>282</v>
      </c>
      <c r="C257" s="112" t="s">
        <v>8</v>
      </c>
      <c r="D257" s="112" t="s">
        <v>55</v>
      </c>
      <c r="E257" s="114">
        <v>5.2200000000000003E-2</v>
      </c>
      <c r="F257" s="115">
        <f t="shared" si="51"/>
        <v>344.29500000000002</v>
      </c>
      <c r="G257" s="115">
        <f t="shared" si="52"/>
        <v>17.97</v>
      </c>
      <c r="AA257" s="6" t="s">
        <v>281</v>
      </c>
      <c r="AB257" s="6" t="s">
        <v>282</v>
      </c>
      <c r="AC257" s="6" t="s">
        <v>8</v>
      </c>
      <c r="AD257" s="6" t="s">
        <v>55</v>
      </c>
      <c r="AE257" s="6">
        <v>5.2200000000000003E-2</v>
      </c>
      <c r="AF257" s="104">
        <v>459.06</v>
      </c>
      <c r="AG257" s="104">
        <v>23.96</v>
      </c>
    </row>
    <row r="258" spans="1:33" ht="15" customHeight="1">
      <c r="A258" s="107"/>
      <c r="B258" s="107"/>
      <c r="C258" s="107"/>
      <c r="D258" s="107"/>
      <c r="E258" s="116" t="s">
        <v>20</v>
      </c>
      <c r="F258" s="116"/>
      <c r="G258" s="117">
        <f>SUM(G190:G257)</f>
        <v>591.92000000000007</v>
      </c>
      <c r="AE258" s="6" t="s">
        <v>20</v>
      </c>
      <c r="AG258" s="104">
        <v>788.87</v>
      </c>
    </row>
    <row r="259" spans="1:33" ht="15" customHeight="1">
      <c r="A259" s="107"/>
      <c r="B259" s="107"/>
      <c r="C259" s="107"/>
      <c r="D259" s="107"/>
      <c r="E259" s="118" t="s">
        <v>21</v>
      </c>
      <c r="F259" s="118"/>
      <c r="G259" s="119">
        <f>G258+G188</f>
        <v>686.0200000000001</v>
      </c>
      <c r="AE259" s="6" t="s">
        <v>21</v>
      </c>
      <c r="AG259" s="104">
        <v>914.29</v>
      </c>
    </row>
    <row r="260" spans="1:33" ht="9.9499999999999993" customHeight="1">
      <c r="A260" s="107"/>
      <c r="B260" s="107"/>
      <c r="C260" s="108"/>
      <c r="D260" s="108"/>
      <c r="E260" s="107"/>
      <c r="F260" s="107"/>
      <c r="G260" s="107"/>
    </row>
    <row r="261" spans="1:33" ht="20.100000000000001" customHeight="1">
      <c r="A261" s="109" t="s">
        <v>283</v>
      </c>
      <c r="B261" s="109"/>
      <c r="C261" s="109"/>
      <c r="D261" s="109"/>
      <c r="E261" s="109"/>
      <c r="F261" s="109"/>
      <c r="G261" s="109"/>
      <c r="AA261" s="6" t="s">
        <v>283</v>
      </c>
    </row>
    <row r="262" spans="1:33" ht="15" customHeight="1">
      <c r="A262" s="110" t="s">
        <v>63</v>
      </c>
      <c r="B262" s="110"/>
      <c r="C262" s="111" t="s">
        <v>2</v>
      </c>
      <c r="D262" s="111" t="s">
        <v>3</v>
      </c>
      <c r="E262" s="111" t="s">
        <v>4</v>
      </c>
      <c r="F262" s="111" t="s">
        <v>5</v>
      </c>
      <c r="G262" s="111" t="s">
        <v>6</v>
      </c>
      <c r="AA262" s="6" t="s">
        <v>63</v>
      </c>
      <c r="AC262" s="6" t="s">
        <v>2</v>
      </c>
      <c r="AD262" s="6" t="s">
        <v>3</v>
      </c>
      <c r="AE262" s="6" t="s">
        <v>4</v>
      </c>
      <c r="AF262" s="104" t="s">
        <v>5</v>
      </c>
      <c r="AG262" s="104" t="s">
        <v>6</v>
      </c>
    </row>
    <row r="263" spans="1:33" ht="20.100000000000001" customHeight="1">
      <c r="A263" s="112" t="s">
        <v>284</v>
      </c>
      <c r="B263" s="113" t="s">
        <v>285</v>
      </c>
      <c r="C263" s="112" t="s">
        <v>8</v>
      </c>
      <c r="D263" s="112" t="s">
        <v>55</v>
      </c>
      <c r="E263" s="114">
        <v>2.6800000000000001E-2</v>
      </c>
      <c r="F263" s="115">
        <f t="shared" ref="F263:F267" si="53">IF(D263="H",$K$9*AF263,$K$10*AF263)</f>
        <v>173.1825</v>
      </c>
      <c r="G263" s="115">
        <f t="shared" ref="G263:G267" si="54">ROUND(F263*E263,2)</f>
        <v>4.6399999999999997</v>
      </c>
      <c r="AA263" s="6" t="s">
        <v>284</v>
      </c>
      <c r="AB263" s="6" t="s">
        <v>285</v>
      </c>
      <c r="AC263" s="6" t="s">
        <v>8</v>
      </c>
      <c r="AD263" s="6" t="s">
        <v>55</v>
      </c>
      <c r="AE263" s="6">
        <v>2.6800000000000001E-2</v>
      </c>
      <c r="AF263" s="104">
        <v>230.91</v>
      </c>
      <c r="AG263" s="104">
        <v>6.18</v>
      </c>
    </row>
    <row r="264" spans="1:33" ht="20.100000000000001" customHeight="1">
      <c r="A264" s="112" t="s">
        <v>286</v>
      </c>
      <c r="B264" s="113" t="s">
        <v>287</v>
      </c>
      <c r="C264" s="112" t="s">
        <v>8</v>
      </c>
      <c r="D264" s="112" t="s">
        <v>55</v>
      </c>
      <c r="E264" s="114">
        <v>2.6800000000000001E-2</v>
      </c>
      <c r="F264" s="115">
        <f t="shared" si="53"/>
        <v>167.4675</v>
      </c>
      <c r="G264" s="115">
        <f t="shared" si="54"/>
        <v>4.49</v>
      </c>
      <c r="AA264" s="6" t="s">
        <v>286</v>
      </c>
      <c r="AB264" s="6" t="s">
        <v>287</v>
      </c>
      <c r="AC264" s="6" t="s">
        <v>8</v>
      </c>
      <c r="AD264" s="6" t="s">
        <v>55</v>
      </c>
      <c r="AE264" s="6">
        <v>2.6800000000000001E-2</v>
      </c>
      <c r="AF264" s="104">
        <v>223.29</v>
      </c>
      <c r="AG264" s="104">
        <v>5.98</v>
      </c>
    </row>
    <row r="265" spans="1:33" ht="36.950000000000003" customHeight="1">
      <c r="A265" s="112" t="s">
        <v>132</v>
      </c>
      <c r="B265" s="113" t="s">
        <v>133</v>
      </c>
      <c r="C265" s="112" t="s">
        <v>8</v>
      </c>
      <c r="D265" s="112" t="s">
        <v>134</v>
      </c>
      <c r="E265" s="114">
        <v>2.6800000000000001E-2</v>
      </c>
      <c r="F265" s="115">
        <f t="shared" si="53"/>
        <v>50.625</v>
      </c>
      <c r="G265" s="115">
        <f t="shared" si="54"/>
        <v>1.36</v>
      </c>
      <c r="AA265" s="6" t="s">
        <v>132</v>
      </c>
      <c r="AB265" s="6" t="s">
        <v>133</v>
      </c>
      <c r="AC265" s="6" t="s">
        <v>8</v>
      </c>
      <c r="AD265" s="6" t="s">
        <v>134</v>
      </c>
      <c r="AE265" s="6">
        <v>2.6800000000000001E-2</v>
      </c>
      <c r="AF265" s="104">
        <v>67.5</v>
      </c>
      <c r="AG265" s="104">
        <v>1.8</v>
      </c>
    </row>
    <row r="266" spans="1:33" ht="20.100000000000001" customHeight="1">
      <c r="A266" s="112" t="s">
        <v>135</v>
      </c>
      <c r="B266" s="113" t="s">
        <v>136</v>
      </c>
      <c r="C266" s="112" t="s">
        <v>8</v>
      </c>
      <c r="D266" s="112" t="s">
        <v>95</v>
      </c>
      <c r="E266" s="114">
        <v>1</v>
      </c>
      <c r="F266" s="115">
        <f t="shared" si="53"/>
        <v>70.364999999999995</v>
      </c>
      <c r="G266" s="115">
        <f t="shared" si="54"/>
        <v>70.37</v>
      </c>
      <c r="AA266" s="6" t="s">
        <v>135</v>
      </c>
      <c r="AB266" s="6" t="s">
        <v>136</v>
      </c>
      <c r="AC266" s="6" t="s">
        <v>8</v>
      </c>
      <c r="AD266" s="6" t="s">
        <v>95</v>
      </c>
      <c r="AE266" s="6">
        <v>1</v>
      </c>
      <c r="AF266" s="104">
        <v>93.82</v>
      </c>
      <c r="AG266" s="104">
        <v>93.82</v>
      </c>
    </row>
    <row r="267" spans="1:33" ht="29.1" customHeight="1">
      <c r="A267" s="112" t="s">
        <v>288</v>
      </c>
      <c r="B267" s="113" t="s">
        <v>289</v>
      </c>
      <c r="C267" s="112" t="s">
        <v>8</v>
      </c>
      <c r="D267" s="112" t="s">
        <v>87</v>
      </c>
      <c r="E267" s="114">
        <v>1.2782</v>
      </c>
      <c r="F267" s="115">
        <f t="shared" si="53"/>
        <v>2.5049999999999999</v>
      </c>
      <c r="G267" s="115">
        <f t="shared" si="54"/>
        <v>3.2</v>
      </c>
      <c r="AA267" s="6" t="s">
        <v>288</v>
      </c>
      <c r="AB267" s="6" t="s">
        <v>289</v>
      </c>
      <c r="AC267" s="6" t="s">
        <v>8</v>
      </c>
      <c r="AD267" s="6" t="s">
        <v>87</v>
      </c>
      <c r="AE267" s="6">
        <v>1.2782</v>
      </c>
      <c r="AF267" s="104">
        <v>3.34</v>
      </c>
      <c r="AG267" s="104">
        <v>4.26</v>
      </c>
    </row>
    <row r="268" spans="1:33" ht="15" customHeight="1">
      <c r="A268" s="107"/>
      <c r="B268" s="107"/>
      <c r="C268" s="107"/>
      <c r="D268" s="107"/>
      <c r="E268" s="116" t="s">
        <v>75</v>
      </c>
      <c r="F268" s="116"/>
      <c r="G268" s="117">
        <f>SUM(G263:G267)</f>
        <v>84.06</v>
      </c>
      <c r="AE268" s="6" t="s">
        <v>75</v>
      </c>
      <c r="AG268" s="104">
        <v>112.04</v>
      </c>
    </row>
    <row r="269" spans="1:33" ht="15" customHeight="1">
      <c r="A269" s="110" t="s">
        <v>96</v>
      </c>
      <c r="B269" s="110"/>
      <c r="C269" s="111" t="s">
        <v>2</v>
      </c>
      <c r="D269" s="111" t="s">
        <v>3</v>
      </c>
      <c r="E269" s="111" t="s">
        <v>4</v>
      </c>
      <c r="F269" s="111" t="s">
        <v>5</v>
      </c>
      <c r="G269" s="111" t="s">
        <v>6</v>
      </c>
      <c r="AA269" s="6" t="s">
        <v>96</v>
      </c>
      <c r="AC269" s="6" t="s">
        <v>2</v>
      </c>
      <c r="AD269" s="6" t="s">
        <v>3</v>
      </c>
      <c r="AE269" s="6" t="s">
        <v>4</v>
      </c>
      <c r="AF269" s="104" t="s">
        <v>5</v>
      </c>
      <c r="AG269" s="104" t="s">
        <v>6</v>
      </c>
    </row>
    <row r="270" spans="1:33" ht="15" customHeight="1">
      <c r="A270" s="112" t="s">
        <v>98</v>
      </c>
      <c r="B270" s="113" t="s">
        <v>1725</v>
      </c>
      <c r="C270" s="112" t="s">
        <v>8</v>
      </c>
      <c r="D270" s="112" t="s">
        <v>36</v>
      </c>
      <c r="E270" s="114">
        <v>1.1154999999999999</v>
      </c>
      <c r="F270" s="115">
        <f>IF(D270="H",$K$9*AF270,$K$10*AF270)</f>
        <v>16.049999999999997</v>
      </c>
      <c r="G270" s="115">
        <f t="shared" ref="G270" si="55">ROUND(F270*E270,2)</f>
        <v>17.899999999999999</v>
      </c>
      <c r="AA270" s="6" t="s">
        <v>98</v>
      </c>
      <c r="AB270" s="6" t="s">
        <v>1725</v>
      </c>
      <c r="AC270" s="6" t="s">
        <v>8</v>
      </c>
      <c r="AD270" s="6" t="s">
        <v>36</v>
      </c>
      <c r="AE270" s="6">
        <v>1.1154999999999999</v>
      </c>
      <c r="AF270" s="104">
        <v>21.4</v>
      </c>
      <c r="AG270" s="104">
        <v>23.87</v>
      </c>
    </row>
    <row r="271" spans="1:33" ht="18" customHeight="1">
      <c r="A271" s="107"/>
      <c r="B271" s="107"/>
      <c r="C271" s="107"/>
      <c r="D271" s="107"/>
      <c r="E271" s="116" t="s">
        <v>99</v>
      </c>
      <c r="F271" s="116"/>
      <c r="G271" s="117">
        <f>SUM(G270)</f>
        <v>17.899999999999999</v>
      </c>
      <c r="AE271" s="6" t="s">
        <v>99</v>
      </c>
      <c r="AG271" s="104">
        <v>23.87</v>
      </c>
    </row>
    <row r="272" spans="1:33" ht="15" customHeight="1">
      <c r="A272" s="110" t="s">
        <v>18</v>
      </c>
      <c r="B272" s="110"/>
      <c r="C272" s="111" t="s">
        <v>2</v>
      </c>
      <c r="D272" s="111" t="s">
        <v>3</v>
      </c>
      <c r="E272" s="111" t="s">
        <v>4</v>
      </c>
      <c r="F272" s="111" t="s">
        <v>5</v>
      </c>
      <c r="G272" s="111" t="s">
        <v>6</v>
      </c>
      <c r="AA272" s="6" t="s">
        <v>18</v>
      </c>
      <c r="AC272" s="6" t="s">
        <v>2</v>
      </c>
      <c r="AD272" s="6" t="s">
        <v>3</v>
      </c>
      <c r="AE272" s="6" t="s">
        <v>4</v>
      </c>
      <c r="AF272" s="104" t="s">
        <v>5</v>
      </c>
      <c r="AG272" s="104" t="s">
        <v>6</v>
      </c>
    </row>
    <row r="273" spans="1:33" ht="29.1" customHeight="1">
      <c r="A273" s="112" t="s">
        <v>151</v>
      </c>
      <c r="B273" s="113" t="s">
        <v>152</v>
      </c>
      <c r="C273" s="112" t="s">
        <v>8</v>
      </c>
      <c r="D273" s="112" t="s">
        <v>102</v>
      </c>
      <c r="E273" s="114">
        <v>0.04</v>
      </c>
      <c r="F273" s="115">
        <f t="shared" ref="F273:F309" si="56">IF(D273="H",$K$9*AF273,$K$10*AF273)</f>
        <v>636.65250000000003</v>
      </c>
      <c r="G273" s="115">
        <f t="shared" ref="G273:G309" si="57">ROUND(F273*E273,2)</f>
        <v>25.47</v>
      </c>
      <c r="AA273" s="6" t="s">
        <v>151</v>
      </c>
      <c r="AB273" s="6" t="s">
        <v>152</v>
      </c>
      <c r="AC273" s="6" t="s">
        <v>8</v>
      </c>
      <c r="AD273" s="6" t="s">
        <v>102</v>
      </c>
      <c r="AE273" s="6">
        <v>0.04</v>
      </c>
      <c r="AF273" s="104">
        <v>848.87</v>
      </c>
      <c r="AG273" s="104">
        <v>33.950000000000003</v>
      </c>
    </row>
    <row r="274" spans="1:33" ht="45" customHeight="1">
      <c r="A274" s="112" t="s">
        <v>290</v>
      </c>
      <c r="B274" s="113" t="s">
        <v>291</v>
      </c>
      <c r="C274" s="112" t="s">
        <v>8</v>
      </c>
      <c r="D274" s="112" t="s">
        <v>55</v>
      </c>
      <c r="E274" s="114">
        <v>2.6800000000000001E-2</v>
      </c>
      <c r="F274" s="115">
        <f t="shared" si="56"/>
        <v>322.005</v>
      </c>
      <c r="G274" s="115">
        <f t="shared" si="57"/>
        <v>8.6300000000000008</v>
      </c>
      <c r="AA274" s="6" t="s">
        <v>290</v>
      </c>
      <c r="AB274" s="6" t="s">
        <v>291</v>
      </c>
      <c r="AC274" s="6" t="s">
        <v>8</v>
      </c>
      <c r="AD274" s="6" t="s">
        <v>55</v>
      </c>
      <c r="AE274" s="6">
        <v>2.6800000000000001E-2</v>
      </c>
      <c r="AF274" s="104">
        <v>429.34</v>
      </c>
      <c r="AG274" s="104">
        <v>11.5</v>
      </c>
    </row>
    <row r="275" spans="1:33" ht="29.1" customHeight="1">
      <c r="A275" s="112" t="s">
        <v>155</v>
      </c>
      <c r="B275" s="113" t="s">
        <v>156</v>
      </c>
      <c r="C275" s="112" t="s">
        <v>8</v>
      </c>
      <c r="D275" s="112" t="s">
        <v>87</v>
      </c>
      <c r="E275" s="114">
        <v>0.85909999999999997</v>
      </c>
      <c r="F275" s="115">
        <f t="shared" si="56"/>
        <v>1.98</v>
      </c>
      <c r="G275" s="115">
        <f t="shared" si="57"/>
        <v>1.7</v>
      </c>
      <c r="AA275" s="6" t="s">
        <v>155</v>
      </c>
      <c r="AB275" s="6" t="s">
        <v>156</v>
      </c>
      <c r="AC275" s="6" t="s">
        <v>8</v>
      </c>
      <c r="AD275" s="6" t="s">
        <v>87</v>
      </c>
      <c r="AE275" s="6">
        <v>0.85909999999999997</v>
      </c>
      <c r="AF275" s="104">
        <v>2.64</v>
      </c>
      <c r="AG275" s="104">
        <v>2.2599999999999998</v>
      </c>
    </row>
    <row r="276" spans="1:33" ht="29.1" customHeight="1">
      <c r="A276" s="112" t="s">
        <v>159</v>
      </c>
      <c r="B276" s="113" t="s">
        <v>160</v>
      </c>
      <c r="C276" s="112" t="s">
        <v>8</v>
      </c>
      <c r="D276" s="112" t="s">
        <v>87</v>
      </c>
      <c r="E276" s="114">
        <v>2.5503</v>
      </c>
      <c r="F276" s="115">
        <f t="shared" si="56"/>
        <v>2.895</v>
      </c>
      <c r="G276" s="115">
        <f t="shared" si="57"/>
        <v>7.38</v>
      </c>
      <c r="AA276" s="6" t="s">
        <v>159</v>
      </c>
      <c r="AB276" s="6" t="s">
        <v>160</v>
      </c>
      <c r="AC276" s="6" t="s">
        <v>8</v>
      </c>
      <c r="AD276" s="6" t="s">
        <v>87</v>
      </c>
      <c r="AE276" s="6">
        <v>2.5503</v>
      </c>
      <c r="AF276" s="104">
        <v>3.86</v>
      </c>
      <c r="AG276" s="104">
        <v>9.84</v>
      </c>
    </row>
    <row r="277" spans="1:33" ht="29.1" customHeight="1">
      <c r="A277" s="112" t="s">
        <v>292</v>
      </c>
      <c r="B277" s="113" t="s">
        <v>293</v>
      </c>
      <c r="C277" s="112" t="s">
        <v>8</v>
      </c>
      <c r="D277" s="112" t="s">
        <v>55</v>
      </c>
      <c r="E277" s="114">
        <v>2.6800000000000001E-2</v>
      </c>
      <c r="F277" s="115">
        <f t="shared" si="56"/>
        <v>119.27250000000001</v>
      </c>
      <c r="G277" s="115">
        <f t="shared" si="57"/>
        <v>3.2</v>
      </c>
      <c r="AA277" s="6" t="s">
        <v>292</v>
      </c>
      <c r="AB277" s="6" t="s">
        <v>293</v>
      </c>
      <c r="AC277" s="6" t="s">
        <v>8</v>
      </c>
      <c r="AD277" s="6" t="s">
        <v>55</v>
      </c>
      <c r="AE277" s="6">
        <v>2.6800000000000001E-2</v>
      </c>
      <c r="AF277" s="104">
        <v>159.03</v>
      </c>
      <c r="AG277" s="104">
        <v>4.26</v>
      </c>
    </row>
    <row r="278" spans="1:33" ht="29.1" customHeight="1">
      <c r="A278" s="112" t="s">
        <v>165</v>
      </c>
      <c r="B278" s="113" t="s">
        <v>166</v>
      </c>
      <c r="C278" s="112" t="s">
        <v>8</v>
      </c>
      <c r="D278" s="112" t="s">
        <v>55</v>
      </c>
      <c r="E278" s="114">
        <v>2.6800000000000001E-2</v>
      </c>
      <c r="F278" s="115">
        <f t="shared" si="56"/>
        <v>311.29500000000002</v>
      </c>
      <c r="G278" s="115">
        <f t="shared" si="57"/>
        <v>8.34</v>
      </c>
      <c r="AA278" s="6" t="s">
        <v>165</v>
      </c>
      <c r="AB278" s="6" t="s">
        <v>166</v>
      </c>
      <c r="AC278" s="6" t="s">
        <v>8</v>
      </c>
      <c r="AD278" s="6" t="s">
        <v>55</v>
      </c>
      <c r="AE278" s="6">
        <v>2.6800000000000001E-2</v>
      </c>
      <c r="AF278" s="104">
        <v>415.06</v>
      </c>
      <c r="AG278" s="104">
        <v>11.12</v>
      </c>
    </row>
    <row r="279" spans="1:33" ht="20.100000000000001" customHeight="1">
      <c r="A279" s="112" t="s">
        <v>167</v>
      </c>
      <c r="B279" s="113" t="s">
        <v>168</v>
      </c>
      <c r="C279" s="112" t="s">
        <v>8</v>
      </c>
      <c r="D279" s="112" t="s">
        <v>55</v>
      </c>
      <c r="E279" s="114">
        <v>0.16109999999999999</v>
      </c>
      <c r="F279" s="115">
        <f t="shared" si="56"/>
        <v>9.66</v>
      </c>
      <c r="G279" s="115">
        <f t="shared" si="57"/>
        <v>1.56</v>
      </c>
      <c r="AA279" s="6" t="s">
        <v>167</v>
      </c>
      <c r="AB279" s="6" t="s">
        <v>168</v>
      </c>
      <c r="AC279" s="6" t="s">
        <v>8</v>
      </c>
      <c r="AD279" s="6" t="s">
        <v>55</v>
      </c>
      <c r="AE279" s="6">
        <v>0.16109999999999999</v>
      </c>
      <c r="AF279" s="104">
        <v>12.88</v>
      </c>
      <c r="AG279" s="104">
        <v>2.0699999999999998</v>
      </c>
    </row>
    <row r="280" spans="1:33" ht="29.1" customHeight="1">
      <c r="A280" s="112" t="s">
        <v>177</v>
      </c>
      <c r="B280" s="113" t="s">
        <v>178</v>
      </c>
      <c r="C280" s="112" t="s">
        <v>8</v>
      </c>
      <c r="D280" s="112" t="s">
        <v>55</v>
      </c>
      <c r="E280" s="114">
        <v>0.18790000000000001</v>
      </c>
      <c r="F280" s="115">
        <f t="shared" si="56"/>
        <v>14.692499999999999</v>
      </c>
      <c r="G280" s="115">
        <f t="shared" si="57"/>
        <v>2.76</v>
      </c>
      <c r="AA280" s="6" t="s">
        <v>177</v>
      </c>
      <c r="AB280" s="6" t="s">
        <v>178</v>
      </c>
      <c r="AC280" s="6" t="s">
        <v>8</v>
      </c>
      <c r="AD280" s="6" t="s">
        <v>55</v>
      </c>
      <c r="AE280" s="6">
        <v>0.18790000000000001</v>
      </c>
      <c r="AF280" s="104">
        <v>19.59</v>
      </c>
      <c r="AG280" s="104">
        <v>3.68</v>
      </c>
    </row>
    <row r="281" spans="1:33" ht="29.1" customHeight="1">
      <c r="A281" s="112" t="s">
        <v>179</v>
      </c>
      <c r="B281" s="113" t="s">
        <v>180</v>
      </c>
      <c r="C281" s="112" t="s">
        <v>8</v>
      </c>
      <c r="D281" s="112" t="s">
        <v>55</v>
      </c>
      <c r="E281" s="114">
        <v>2.6800000000000001E-2</v>
      </c>
      <c r="F281" s="115">
        <f t="shared" si="56"/>
        <v>12.4575</v>
      </c>
      <c r="G281" s="115">
        <f t="shared" si="57"/>
        <v>0.33</v>
      </c>
      <c r="AA281" s="6" t="s">
        <v>179</v>
      </c>
      <c r="AB281" s="6" t="s">
        <v>180</v>
      </c>
      <c r="AC281" s="6" t="s">
        <v>8</v>
      </c>
      <c r="AD281" s="6" t="s">
        <v>55</v>
      </c>
      <c r="AE281" s="6">
        <v>2.6800000000000001E-2</v>
      </c>
      <c r="AF281" s="104">
        <v>16.61</v>
      </c>
      <c r="AG281" s="104">
        <v>0.44</v>
      </c>
    </row>
    <row r="282" spans="1:33" ht="29.1" customHeight="1">
      <c r="A282" s="112" t="s">
        <v>181</v>
      </c>
      <c r="B282" s="113" t="s">
        <v>182</v>
      </c>
      <c r="C282" s="112" t="s">
        <v>8</v>
      </c>
      <c r="D282" s="112" t="s">
        <v>55</v>
      </c>
      <c r="E282" s="114">
        <v>0.1074</v>
      </c>
      <c r="F282" s="115">
        <f t="shared" si="56"/>
        <v>10.087499999999999</v>
      </c>
      <c r="G282" s="115">
        <f t="shared" si="57"/>
        <v>1.08</v>
      </c>
      <c r="AA282" s="6" t="s">
        <v>181</v>
      </c>
      <c r="AB282" s="6" t="s">
        <v>182</v>
      </c>
      <c r="AC282" s="6" t="s">
        <v>8</v>
      </c>
      <c r="AD282" s="6" t="s">
        <v>55</v>
      </c>
      <c r="AE282" s="6">
        <v>0.1074</v>
      </c>
      <c r="AF282" s="104">
        <v>13.45</v>
      </c>
      <c r="AG282" s="104">
        <v>1.44</v>
      </c>
    </row>
    <row r="283" spans="1:33" ht="20.100000000000001" customHeight="1">
      <c r="A283" s="112" t="s">
        <v>187</v>
      </c>
      <c r="B283" s="113" t="s">
        <v>188</v>
      </c>
      <c r="C283" s="112" t="s">
        <v>8</v>
      </c>
      <c r="D283" s="112" t="s">
        <v>55</v>
      </c>
      <c r="E283" s="114">
        <v>0.1074</v>
      </c>
      <c r="F283" s="115">
        <f t="shared" si="56"/>
        <v>20.572499999999998</v>
      </c>
      <c r="G283" s="115">
        <f t="shared" si="57"/>
        <v>2.21</v>
      </c>
      <c r="AA283" s="6" t="s">
        <v>187</v>
      </c>
      <c r="AB283" s="6" t="s">
        <v>188</v>
      </c>
      <c r="AC283" s="6" t="s">
        <v>8</v>
      </c>
      <c r="AD283" s="6" t="s">
        <v>55</v>
      </c>
      <c r="AE283" s="6">
        <v>0.1074</v>
      </c>
      <c r="AF283" s="104">
        <v>27.43</v>
      </c>
      <c r="AG283" s="104">
        <v>2.94</v>
      </c>
    </row>
    <row r="284" spans="1:33" ht="29.1" customHeight="1">
      <c r="A284" s="112" t="s">
        <v>189</v>
      </c>
      <c r="B284" s="113" t="s">
        <v>190</v>
      </c>
      <c r="C284" s="112" t="s">
        <v>8</v>
      </c>
      <c r="D284" s="112" t="s">
        <v>87</v>
      </c>
      <c r="E284" s="114">
        <v>0.3221</v>
      </c>
      <c r="F284" s="115">
        <f t="shared" si="56"/>
        <v>6.2174999999999994</v>
      </c>
      <c r="G284" s="115">
        <f t="shared" si="57"/>
        <v>2</v>
      </c>
      <c r="AA284" s="6" t="s">
        <v>189</v>
      </c>
      <c r="AB284" s="6" t="s">
        <v>190</v>
      </c>
      <c r="AC284" s="6" t="s">
        <v>8</v>
      </c>
      <c r="AD284" s="6" t="s">
        <v>87</v>
      </c>
      <c r="AE284" s="6">
        <v>0.3221</v>
      </c>
      <c r="AF284" s="104">
        <v>8.2899999999999991</v>
      </c>
      <c r="AG284" s="104">
        <v>2.67</v>
      </c>
    </row>
    <row r="285" spans="1:33" ht="29.1" customHeight="1">
      <c r="A285" s="112" t="s">
        <v>191</v>
      </c>
      <c r="B285" s="113" t="s">
        <v>192</v>
      </c>
      <c r="C285" s="112" t="s">
        <v>8</v>
      </c>
      <c r="D285" s="112" t="s">
        <v>87</v>
      </c>
      <c r="E285" s="114">
        <v>0.53690000000000004</v>
      </c>
      <c r="F285" s="115">
        <f t="shared" si="56"/>
        <v>7.9649999999999999</v>
      </c>
      <c r="G285" s="115">
        <f t="shared" si="57"/>
        <v>4.28</v>
      </c>
      <c r="AA285" s="6" t="s">
        <v>191</v>
      </c>
      <c r="AB285" s="6" t="s">
        <v>192</v>
      </c>
      <c r="AC285" s="6" t="s">
        <v>8</v>
      </c>
      <c r="AD285" s="6" t="s">
        <v>87</v>
      </c>
      <c r="AE285" s="6">
        <v>0.53690000000000004</v>
      </c>
      <c r="AF285" s="104">
        <v>10.62</v>
      </c>
      <c r="AG285" s="104">
        <v>5.7</v>
      </c>
    </row>
    <row r="286" spans="1:33" ht="20.100000000000001" customHeight="1">
      <c r="A286" s="112" t="s">
        <v>199</v>
      </c>
      <c r="B286" s="113" t="s">
        <v>200</v>
      </c>
      <c r="C286" s="112" t="s">
        <v>8</v>
      </c>
      <c r="D286" s="112" t="s">
        <v>102</v>
      </c>
      <c r="E286" s="114">
        <v>3.9E-2</v>
      </c>
      <c r="F286" s="115">
        <f t="shared" si="56"/>
        <v>50.79</v>
      </c>
      <c r="G286" s="115">
        <f t="shared" si="57"/>
        <v>1.98</v>
      </c>
      <c r="AA286" s="6" t="s">
        <v>199</v>
      </c>
      <c r="AB286" s="6" t="s">
        <v>200</v>
      </c>
      <c r="AC286" s="6" t="s">
        <v>8</v>
      </c>
      <c r="AD286" s="6" t="s">
        <v>102</v>
      </c>
      <c r="AE286" s="6">
        <v>3.9E-2</v>
      </c>
      <c r="AF286" s="104">
        <v>67.72</v>
      </c>
      <c r="AG286" s="104">
        <v>2.64</v>
      </c>
    </row>
    <row r="287" spans="1:33" ht="36.950000000000003" customHeight="1">
      <c r="A287" s="112" t="s">
        <v>203</v>
      </c>
      <c r="B287" s="113" t="s">
        <v>204</v>
      </c>
      <c r="C287" s="112" t="s">
        <v>8</v>
      </c>
      <c r="D287" s="112" t="s">
        <v>87</v>
      </c>
      <c r="E287" s="114">
        <v>0.3221</v>
      </c>
      <c r="F287" s="115">
        <f t="shared" si="56"/>
        <v>1.9724999999999999</v>
      </c>
      <c r="G287" s="115">
        <f t="shared" si="57"/>
        <v>0.64</v>
      </c>
      <c r="AA287" s="6" t="s">
        <v>203</v>
      </c>
      <c r="AB287" s="6" t="s">
        <v>204</v>
      </c>
      <c r="AC287" s="6" t="s">
        <v>8</v>
      </c>
      <c r="AD287" s="6" t="s">
        <v>87</v>
      </c>
      <c r="AE287" s="6">
        <v>0.3221</v>
      </c>
      <c r="AF287" s="104">
        <v>2.63</v>
      </c>
      <c r="AG287" s="104">
        <v>0.84</v>
      </c>
    </row>
    <row r="288" spans="1:33" ht="29.1" customHeight="1">
      <c r="A288" s="112" t="s">
        <v>205</v>
      </c>
      <c r="B288" s="113" t="s">
        <v>206</v>
      </c>
      <c r="C288" s="112" t="s">
        <v>8</v>
      </c>
      <c r="D288" s="112" t="s">
        <v>87</v>
      </c>
      <c r="E288" s="114">
        <v>0.53690000000000004</v>
      </c>
      <c r="F288" s="115">
        <f t="shared" si="56"/>
        <v>0.99750000000000005</v>
      </c>
      <c r="G288" s="115">
        <f t="shared" si="57"/>
        <v>0.54</v>
      </c>
      <c r="AA288" s="6" t="s">
        <v>205</v>
      </c>
      <c r="AB288" s="6" t="s">
        <v>206</v>
      </c>
      <c r="AC288" s="6" t="s">
        <v>8</v>
      </c>
      <c r="AD288" s="6" t="s">
        <v>87</v>
      </c>
      <c r="AE288" s="6">
        <v>0.53690000000000004</v>
      </c>
      <c r="AF288" s="104">
        <v>1.33</v>
      </c>
      <c r="AG288" s="104">
        <v>0.71</v>
      </c>
    </row>
    <row r="289" spans="1:33" ht="29.1" customHeight="1">
      <c r="A289" s="112" t="s">
        <v>294</v>
      </c>
      <c r="B289" s="113" t="s">
        <v>295</v>
      </c>
      <c r="C289" s="112" t="s">
        <v>8</v>
      </c>
      <c r="D289" s="112" t="s">
        <v>55</v>
      </c>
      <c r="E289" s="114">
        <v>2.6800000000000001E-2</v>
      </c>
      <c r="F289" s="115">
        <f t="shared" si="56"/>
        <v>33.825000000000003</v>
      </c>
      <c r="G289" s="115">
        <f t="shared" si="57"/>
        <v>0.91</v>
      </c>
      <c r="AA289" s="6" t="s">
        <v>294</v>
      </c>
      <c r="AB289" s="6" t="s">
        <v>295</v>
      </c>
      <c r="AC289" s="6" t="s">
        <v>8</v>
      </c>
      <c r="AD289" s="6" t="s">
        <v>55</v>
      </c>
      <c r="AE289" s="6">
        <v>2.6800000000000001E-2</v>
      </c>
      <c r="AF289" s="104">
        <v>45.1</v>
      </c>
      <c r="AG289" s="104">
        <v>1.2</v>
      </c>
    </row>
    <row r="290" spans="1:33" ht="29.1" customHeight="1">
      <c r="A290" s="112" t="s">
        <v>215</v>
      </c>
      <c r="B290" s="113" t="s">
        <v>216</v>
      </c>
      <c r="C290" s="112" t="s">
        <v>8</v>
      </c>
      <c r="D290" s="112" t="s">
        <v>55</v>
      </c>
      <c r="E290" s="114">
        <v>5.3699999999999998E-2</v>
      </c>
      <c r="F290" s="115">
        <f t="shared" si="56"/>
        <v>6.2774999999999999</v>
      </c>
      <c r="G290" s="115">
        <f t="shared" si="57"/>
        <v>0.34</v>
      </c>
      <c r="AA290" s="6" t="s">
        <v>215</v>
      </c>
      <c r="AB290" s="6" t="s">
        <v>216</v>
      </c>
      <c r="AC290" s="6" t="s">
        <v>8</v>
      </c>
      <c r="AD290" s="6" t="s">
        <v>55</v>
      </c>
      <c r="AE290" s="6">
        <v>5.3699999999999998E-2</v>
      </c>
      <c r="AF290" s="104">
        <v>8.3699999999999992</v>
      </c>
      <c r="AG290" s="104">
        <v>0.44</v>
      </c>
    </row>
    <row r="291" spans="1:33" ht="20.100000000000001" customHeight="1">
      <c r="A291" s="112" t="s">
        <v>221</v>
      </c>
      <c r="B291" s="113" t="s">
        <v>222</v>
      </c>
      <c r="C291" s="112" t="s">
        <v>8</v>
      </c>
      <c r="D291" s="112" t="s">
        <v>95</v>
      </c>
      <c r="E291" s="114">
        <v>8.9999999999999993E-3</v>
      </c>
      <c r="F291" s="115">
        <f t="shared" si="56"/>
        <v>15.487499999999999</v>
      </c>
      <c r="G291" s="115">
        <f t="shared" si="57"/>
        <v>0.14000000000000001</v>
      </c>
      <c r="AA291" s="6" t="s">
        <v>221</v>
      </c>
      <c r="AB291" s="6" t="s">
        <v>222</v>
      </c>
      <c r="AC291" s="6" t="s">
        <v>8</v>
      </c>
      <c r="AD291" s="6" t="s">
        <v>95</v>
      </c>
      <c r="AE291" s="6">
        <v>8.9999999999999993E-3</v>
      </c>
      <c r="AF291" s="104">
        <v>20.65</v>
      </c>
      <c r="AG291" s="104">
        <v>0.18</v>
      </c>
    </row>
    <row r="292" spans="1:33" ht="20.100000000000001" customHeight="1">
      <c r="A292" s="112" t="s">
        <v>223</v>
      </c>
      <c r="B292" s="113" t="s">
        <v>224</v>
      </c>
      <c r="C292" s="112" t="s">
        <v>8</v>
      </c>
      <c r="D292" s="112" t="s">
        <v>95</v>
      </c>
      <c r="E292" s="114">
        <v>1.4510000000000001</v>
      </c>
      <c r="F292" s="115">
        <f t="shared" si="56"/>
        <v>25.815000000000001</v>
      </c>
      <c r="G292" s="115">
        <f t="shared" si="57"/>
        <v>37.46</v>
      </c>
      <c r="AA292" s="6" t="s">
        <v>223</v>
      </c>
      <c r="AB292" s="6" t="s">
        <v>224</v>
      </c>
      <c r="AC292" s="6" t="s">
        <v>8</v>
      </c>
      <c r="AD292" s="6" t="s">
        <v>95</v>
      </c>
      <c r="AE292" s="6">
        <v>1.4510000000000001</v>
      </c>
      <c r="AF292" s="104">
        <v>34.42</v>
      </c>
      <c r="AG292" s="104">
        <v>49.94</v>
      </c>
    </row>
    <row r="293" spans="1:33" ht="45" customHeight="1">
      <c r="A293" s="112" t="s">
        <v>225</v>
      </c>
      <c r="B293" s="113" t="s">
        <v>226</v>
      </c>
      <c r="C293" s="112" t="s">
        <v>8</v>
      </c>
      <c r="D293" s="112" t="s">
        <v>55</v>
      </c>
      <c r="E293" s="114">
        <v>2.6800000000000001E-2</v>
      </c>
      <c r="F293" s="115">
        <f t="shared" si="56"/>
        <v>182.38499999999999</v>
      </c>
      <c r="G293" s="115">
        <f t="shared" si="57"/>
        <v>4.8899999999999997</v>
      </c>
      <c r="AA293" s="6" t="s">
        <v>225</v>
      </c>
      <c r="AB293" s="6" t="s">
        <v>226</v>
      </c>
      <c r="AC293" s="6" t="s">
        <v>8</v>
      </c>
      <c r="AD293" s="6" t="s">
        <v>55</v>
      </c>
      <c r="AE293" s="6">
        <v>2.6800000000000001E-2</v>
      </c>
      <c r="AF293" s="104">
        <v>243.18</v>
      </c>
      <c r="AG293" s="104">
        <v>6.51</v>
      </c>
    </row>
    <row r="294" spans="1:33" ht="29.1" customHeight="1">
      <c r="A294" s="112" t="s">
        <v>227</v>
      </c>
      <c r="B294" s="113" t="s">
        <v>228</v>
      </c>
      <c r="C294" s="112" t="s">
        <v>8</v>
      </c>
      <c r="D294" s="112" t="s">
        <v>55</v>
      </c>
      <c r="E294" s="114">
        <v>0.16109999999999999</v>
      </c>
      <c r="F294" s="115">
        <f t="shared" si="56"/>
        <v>111.9825</v>
      </c>
      <c r="G294" s="115">
        <f t="shared" si="57"/>
        <v>18.04</v>
      </c>
      <c r="AA294" s="6" t="s">
        <v>227</v>
      </c>
      <c r="AB294" s="6" t="s">
        <v>228</v>
      </c>
      <c r="AC294" s="6" t="s">
        <v>8</v>
      </c>
      <c r="AD294" s="6" t="s">
        <v>55</v>
      </c>
      <c r="AE294" s="6">
        <v>0.16109999999999999</v>
      </c>
      <c r="AF294" s="104">
        <v>149.31</v>
      </c>
      <c r="AG294" s="104">
        <v>24.05</v>
      </c>
    </row>
    <row r="295" spans="1:33" ht="29.1" customHeight="1">
      <c r="A295" s="112" t="s">
        <v>235</v>
      </c>
      <c r="B295" s="113" t="s">
        <v>236</v>
      </c>
      <c r="C295" s="112" t="s">
        <v>8</v>
      </c>
      <c r="D295" s="112" t="s">
        <v>95</v>
      </c>
      <c r="E295" s="114">
        <v>0.22639999999999999</v>
      </c>
      <c r="F295" s="115">
        <f t="shared" si="56"/>
        <v>96.982500000000002</v>
      </c>
      <c r="G295" s="115">
        <f t="shared" si="57"/>
        <v>21.96</v>
      </c>
      <c r="AA295" s="6" t="s">
        <v>235</v>
      </c>
      <c r="AB295" s="6" t="s">
        <v>236</v>
      </c>
      <c r="AC295" s="6" t="s">
        <v>8</v>
      </c>
      <c r="AD295" s="6" t="s">
        <v>95</v>
      </c>
      <c r="AE295" s="6">
        <v>0.22639999999999999</v>
      </c>
      <c r="AF295" s="104">
        <v>129.31</v>
      </c>
      <c r="AG295" s="104">
        <v>29.27</v>
      </c>
    </row>
    <row r="296" spans="1:33" ht="29.1" customHeight="1">
      <c r="A296" s="112" t="s">
        <v>237</v>
      </c>
      <c r="B296" s="113" t="s">
        <v>238</v>
      </c>
      <c r="C296" s="112" t="s">
        <v>8</v>
      </c>
      <c r="D296" s="112" t="s">
        <v>95</v>
      </c>
      <c r="E296" s="114">
        <v>0.1449</v>
      </c>
      <c r="F296" s="115">
        <f t="shared" si="56"/>
        <v>82.042500000000004</v>
      </c>
      <c r="G296" s="115">
        <f t="shared" si="57"/>
        <v>11.89</v>
      </c>
      <c r="AA296" s="6" t="s">
        <v>237</v>
      </c>
      <c r="AB296" s="6" t="s">
        <v>238</v>
      </c>
      <c r="AC296" s="6" t="s">
        <v>8</v>
      </c>
      <c r="AD296" s="6" t="s">
        <v>95</v>
      </c>
      <c r="AE296" s="6">
        <v>0.1449</v>
      </c>
      <c r="AF296" s="104">
        <v>109.39</v>
      </c>
      <c r="AG296" s="104">
        <v>15.85</v>
      </c>
    </row>
    <row r="297" spans="1:33" ht="29.1" customHeight="1">
      <c r="A297" s="112" t="s">
        <v>239</v>
      </c>
      <c r="B297" s="113" t="s">
        <v>240</v>
      </c>
      <c r="C297" s="112" t="s">
        <v>8</v>
      </c>
      <c r="D297" s="112" t="s">
        <v>95</v>
      </c>
      <c r="E297" s="114">
        <v>0.17649999999999999</v>
      </c>
      <c r="F297" s="115">
        <f t="shared" si="56"/>
        <v>122.89500000000001</v>
      </c>
      <c r="G297" s="115">
        <f t="shared" si="57"/>
        <v>21.69</v>
      </c>
      <c r="AA297" s="6" t="s">
        <v>239</v>
      </c>
      <c r="AB297" s="6" t="s">
        <v>240</v>
      </c>
      <c r="AC297" s="6" t="s">
        <v>8</v>
      </c>
      <c r="AD297" s="6" t="s">
        <v>95</v>
      </c>
      <c r="AE297" s="6">
        <v>0.17649999999999999</v>
      </c>
      <c r="AF297" s="104">
        <v>163.86</v>
      </c>
      <c r="AG297" s="104">
        <v>28.92</v>
      </c>
    </row>
    <row r="298" spans="1:33" ht="29.1" customHeight="1">
      <c r="A298" s="112" t="s">
        <v>241</v>
      </c>
      <c r="B298" s="113" t="s">
        <v>242</v>
      </c>
      <c r="C298" s="112" t="s">
        <v>8</v>
      </c>
      <c r="D298" s="112" t="s">
        <v>95</v>
      </c>
      <c r="E298" s="114">
        <v>0.1668</v>
      </c>
      <c r="F298" s="115">
        <f t="shared" si="56"/>
        <v>84.007500000000007</v>
      </c>
      <c r="G298" s="115">
        <f t="shared" si="57"/>
        <v>14.01</v>
      </c>
      <c r="AA298" s="6" t="s">
        <v>241</v>
      </c>
      <c r="AB298" s="6" t="s">
        <v>242</v>
      </c>
      <c r="AC298" s="6" t="s">
        <v>8</v>
      </c>
      <c r="AD298" s="6" t="s">
        <v>95</v>
      </c>
      <c r="AE298" s="6">
        <v>0.1668</v>
      </c>
      <c r="AF298" s="104">
        <v>112.01</v>
      </c>
      <c r="AG298" s="104">
        <v>18.68</v>
      </c>
    </row>
    <row r="299" spans="1:33" ht="20.100000000000001" customHeight="1">
      <c r="A299" s="112" t="s">
        <v>251</v>
      </c>
      <c r="B299" s="113" t="s">
        <v>252</v>
      </c>
      <c r="C299" s="112" t="s">
        <v>8</v>
      </c>
      <c r="D299" s="112" t="s">
        <v>95</v>
      </c>
      <c r="E299" s="114">
        <v>1.4293</v>
      </c>
      <c r="F299" s="115">
        <f t="shared" si="56"/>
        <v>7.0425000000000004</v>
      </c>
      <c r="G299" s="115">
        <f t="shared" si="57"/>
        <v>10.07</v>
      </c>
      <c r="AA299" s="6" t="s">
        <v>251</v>
      </c>
      <c r="AB299" s="6" t="s">
        <v>252</v>
      </c>
      <c r="AC299" s="6" t="s">
        <v>8</v>
      </c>
      <c r="AD299" s="6" t="s">
        <v>95</v>
      </c>
      <c r="AE299" s="6">
        <v>1.4293</v>
      </c>
      <c r="AF299" s="104">
        <v>9.39</v>
      </c>
      <c r="AG299" s="104">
        <v>13.42</v>
      </c>
    </row>
    <row r="300" spans="1:33" ht="29.1" customHeight="1">
      <c r="A300" s="112" t="s">
        <v>255</v>
      </c>
      <c r="B300" s="113" t="s">
        <v>256</v>
      </c>
      <c r="C300" s="112" t="s">
        <v>8</v>
      </c>
      <c r="D300" s="112" t="s">
        <v>55</v>
      </c>
      <c r="E300" s="114">
        <v>5.3699999999999998E-2</v>
      </c>
      <c r="F300" s="115">
        <f t="shared" si="56"/>
        <v>89.317499999999995</v>
      </c>
      <c r="G300" s="115">
        <f t="shared" si="57"/>
        <v>4.8</v>
      </c>
      <c r="AA300" s="6" t="s">
        <v>255</v>
      </c>
      <c r="AB300" s="6" t="s">
        <v>256</v>
      </c>
      <c r="AC300" s="6" t="s">
        <v>8</v>
      </c>
      <c r="AD300" s="6" t="s">
        <v>55</v>
      </c>
      <c r="AE300" s="6">
        <v>5.3699999999999998E-2</v>
      </c>
      <c r="AF300" s="104">
        <v>119.09</v>
      </c>
      <c r="AG300" s="104">
        <v>6.39</v>
      </c>
    </row>
    <row r="301" spans="1:33" ht="29.1" customHeight="1">
      <c r="A301" s="112" t="s">
        <v>257</v>
      </c>
      <c r="B301" s="113" t="s">
        <v>258</v>
      </c>
      <c r="C301" s="112" t="s">
        <v>8</v>
      </c>
      <c r="D301" s="112" t="s">
        <v>55</v>
      </c>
      <c r="E301" s="114">
        <v>2.6800000000000001E-2</v>
      </c>
      <c r="F301" s="115">
        <f t="shared" si="56"/>
        <v>285.1275</v>
      </c>
      <c r="G301" s="115">
        <f t="shared" si="57"/>
        <v>7.64</v>
      </c>
      <c r="AA301" s="6" t="s">
        <v>257</v>
      </c>
      <c r="AB301" s="6" t="s">
        <v>258</v>
      </c>
      <c r="AC301" s="6" t="s">
        <v>8</v>
      </c>
      <c r="AD301" s="6" t="s">
        <v>55</v>
      </c>
      <c r="AE301" s="6">
        <v>2.6800000000000001E-2</v>
      </c>
      <c r="AF301" s="104">
        <v>380.17</v>
      </c>
      <c r="AG301" s="104">
        <v>10.18</v>
      </c>
    </row>
    <row r="302" spans="1:33" ht="29.1" customHeight="1">
      <c r="A302" s="112" t="s">
        <v>259</v>
      </c>
      <c r="B302" s="113" t="s">
        <v>260</v>
      </c>
      <c r="C302" s="112" t="s">
        <v>8</v>
      </c>
      <c r="D302" s="112" t="s">
        <v>55</v>
      </c>
      <c r="E302" s="114">
        <v>2.6800000000000001E-2</v>
      </c>
      <c r="F302" s="115">
        <f t="shared" si="56"/>
        <v>46.4925</v>
      </c>
      <c r="G302" s="115">
        <f t="shared" si="57"/>
        <v>1.25</v>
      </c>
      <c r="AA302" s="6" t="s">
        <v>259</v>
      </c>
      <c r="AB302" s="6" t="s">
        <v>260</v>
      </c>
      <c r="AC302" s="6" t="s">
        <v>8</v>
      </c>
      <c r="AD302" s="6" t="s">
        <v>55</v>
      </c>
      <c r="AE302" s="6">
        <v>2.6800000000000001E-2</v>
      </c>
      <c r="AF302" s="104">
        <v>61.99</v>
      </c>
      <c r="AG302" s="104">
        <v>1.66</v>
      </c>
    </row>
    <row r="303" spans="1:33" ht="15" customHeight="1">
      <c r="A303" s="112" t="s">
        <v>265</v>
      </c>
      <c r="B303" s="113" t="s">
        <v>266</v>
      </c>
      <c r="C303" s="112" t="s">
        <v>8</v>
      </c>
      <c r="D303" s="112" t="s">
        <v>102</v>
      </c>
      <c r="E303" s="114">
        <v>0.01</v>
      </c>
      <c r="F303" s="115">
        <f t="shared" si="56"/>
        <v>30.795000000000002</v>
      </c>
      <c r="G303" s="115">
        <f t="shared" si="57"/>
        <v>0.31</v>
      </c>
      <c r="AA303" s="6" t="s">
        <v>265</v>
      </c>
      <c r="AB303" s="6" t="s">
        <v>266</v>
      </c>
      <c r="AC303" s="6" t="s">
        <v>8</v>
      </c>
      <c r="AD303" s="6" t="s">
        <v>102</v>
      </c>
      <c r="AE303" s="6">
        <v>0.01</v>
      </c>
      <c r="AF303" s="104">
        <v>41.06</v>
      </c>
      <c r="AG303" s="104">
        <v>0.41</v>
      </c>
    </row>
    <row r="304" spans="1:33" ht="36.950000000000003" customHeight="1">
      <c r="A304" s="112" t="s">
        <v>269</v>
      </c>
      <c r="B304" s="113" t="s">
        <v>270</v>
      </c>
      <c r="C304" s="112" t="s">
        <v>8</v>
      </c>
      <c r="D304" s="112" t="s">
        <v>95</v>
      </c>
      <c r="E304" s="114">
        <v>1.4510000000000001</v>
      </c>
      <c r="F304" s="115">
        <f t="shared" si="56"/>
        <v>50.317500000000003</v>
      </c>
      <c r="G304" s="115">
        <f t="shared" si="57"/>
        <v>73.010000000000005</v>
      </c>
      <c r="AA304" s="6" t="s">
        <v>269</v>
      </c>
      <c r="AB304" s="6" t="s">
        <v>270</v>
      </c>
      <c r="AC304" s="6" t="s">
        <v>8</v>
      </c>
      <c r="AD304" s="6" t="s">
        <v>95</v>
      </c>
      <c r="AE304" s="6">
        <v>1.4510000000000001</v>
      </c>
      <c r="AF304" s="104">
        <v>67.09</v>
      </c>
      <c r="AG304" s="104">
        <v>97.34</v>
      </c>
    </row>
    <row r="305" spans="1:33" ht="20.100000000000001" customHeight="1">
      <c r="A305" s="112" t="s">
        <v>271</v>
      </c>
      <c r="B305" s="113" t="s">
        <v>272</v>
      </c>
      <c r="C305" s="112" t="s">
        <v>8</v>
      </c>
      <c r="D305" s="112" t="s">
        <v>55</v>
      </c>
      <c r="E305" s="114">
        <v>2.6800000000000001E-2</v>
      </c>
      <c r="F305" s="115">
        <f t="shared" si="56"/>
        <v>20.955000000000002</v>
      </c>
      <c r="G305" s="115">
        <f t="shared" si="57"/>
        <v>0.56000000000000005</v>
      </c>
      <c r="AA305" s="6" t="s">
        <v>271</v>
      </c>
      <c r="AB305" s="6" t="s">
        <v>272</v>
      </c>
      <c r="AC305" s="6" t="s">
        <v>8</v>
      </c>
      <c r="AD305" s="6" t="s">
        <v>55</v>
      </c>
      <c r="AE305" s="6">
        <v>2.6800000000000001E-2</v>
      </c>
      <c r="AF305" s="104">
        <v>27.94</v>
      </c>
      <c r="AG305" s="104">
        <v>0.74</v>
      </c>
    </row>
    <row r="306" spans="1:33" ht="20.100000000000001" customHeight="1">
      <c r="A306" s="112" t="s">
        <v>296</v>
      </c>
      <c r="B306" s="113" t="s">
        <v>297</v>
      </c>
      <c r="C306" s="112" t="s">
        <v>8</v>
      </c>
      <c r="D306" s="112" t="s">
        <v>55</v>
      </c>
      <c r="E306" s="114">
        <v>0.13420000000000001</v>
      </c>
      <c r="F306" s="115">
        <f t="shared" si="56"/>
        <v>32.6325</v>
      </c>
      <c r="G306" s="115">
        <f t="shared" si="57"/>
        <v>4.38</v>
      </c>
      <c r="AA306" s="6" t="s">
        <v>296</v>
      </c>
      <c r="AB306" s="6" t="s">
        <v>297</v>
      </c>
      <c r="AC306" s="6" t="s">
        <v>8</v>
      </c>
      <c r="AD306" s="6" t="s">
        <v>55</v>
      </c>
      <c r="AE306" s="6">
        <v>0.13420000000000001</v>
      </c>
      <c r="AF306" s="104">
        <v>43.51</v>
      </c>
      <c r="AG306" s="104">
        <v>5.83</v>
      </c>
    </row>
    <row r="307" spans="1:33" ht="36.950000000000003" customHeight="1">
      <c r="A307" s="112" t="s">
        <v>273</v>
      </c>
      <c r="B307" s="113" t="s">
        <v>274</v>
      </c>
      <c r="C307" s="112" t="s">
        <v>8</v>
      </c>
      <c r="D307" s="112" t="s">
        <v>95</v>
      </c>
      <c r="E307" s="114">
        <v>1.4510000000000001</v>
      </c>
      <c r="F307" s="115">
        <f t="shared" si="56"/>
        <v>10.4175</v>
      </c>
      <c r="G307" s="115">
        <f t="shared" si="57"/>
        <v>15.12</v>
      </c>
      <c r="AA307" s="6" t="s">
        <v>273</v>
      </c>
      <c r="AB307" s="6" t="s">
        <v>274</v>
      </c>
      <c r="AC307" s="6" t="s">
        <v>8</v>
      </c>
      <c r="AD307" s="6" t="s">
        <v>95</v>
      </c>
      <c r="AE307" s="6">
        <v>1.4510000000000001</v>
      </c>
      <c r="AF307" s="104">
        <v>13.89</v>
      </c>
      <c r="AG307" s="104">
        <v>20.149999999999999</v>
      </c>
    </row>
    <row r="308" spans="1:33" ht="29.1" customHeight="1">
      <c r="A308" s="112" t="s">
        <v>275</v>
      </c>
      <c r="B308" s="113" t="s">
        <v>276</v>
      </c>
      <c r="C308" s="112" t="s">
        <v>8</v>
      </c>
      <c r="D308" s="112" t="s">
        <v>87</v>
      </c>
      <c r="E308" s="114">
        <v>0.14230000000000001</v>
      </c>
      <c r="F308" s="115">
        <f t="shared" si="56"/>
        <v>23.4375</v>
      </c>
      <c r="G308" s="115">
        <f t="shared" si="57"/>
        <v>3.34</v>
      </c>
      <c r="AA308" s="6" t="s">
        <v>275</v>
      </c>
      <c r="AB308" s="6" t="s">
        <v>276</v>
      </c>
      <c r="AC308" s="6" t="s">
        <v>8</v>
      </c>
      <c r="AD308" s="6" t="s">
        <v>87</v>
      </c>
      <c r="AE308" s="6">
        <v>0.14230000000000001</v>
      </c>
      <c r="AF308" s="104">
        <v>31.25</v>
      </c>
      <c r="AG308" s="104">
        <v>4.4400000000000004</v>
      </c>
    </row>
    <row r="309" spans="1:33" ht="29.1" customHeight="1">
      <c r="A309" s="112" t="s">
        <v>277</v>
      </c>
      <c r="B309" s="113" t="s">
        <v>278</v>
      </c>
      <c r="C309" s="112" t="s">
        <v>8</v>
      </c>
      <c r="D309" s="112" t="s">
        <v>87</v>
      </c>
      <c r="E309" s="114">
        <v>8.8599999999999998E-2</v>
      </c>
      <c r="F309" s="115">
        <f t="shared" si="56"/>
        <v>13.0725</v>
      </c>
      <c r="G309" s="115">
        <f t="shared" si="57"/>
        <v>1.1599999999999999</v>
      </c>
      <c r="AA309" s="6" t="s">
        <v>277</v>
      </c>
      <c r="AB309" s="6" t="s">
        <v>278</v>
      </c>
      <c r="AC309" s="6" t="s">
        <v>8</v>
      </c>
      <c r="AD309" s="6" t="s">
        <v>87</v>
      </c>
      <c r="AE309" s="6">
        <v>8.8599999999999998E-2</v>
      </c>
      <c r="AF309" s="104">
        <v>17.43</v>
      </c>
      <c r="AG309" s="104">
        <v>1.54</v>
      </c>
    </row>
    <row r="310" spans="1:33" ht="15" customHeight="1">
      <c r="A310" s="107"/>
      <c r="B310" s="107"/>
      <c r="C310" s="107"/>
      <c r="D310" s="107"/>
      <c r="E310" s="116" t="s">
        <v>20</v>
      </c>
      <c r="F310" s="116"/>
      <c r="G310" s="117">
        <f>SUM(G273:G309)</f>
        <v>325.07</v>
      </c>
      <c r="AE310" s="6" t="s">
        <v>20</v>
      </c>
      <c r="AG310" s="104">
        <v>433.2</v>
      </c>
    </row>
    <row r="311" spans="1:33" ht="15" customHeight="1">
      <c r="A311" s="107"/>
      <c r="B311" s="107"/>
      <c r="C311" s="107"/>
      <c r="D311" s="107"/>
      <c r="E311" s="118" t="s">
        <v>21</v>
      </c>
      <c r="F311" s="118"/>
      <c r="G311" s="119">
        <f>G310+G271+G268</f>
        <v>427.03</v>
      </c>
      <c r="AE311" s="6" t="s">
        <v>21</v>
      </c>
      <c r="AG311" s="104">
        <v>569.11</v>
      </c>
    </row>
    <row r="312" spans="1:33" ht="9.9499999999999993" customHeight="1">
      <c r="A312" s="107"/>
      <c r="B312" s="107"/>
      <c r="C312" s="108"/>
      <c r="D312" s="108"/>
      <c r="E312" s="107"/>
      <c r="F312" s="107"/>
      <c r="G312" s="107"/>
    </row>
    <row r="313" spans="1:33" ht="20.100000000000001" customHeight="1">
      <c r="A313" s="109" t="s">
        <v>298</v>
      </c>
      <c r="B313" s="109"/>
      <c r="C313" s="109"/>
      <c r="D313" s="109"/>
      <c r="E313" s="109"/>
      <c r="F313" s="109"/>
      <c r="G313" s="109"/>
      <c r="AA313" s="6" t="s">
        <v>298</v>
      </c>
    </row>
    <row r="314" spans="1:33" ht="15" customHeight="1">
      <c r="A314" s="110" t="s">
        <v>63</v>
      </c>
      <c r="B314" s="110"/>
      <c r="C314" s="111" t="s">
        <v>2</v>
      </c>
      <c r="D314" s="111" t="s">
        <v>3</v>
      </c>
      <c r="E314" s="111" t="s">
        <v>4</v>
      </c>
      <c r="F314" s="111" t="s">
        <v>5</v>
      </c>
      <c r="G314" s="111" t="s">
        <v>6</v>
      </c>
      <c r="AA314" s="6" t="s">
        <v>63</v>
      </c>
      <c r="AC314" s="6" t="s">
        <v>2</v>
      </c>
      <c r="AD314" s="6" t="s">
        <v>3</v>
      </c>
      <c r="AE314" s="6" t="s">
        <v>4</v>
      </c>
      <c r="AF314" s="104" t="s">
        <v>5</v>
      </c>
      <c r="AG314" s="104" t="s">
        <v>6</v>
      </c>
    </row>
    <row r="315" spans="1:33" ht="20.100000000000001" customHeight="1">
      <c r="A315" s="112" t="s">
        <v>284</v>
      </c>
      <c r="B315" s="113" t="s">
        <v>285</v>
      </c>
      <c r="C315" s="112" t="s">
        <v>8</v>
      </c>
      <c r="D315" s="112" t="s">
        <v>55</v>
      </c>
      <c r="E315" s="114">
        <v>1.9300000000000001E-2</v>
      </c>
      <c r="F315" s="115">
        <f t="shared" ref="F315:F319" si="58">IF(D315="H",$K$9*AF315,$K$10*AF315)</f>
        <v>173.1825</v>
      </c>
      <c r="G315" s="115">
        <f t="shared" ref="G315:G319" si="59">ROUND(F315*E315,2)</f>
        <v>3.34</v>
      </c>
      <c r="AA315" s="6" t="s">
        <v>284</v>
      </c>
      <c r="AB315" s="6" t="s">
        <v>285</v>
      </c>
      <c r="AC315" s="6" t="s">
        <v>8</v>
      </c>
      <c r="AD315" s="6" t="s">
        <v>55</v>
      </c>
      <c r="AE315" s="6">
        <v>1.9300000000000001E-2</v>
      </c>
      <c r="AF315" s="104">
        <v>230.91</v>
      </c>
      <c r="AG315" s="104">
        <v>4.45</v>
      </c>
    </row>
    <row r="316" spans="1:33" ht="20.100000000000001" customHeight="1">
      <c r="A316" s="112" t="s">
        <v>286</v>
      </c>
      <c r="B316" s="113" t="s">
        <v>287</v>
      </c>
      <c r="C316" s="112" t="s">
        <v>8</v>
      </c>
      <c r="D316" s="112" t="s">
        <v>55</v>
      </c>
      <c r="E316" s="114">
        <v>1.9300000000000001E-2</v>
      </c>
      <c r="F316" s="115">
        <f t="shared" si="58"/>
        <v>167.4675</v>
      </c>
      <c r="G316" s="115">
        <f t="shared" si="59"/>
        <v>3.23</v>
      </c>
      <c r="AA316" s="6" t="s">
        <v>286</v>
      </c>
      <c r="AB316" s="6" t="s">
        <v>287</v>
      </c>
      <c r="AC316" s="6" t="s">
        <v>8</v>
      </c>
      <c r="AD316" s="6" t="s">
        <v>55</v>
      </c>
      <c r="AE316" s="6">
        <v>1.9300000000000001E-2</v>
      </c>
      <c r="AF316" s="104">
        <v>223.29</v>
      </c>
      <c r="AG316" s="104">
        <v>4.3</v>
      </c>
    </row>
    <row r="317" spans="1:33" ht="36.950000000000003" customHeight="1">
      <c r="A317" s="112" t="s">
        <v>132</v>
      </c>
      <c r="B317" s="113" t="s">
        <v>133</v>
      </c>
      <c r="C317" s="112" t="s">
        <v>8</v>
      </c>
      <c r="D317" s="112" t="s">
        <v>134</v>
      </c>
      <c r="E317" s="114">
        <v>5.7799999999999997E-2</v>
      </c>
      <c r="F317" s="115">
        <f t="shared" si="58"/>
        <v>50.625</v>
      </c>
      <c r="G317" s="115">
        <f t="shared" si="59"/>
        <v>2.93</v>
      </c>
      <c r="AA317" s="6" t="s">
        <v>132</v>
      </c>
      <c r="AB317" s="6" t="s">
        <v>133</v>
      </c>
      <c r="AC317" s="6" t="s">
        <v>8</v>
      </c>
      <c r="AD317" s="6" t="s">
        <v>134</v>
      </c>
      <c r="AE317" s="6">
        <v>5.7799999999999997E-2</v>
      </c>
      <c r="AF317" s="104">
        <v>67.5</v>
      </c>
      <c r="AG317" s="104">
        <v>3.9</v>
      </c>
    </row>
    <row r="318" spans="1:33" ht="45" customHeight="1">
      <c r="A318" s="112" t="s">
        <v>299</v>
      </c>
      <c r="B318" s="113" t="s">
        <v>300</v>
      </c>
      <c r="C318" s="112" t="s">
        <v>8</v>
      </c>
      <c r="D318" s="112" t="s">
        <v>134</v>
      </c>
      <c r="E318" s="114">
        <v>3.85E-2</v>
      </c>
      <c r="F318" s="115">
        <f t="shared" si="58"/>
        <v>56.677499999999995</v>
      </c>
      <c r="G318" s="115">
        <f t="shared" si="59"/>
        <v>2.1800000000000002</v>
      </c>
      <c r="AA318" s="6" t="s">
        <v>299</v>
      </c>
      <c r="AB318" s="6" t="s">
        <v>300</v>
      </c>
      <c r="AC318" s="6" t="s">
        <v>8</v>
      </c>
      <c r="AD318" s="6" t="s">
        <v>134</v>
      </c>
      <c r="AE318" s="6">
        <v>3.85E-2</v>
      </c>
      <c r="AF318" s="104">
        <v>75.569999999999993</v>
      </c>
      <c r="AG318" s="104">
        <v>2.9</v>
      </c>
    </row>
    <row r="319" spans="1:33" ht="20.100000000000001" customHeight="1">
      <c r="A319" s="112" t="s">
        <v>135</v>
      </c>
      <c r="B319" s="113" t="s">
        <v>136</v>
      </c>
      <c r="C319" s="112" t="s">
        <v>8</v>
      </c>
      <c r="D319" s="112" t="s">
        <v>95</v>
      </c>
      <c r="E319" s="114">
        <v>0.99380000000000002</v>
      </c>
      <c r="F319" s="115">
        <f t="shared" si="58"/>
        <v>70.364999999999995</v>
      </c>
      <c r="G319" s="115">
        <f t="shared" si="59"/>
        <v>69.930000000000007</v>
      </c>
      <c r="AA319" s="6" t="s">
        <v>135</v>
      </c>
      <c r="AB319" s="6" t="s">
        <v>136</v>
      </c>
      <c r="AC319" s="6" t="s">
        <v>8</v>
      </c>
      <c r="AD319" s="6" t="s">
        <v>95</v>
      </c>
      <c r="AE319" s="6">
        <v>0.99380000000000002</v>
      </c>
      <c r="AF319" s="104">
        <v>93.82</v>
      </c>
      <c r="AG319" s="104">
        <v>93.23</v>
      </c>
    </row>
    <row r="320" spans="1:33" ht="15" customHeight="1">
      <c r="A320" s="107"/>
      <c r="B320" s="107"/>
      <c r="C320" s="107"/>
      <c r="D320" s="107"/>
      <c r="E320" s="116" t="s">
        <v>75</v>
      </c>
      <c r="F320" s="116"/>
      <c r="G320" s="117">
        <f>SUM(G315:G319)</f>
        <v>81.610000000000014</v>
      </c>
      <c r="AE320" s="6" t="s">
        <v>75</v>
      </c>
      <c r="AG320" s="104">
        <v>108.78</v>
      </c>
    </row>
    <row r="321" spans="1:33" ht="15" customHeight="1">
      <c r="A321" s="110" t="s">
        <v>18</v>
      </c>
      <c r="B321" s="110"/>
      <c r="C321" s="111" t="s">
        <v>2</v>
      </c>
      <c r="D321" s="111" t="s">
        <v>3</v>
      </c>
      <c r="E321" s="111" t="s">
        <v>4</v>
      </c>
      <c r="F321" s="111" t="s">
        <v>5</v>
      </c>
      <c r="G321" s="111" t="s">
        <v>6</v>
      </c>
      <c r="AA321" s="6" t="s">
        <v>18</v>
      </c>
      <c r="AC321" s="6" t="s">
        <v>2</v>
      </c>
      <c r="AD321" s="6" t="s">
        <v>3</v>
      </c>
      <c r="AE321" s="6" t="s">
        <v>4</v>
      </c>
      <c r="AF321" s="104" t="s">
        <v>5</v>
      </c>
      <c r="AG321" s="104" t="s">
        <v>6</v>
      </c>
    </row>
    <row r="322" spans="1:33" ht="45" customHeight="1">
      <c r="A322" s="112" t="s">
        <v>147</v>
      </c>
      <c r="B322" s="113" t="s">
        <v>148</v>
      </c>
      <c r="C322" s="112" t="s">
        <v>8</v>
      </c>
      <c r="D322" s="112" t="s">
        <v>95</v>
      </c>
      <c r="E322" s="114">
        <v>0.20469999999999999</v>
      </c>
      <c r="F322" s="115">
        <f t="shared" ref="F322:F385" si="60">IF(D322="H",$K$9*AF322,$K$10*AF322)</f>
        <v>25.8825</v>
      </c>
      <c r="G322" s="115">
        <f t="shared" ref="G322:G385" si="61">ROUND(F322*E322,2)</f>
        <v>5.3</v>
      </c>
      <c r="AA322" s="6" t="s">
        <v>147</v>
      </c>
      <c r="AB322" s="6" t="s">
        <v>148</v>
      </c>
      <c r="AC322" s="6" t="s">
        <v>8</v>
      </c>
      <c r="AD322" s="6" t="s">
        <v>95</v>
      </c>
      <c r="AE322" s="6">
        <v>0.20469999999999999</v>
      </c>
      <c r="AF322" s="104">
        <v>34.51</v>
      </c>
      <c r="AG322" s="104">
        <v>7.06</v>
      </c>
    </row>
    <row r="323" spans="1:33" ht="45" customHeight="1">
      <c r="A323" s="112" t="s">
        <v>149</v>
      </c>
      <c r="B323" s="113" t="s">
        <v>150</v>
      </c>
      <c r="C323" s="112" t="s">
        <v>8</v>
      </c>
      <c r="D323" s="112" t="s">
        <v>95</v>
      </c>
      <c r="E323" s="114">
        <v>8.0600000000000005E-2</v>
      </c>
      <c r="F323" s="115">
        <f t="shared" si="60"/>
        <v>45.022500000000001</v>
      </c>
      <c r="G323" s="115">
        <f t="shared" si="61"/>
        <v>3.63</v>
      </c>
      <c r="AA323" s="6" t="s">
        <v>149</v>
      </c>
      <c r="AB323" s="6" t="s">
        <v>150</v>
      </c>
      <c r="AC323" s="6" t="s">
        <v>8</v>
      </c>
      <c r="AD323" s="6" t="s">
        <v>95</v>
      </c>
      <c r="AE323" s="6">
        <v>8.0600000000000005E-2</v>
      </c>
      <c r="AF323" s="104">
        <v>60.03</v>
      </c>
      <c r="AG323" s="104">
        <v>4.83</v>
      </c>
    </row>
    <row r="324" spans="1:33" ht="29.1" customHeight="1">
      <c r="A324" s="112" t="s">
        <v>151</v>
      </c>
      <c r="B324" s="113" t="s">
        <v>152</v>
      </c>
      <c r="C324" s="112" t="s">
        <v>8</v>
      </c>
      <c r="D324" s="112" t="s">
        <v>102</v>
      </c>
      <c r="E324" s="114">
        <v>2.3900000000000001E-2</v>
      </c>
      <c r="F324" s="115">
        <f t="shared" si="60"/>
        <v>636.65250000000003</v>
      </c>
      <c r="G324" s="115">
        <f t="shared" si="61"/>
        <v>15.22</v>
      </c>
      <c r="AA324" s="6" t="s">
        <v>151</v>
      </c>
      <c r="AB324" s="6" t="s">
        <v>152</v>
      </c>
      <c r="AC324" s="6" t="s">
        <v>8</v>
      </c>
      <c r="AD324" s="6" t="s">
        <v>102</v>
      </c>
      <c r="AE324" s="6">
        <v>2.3900000000000001E-2</v>
      </c>
      <c r="AF324" s="104">
        <v>848.87</v>
      </c>
      <c r="AG324" s="104">
        <v>20.28</v>
      </c>
    </row>
    <row r="325" spans="1:33" ht="29.1" customHeight="1">
      <c r="A325" s="112" t="s">
        <v>153</v>
      </c>
      <c r="B325" s="113" t="s">
        <v>154</v>
      </c>
      <c r="C325" s="112" t="s">
        <v>8</v>
      </c>
      <c r="D325" s="112" t="s">
        <v>95</v>
      </c>
      <c r="E325" s="114">
        <v>0.1023</v>
      </c>
      <c r="F325" s="115">
        <f t="shared" si="60"/>
        <v>57.614999999999995</v>
      </c>
      <c r="G325" s="115">
        <f t="shared" si="61"/>
        <v>5.89</v>
      </c>
      <c r="AA325" s="6" t="s">
        <v>153</v>
      </c>
      <c r="AB325" s="6" t="s">
        <v>154</v>
      </c>
      <c r="AC325" s="6" t="s">
        <v>8</v>
      </c>
      <c r="AD325" s="6" t="s">
        <v>95</v>
      </c>
      <c r="AE325" s="6">
        <v>0.1023</v>
      </c>
      <c r="AF325" s="104">
        <v>76.819999999999993</v>
      </c>
      <c r="AG325" s="104">
        <v>7.85</v>
      </c>
    </row>
    <row r="326" spans="1:33" ht="45" customHeight="1">
      <c r="A326" s="112" t="s">
        <v>290</v>
      </c>
      <c r="B326" s="113" t="s">
        <v>291</v>
      </c>
      <c r="C326" s="112" t="s">
        <v>8</v>
      </c>
      <c r="D326" s="112" t="s">
        <v>55</v>
      </c>
      <c r="E326" s="114">
        <v>1.9300000000000001E-2</v>
      </c>
      <c r="F326" s="115">
        <f t="shared" si="60"/>
        <v>322.005</v>
      </c>
      <c r="G326" s="115">
        <f t="shared" si="61"/>
        <v>6.21</v>
      </c>
      <c r="AA326" s="6" t="s">
        <v>290</v>
      </c>
      <c r="AB326" s="6" t="s">
        <v>291</v>
      </c>
      <c r="AC326" s="6" t="s">
        <v>8</v>
      </c>
      <c r="AD326" s="6" t="s">
        <v>55</v>
      </c>
      <c r="AE326" s="6">
        <v>1.9300000000000001E-2</v>
      </c>
      <c r="AF326" s="104">
        <v>429.34</v>
      </c>
      <c r="AG326" s="104">
        <v>8.2799999999999994</v>
      </c>
    </row>
    <row r="327" spans="1:33" ht="29.1" customHeight="1">
      <c r="A327" s="112" t="s">
        <v>155</v>
      </c>
      <c r="B327" s="113" t="s">
        <v>156</v>
      </c>
      <c r="C327" s="112" t="s">
        <v>8</v>
      </c>
      <c r="D327" s="112" t="s">
        <v>87</v>
      </c>
      <c r="E327" s="114">
        <v>1.4165000000000001</v>
      </c>
      <c r="F327" s="115">
        <f t="shared" si="60"/>
        <v>1.98</v>
      </c>
      <c r="G327" s="115">
        <f t="shared" si="61"/>
        <v>2.8</v>
      </c>
      <c r="AA327" s="6" t="s">
        <v>155</v>
      </c>
      <c r="AB327" s="6" t="s">
        <v>156</v>
      </c>
      <c r="AC327" s="6" t="s">
        <v>8</v>
      </c>
      <c r="AD327" s="6" t="s">
        <v>87</v>
      </c>
      <c r="AE327" s="6">
        <v>1.4165000000000001</v>
      </c>
      <c r="AF327" s="104">
        <v>2.64</v>
      </c>
      <c r="AG327" s="104">
        <v>3.73</v>
      </c>
    </row>
    <row r="328" spans="1:33" ht="29.1" customHeight="1">
      <c r="A328" s="112" t="s">
        <v>157</v>
      </c>
      <c r="B328" s="113" t="s">
        <v>158</v>
      </c>
      <c r="C328" s="112" t="s">
        <v>8</v>
      </c>
      <c r="D328" s="112" t="s">
        <v>87</v>
      </c>
      <c r="E328" s="114">
        <v>0.19270000000000001</v>
      </c>
      <c r="F328" s="115">
        <f t="shared" si="60"/>
        <v>11.1975</v>
      </c>
      <c r="G328" s="115">
        <f t="shared" si="61"/>
        <v>2.16</v>
      </c>
      <c r="AA328" s="6" t="s">
        <v>157</v>
      </c>
      <c r="AB328" s="6" t="s">
        <v>158</v>
      </c>
      <c r="AC328" s="6" t="s">
        <v>8</v>
      </c>
      <c r="AD328" s="6" t="s">
        <v>87</v>
      </c>
      <c r="AE328" s="6">
        <v>0.19270000000000001</v>
      </c>
      <c r="AF328" s="104">
        <v>14.93</v>
      </c>
      <c r="AG328" s="104">
        <v>2.87</v>
      </c>
    </row>
    <row r="329" spans="1:33" ht="29.1" customHeight="1">
      <c r="A329" s="112" t="s">
        <v>159</v>
      </c>
      <c r="B329" s="113" t="s">
        <v>160</v>
      </c>
      <c r="C329" s="112" t="s">
        <v>8</v>
      </c>
      <c r="D329" s="112" t="s">
        <v>87</v>
      </c>
      <c r="E329" s="114">
        <v>3.4689000000000001</v>
      </c>
      <c r="F329" s="115">
        <f t="shared" si="60"/>
        <v>2.895</v>
      </c>
      <c r="G329" s="115">
        <f t="shared" si="61"/>
        <v>10.039999999999999</v>
      </c>
      <c r="AA329" s="6" t="s">
        <v>159</v>
      </c>
      <c r="AB329" s="6" t="s">
        <v>160</v>
      </c>
      <c r="AC329" s="6" t="s">
        <v>8</v>
      </c>
      <c r="AD329" s="6" t="s">
        <v>87</v>
      </c>
      <c r="AE329" s="6">
        <v>3.4689000000000001</v>
      </c>
      <c r="AF329" s="104">
        <v>3.86</v>
      </c>
      <c r="AG329" s="104">
        <v>13.38</v>
      </c>
    </row>
    <row r="330" spans="1:33" ht="29.1" customHeight="1">
      <c r="A330" s="112" t="s">
        <v>161</v>
      </c>
      <c r="B330" s="113" t="s">
        <v>162</v>
      </c>
      <c r="C330" s="112" t="s">
        <v>8</v>
      </c>
      <c r="D330" s="112" t="s">
        <v>87</v>
      </c>
      <c r="E330" s="114">
        <v>2.0234999999999999</v>
      </c>
      <c r="F330" s="115">
        <f t="shared" si="60"/>
        <v>4.5149999999999997</v>
      </c>
      <c r="G330" s="115">
        <f t="shared" si="61"/>
        <v>9.14</v>
      </c>
      <c r="AA330" s="6" t="s">
        <v>161</v>
      </c>
      <c r="AB330" s="6" t="s">
        <v>162</v>
      </c>
      <c r="AC330" s="6" t="s">
        <v>8</v>
      </c>
      <c r="AD330" s="6" t="s">
        <v>87</v>
      </c>
      <c r="AE330" s="6">
        <v>2.0234999999999999</v>
      </c>
      <c r="AF330" s="104">
        <v>6.02</v>
      </c>
      <c r="AG330" s="104">
        <v>12.18</v>
      </c>
    </row>
    <row r="331" spans="1:33" ht="29.1" customHeight="1">
      <c r="A331" s="112" t="s">
        <v>301</v>
      </c>
      <c r="B331" s="113" t="s">
        <v>302</v>
      </c>
      <c r="C331" s="112" t="s">
        <v>8</v>
      </c>
      <c r="D331" s="112" t="s">
        <v>87</v>
      </c>
      <c r="E331" s="114">
        <v>0.61670000000000003</v>
      </c>
      <c r="F331" s="115">
        <f t="shared" si="60"/>
        <v>6.6825000000000001</v>
      </c>
      <c r="G331" s="115">
        <f t="shared" si="61"/>
        <v>4.12</v>
      </c>
      <c r="AA331" s="6" t="s">
        <v>301</v>
      </c>
      <c r="AB331" s="6" t="s">
        <v>302</v>
      </c>
      <c r="AC331" s="6" t="s">
        <v>8</v>
      </c>
      <c r="AD331" s="6" t="s">
        <v>87</v>
      </c>
      <c r="AE331" s="6">
        <v>0.61670000000000003</v>
      </c>
      <c r="AF331" s="104">
        <v>8.91</v>
      </c>
      <c r="AG331" s="104">
        <v>5.49</v>
      </c>
    </row>
    <row r="332" spans="1:33" ht="20.100000000000001" customHeight="1">
      <c r="A332" s="112" t="s">
        <v>303</v>
      </c>
      <c r="B332" s="113" t="s">
        <v>304</v>
      </c>
      <c r="C332" s="112" t="s">
        <v>8</v>
      </c>
      <c r="D332" s="112" t="s">
        <v>55</v>
      </c>
      <c r="E332" s="114">
        <v>1.9300000000000001E-2</v>
      </c>
      <c r="F332" s="115">
        <f t="shared" si="60"/>
        <v>31.650000000000002</v>
      </c>
      <c r="G332" s="115">
        <f t="shared" si="61"/>
        <v>0.61</v>
      </c>
      <c r="AA332" s="6" t="s">
        <v>303</v>
      </c>
      <c r="AB332" s="6" t="s">
        <v>304</v>
      </c>
      <c r="AC332" s="6" t="s">
        <v>8</v>
      </c>
      <c r="AD332" s="6" t="s">
        <v>55</v>
      </c>
      <c r="AE332" s="6">
        <v>1.9300000000000001E-2</v>
      </c>
      <c r="AF332" s="104">
        <v>42.2</v>
      </c>
      <c r="AG332" s="104">
        <v>0.81</v>
      </c>
    </row>
    <row r="333" spans="1:33" ht="29.1" customHeight="1">
      <c r="A333" s="112" t="s">
        <v>163</v>
      </c>
      <c r="B333" s="113" t="s">
        <v>164</v>
      </c>
      <c r="C333" s="112" t="s">
        <v>8</v>
      </c>
      <c r="D333" s="112" t="s">
        <v>55</v>
      </c>
      <c r="E333" s="114">
        <v>3.85E-2</v>
      </c>
      <c r="F333" s="115">
        <f t="shared" si="60"/>
        <v>118.64999999999999</v>
      </c>
      <c r="G333" s="115">
        <f t="shared" si="61"/>
        <v>4.57</v>
      </c>
      <c r="AA333" s="6" t="s">
        <v>163</v>
      </c>
      <c r="AB333" s="6" t="s">
        <v>164</v>
      </c>
      <c r="AC333" s="6" t="s">
        <v>8</v>
      </c>
      <c r="AD333" s="6" t="s">
        <v>55</v>
      </c>
      <c r="AE333" s="6">
        <v>3.85E-2</v>
      </c>
      <c r="AF333" s="104">
        <v>158.19999999999999</v>
      </c>
      <c r="AG333" s="104">
        <v>6.09</v>
      </c>
    </row>
    <row r="334" spans="1:33" ht="29.1" customHeight="1">
      <c r="A334" s="112" t="s">
        <v>165</v>
      </c>
      <c r="B334" s="113" t="s">
        <v>166</v>
      </c>
      <c r="C334" s="112" t="s">
        <v>8</v>
      </c>
      <c r="D334" s="112" t="s">
        <v>55</v>
      </c>
      <c r="E334" s="114">
        <v>1.9300000000000001E-2</v>
      </c>
      <c r="F334" s="115">
        <f t="shared" si="60"/>
        <v>311.29500000000002</v>
      </c>
      <c r="G334" s="115">
        <f t="shared" si="61"/>
        <v>6.01</v>
      </c>
      <c r="AA334" s="6" t="s">
        <v>165</v>
      </c>
      <c r="AB334" s="6" t="s">
        <v>166</v>
      </c>
      <c r="AC334" s="6" t="s">
        <v>8</v>
      </c>
      <c r="AD334" s="6" t="s">
        <v>55</v>
      </c>
      <c r="AE334" s="6">
        <v>1.9300000000000001E-2</v>
      </c>
      <c r="AF334" s="104">
        <v>415.06</v>
      </c>
      <c r="AG334" s="104">
        <v>8.01</v>
      </c>
    </row>
    <row r="335" spans="1:33" ht="20.100000000000001" customHeight="1">
      <c r="A335" s="112" t="s">
        <v>167</v>
      </c>
      <c r="B335" s="113" t="s">
        <v>168</v>
      </c>
      <c r="C335" s="112" t="s">
        <v>8</v>
      </c>
      <c r="D335" s="112" t="s">
        <v>55</v>
      </c>
      <c r="E335" s="114">
        <v>0.1734</v>
      </c>
      <c r="F335" s="115">
        <f t="shared" si="60"/>
        <v>9.66</v>
      </c>
      <c r="G335" s="115">
        <f t="shared" si="61"/>
        <v>1.68</v>
      </c>
      <c r="AA335" s="6" t="s">
        <v>167</v>
      </c>
      <c r="AB335" s="6" t="s">
        <v>168</v>
      </c>
      <c r="AC335" s="6" t="s">
        <v>8</v>
      </c>
      <c r="AD335" s="6" t="s">
        <v>55</v>
      </c>
      <c r="AE335" s="6">
        <v>0.1734</v>
      </c>
      <c r="AF335" s="104">
        <v>12.88</v>
      </c>
      <c r="AG335" s="104">
        <v>2.23</v>
      </c>
    </row>
    <row r="336" spans="1:33" ht="29.1" customHeight="1">
      <c r="A336" s="112" t="s">
        <v>305</v>
      </c>
      <c r="B336" s="113" t="s">
        <v>306</v>
      </c>
      <c r="C336" s="112" t="s">
        <v>8</v>
      </c>
      <c r="D336" s="112" t="s">
        <v>55</v>
      </c>
      <c r="E336" s="114">
        <v>3.85E-2</v>
      </c>
      <c r="F336" s="115">
        <f t="shared" si="60"/>
        <v>20.7075</v>
      </c>
      <c r="G336" s="115">
        <f t="shared" si="61"/>
        <v>0.8</v>
      </c>
      <c r="AA336" s="6" t="s">
        <v>305</v>
      </c>
      <c r="AB336" s="6" t="s">
        <v>306</v>
      </c>
      <c r="AC336" s="6" t="s">
        <v>8</v>
      </c>
      <c r="AD336" s="6" t="s">
        <v>55</v>
      </c>
      <c r="AE336" s="6">
        <v>3.85E-2</v>
      </c>
      <c r="AF336" s="104">
        <v>27.61</v>
      </c>
      <c r="AG336" s="104">
        <v>1.06</v>
      </c>
    </row>
    <row r="337" spans="1:33" ht="36.950000000000003" customHeight="1">
      <c r="A337" s="112" t="s">
        <v>171</v>
      </c>
      <c r="B337" s="113" t="s">
        <v>172</v>
      </c>
      <c r="C337" s="112" t="s">
        <v>8</v>
      </c>
      <c r="D337" s="112" t="s">
        <v>95</v>
      </c>
      <c r="E337" s="114">
        <v>0.20469999999999999</v>
      </c>
      <c r="F337" s="115">
        <f t="shared" si="60"/>
        <v>6.18</v>
      </c>
      <c r="G337" s="115">
        <f t="shared" si="61"/>
        <v>1.27</v>
      </c>
      <c r="AA337" s="6" t="s">
        <v>171</v>
      </c>
      <c r="AB337" s="6" t="s">
        <v>172</v>
      </c>
      <c r="AC337" s="6" t="s">
        <v>8</v>
      </c>
      <c r="AD337" s="6" t="s">
        <v>95</v>
      </c>
      <c r="AE337" s="6">
        <v>0.20469999999999999</v>
      </c>
      <c r="AF337" s="104">
        <v>8.24</v>
      </c>
      <c r="AG337" s="104">
        <v>1.68</v>
      </c>
    </row>
    <row r="338" spans="1:33" ht="29.1" customHeight="1">
      <c r="A338" s="112" t="s">
        <v>173</v>
      </c>
      <c r="B338" s="113" t="s">
        <v>174</v>
      </c>
      <c r="C338" s="112" t="s">
        <v>8</v>
      </c>
      <c r="D338" s="112" t="s">
        <v>87</v>
      </c>
      <c r="E338" s="114">
        <v>0.1002</v>
      </c>
      <c r="F338" s="115">
        <f t="shared" si="60"/>
        <v>8.4750000000000014</v>
      </c>
      <c r="G338" s="115">
        <f t="shared" si="61"/>
        <v>0.85</v>
      </c>
      <c r="AA338" s="6" t="s">
        <v>173</v>
      </c>
      <c r="AB338" s="6" t="s">
        <v>174</v>
      </c>
      <c r="AC338" s="6" t="s">
        <v>8</v>
      </c>
      <c r="AD338" s="6" t="s">
        <v>87</v>
      </c>
      <c r="AE338" s="6">
        <v>0.1002</v>
      </c>
      <c r="AF338" s="104">
        <v>11.3</v>
      </c>
      <c r="AG338" s="104">
        <v>1.1299999999999999</v>
      </c>
    </row>
    <row r="339" spans="1:33" ht="29.1" customHeight="1">
      <c r="A339" s="112" t="s">
        <v>177</v>
      </c>
      <c r="B339" s="113" t="s">
        <v>178</v>
      </c>
      <c r="C339" s="112" t="s">
        <v>8</v>
      </c>
      <c r="D339" s="112" t="s">
        <v>55</v>
      </c>
      <c r="E339" s="114">
        <v>0.28910000000000002</v>
      </c>
      <c r="F339" s="115">
        <f t="shared" si="60"/>
        <v>14.692499999999999</v>
      </c>
      <c r="G339" s="115">
        <f t="shared" si="61"/>
        <v>4.25</v>
      </c>
      <c r="AA339" s="6" t="s">
        <v>177</v>
      </c>
      <c r="AB339" s="6" t="s">
        <v>178</v>
      </c>
      <c r="AC339" s="6" t="s">
        <v>8</v>
      </c>
      <c r="AD339" s="6" t="s">
        <v>55</v>
      </c>
      <c r="AE339" s="6">
        <v>0.28910000000000002</v>
      </c>
      <c r="AF339" s="104">
        <v>19.59</v>
      </c>
      <c r="AG339" s="104">
        <v>5.66</v>
      </c>
    </row>
    <row r="340" spans="1:33" ht="29.1" customHeight="1">
      <c r="A340" s="112" t="s">
        <v>179</v>
      </c>
      <c r="B340" s="113" t="s">
        <v>180</v>
      </c>
      <c r="C340" s="112" t="s">
        <v>8</v>
      </c>
      <c r="D340" s="112" t="s">
        <v>55</v>
      </c>
      <c r="E340" s="114">
        <v>0.13489999999999999</v>
      </c>
      <c r="F340" s="115">
        <f t="shared" si="60"/>
        <v>12.4575</v>
      </c>
      <c r="G340" s="115">
        <f t="shared" si="61"/>
        <v>1.68</v>
      </c>
      <c r="AA340" s="6" t="s">
        <v>179</v>
      </c>
      <c r="AB340" s="6" t="s">
        <v>180</v>
      </c>
      <c r="AC340" s="6" t="s">
        <v>8</v>
      </c>
      <c r="AD340" s="6" t="s">
        <v>55</v>
      </c>
      <c r="AE340" s="6">
        <v>0.13489999999999999</v>
      </c>
      <c r="AF340" s="104">
        <v>16.61</v>
      </c>
      <c r="AG340" s="104">
        <v>2.2400000000000002</v>
      </c>
    </row>
    <row r="341" spans="1:33" ht="29.1" customHeight="1">
      <c r="A341" s="112" t="s">
        <v>181</v>
      </c>
      <c r="B341" s="113" t="s">
        <v>182</v>
      </c>
      <c r="C341" s="112" t="s">
        <v>8</v>
      </c>
      <c r="D341" s="112" t="s">
        <v>55</v>
      </c>
      <c r="E341" s="114">
        <v>0.19270000000000001</v>
      </c>
      <c r="F341" s="115">
        <f t="shared" si="60"/>
        <v>10.087499999999999</v>
      </c>
      <c r="G341" s="115">
        <f t="shared" si="61"/>
        <v>1.94</v>
      </c>
      <c r="AA341" s="6" t="s">
        <v>181</v>
      </c>
      <c r="AB341" s="6" t="s">
        <v>182</v>
      </c>
      <c r="AC341" s="6" t="s">
        <v>8</v>
      </c>
      <c r="AD341" s="6" t="s">
        <v>55</v>
      </c>
      <c r="AE341" s="6">
        <v>0.19270000000000001</v>
      </c>
      <c r="AF341" s="104">
        <v>13.45</v>
      </c>
      <c r="AG341" s="104">
        <v>2.59</v>
      </c>
    </row>
    <row r="342" spans="1:33" ht="36.950000000000003" customHeight="1">
      <c r="A342" s="112" t="s">
        <v>185</v>
      </c>
      <c r="B342" s="113" t="s">
        <v>186</v>
      </c>
      <c r="C342" s="112" t="s">
        <v>8</v>
      </c>
      <c r="D342" s="112" t="s">
        <v>55</v>
      </c>
      <c r="E342" s="114">
        <v>5.7799999999999997E-2</v>
      </c>
      <c r="F342" s="115">
        <f t="shared" si="60"/>
        <v>29.152499999999996</v>
      </c>
      <c r="G342" s="115">
        <f t="shared" si="61"/>
        <v>1.69</v>
      </c>
      <c r="AA342" s="6" t="s">
        <v>185</v>
      </c>
      <c r="AB342" s="6" t="s">
        <v>186</v>
      </c>
      <c r="AC342" s="6" t="s">
        <v>8</v>
      </c>
      <c r="AD342" s="6" t="s">
        <v>55</v>
      </c>
      <c r="AE342" s="6">
        <v>5.7799999999999997E-2</v>
      </c>
      <c r="AF342" s="104">
        <v>38.869999999999997</v>
      </c>
      <c r="AG342" s="104">
        <v>2.2400000000000002</v>
      </c>
    </row>
    <row r="343" spans="1:33" ht="20.100000000000001" customHeight="1">
      <c r="A343" s="112" t="s">
        <v>187</v>
      </c>
      <c r="B343" s="113" t="s">
        <v>188</v>
      </c>
      <c r="C343" s="112" t="s">
        <v>8</v>
      </c>
      <c r="D343" s="112" t="s">
        <v>55</v>
      </c>
      <c r="E343" s="114">
        <v>0.1734</v>
      </c>
      <c r="F343" s="115">
        <f t="shared" si="60"/>
        <v>20.572499999999998</v>
      </c>
      <c r="G343" s="115">
        <f t="shared" si="61"/>
        <v>3.57</v>
      </c>
      <c r="AA343" s="6" t="s">
        <v>187</v>
      </c>
      <c r="AB343" s="6" t="s">
        <v>188</v>
      </c>
      <c r="AC343" s="6" t="s">
        <v>8</v>
      </c>
      <c r="AD343" s="6" t="s">
        <v>55</v>
      </c>
      <c r="AE343" s="6">
        <v>0.1734</v>
      </c>
      <c r="AF343" s="104">
        <v>27.43</v>
      </c>
      <c r="AG343" s="104">
        <v>4.75</v>
      </c>
    </row>
    <row r="344" spans="1:33" ht="29.1" customHeight="1">
      <c r="A344" s="112" t="s">
        <v>189</v>
      </c>
      <c r="B344" s="113" t="s">
        <v>190</v>
      </c>
      <c r="C344" s="112" t="s">
        <v>8</v>
      </c>
      <c r="D344" s="112" t="s">
        <v>87</v>
      </c>
      <c r="E344" s="114">
        <v>0.53</v>
      </c>
      <c r="F344" s="115">
        <f t="shared" si="60"/>
        <v>6.2174999999999994</v>
      </c>
      <c r="G344" s="115">
        <f t="shared" si="61"/>
        <v>3.3</v>
      </c>
      <c r="AA344" s="6" t="s">
        <v>189</v>
      </c>
      <c r="AB344" s="6" t="s">
        <v>190</v>
      </c>
      <c r="AC344" s="6" t="s">
        <v>8</v>
      </c>
      <c r="AD344" s="6" t="s">
        <v>87</v>
      </c>
      <c r="AE344" s="6">
        <v>0.53</v>
      </c>
      <c r="AF344" s="104">
        <v>8.2899999999999991</v>
      </c>
      <c r="AG344" s="104">
        <v>4.3899999999999997</v>
      </c>
    </row>
    <row r="345" spans="1:33" ht="29.1" customHeight="1">
      <c r="A345" s="112" t="s">
        <v>191</v>
      </c>
      <c r="B345" s="113" t="s">
        <v>192</v>
      </c>
      <c r="C345" s="112" t="s">
        <v>8</v>
      </c>
      <c r="D345" s="112" t="s">
        <v>87</v>
      </c>
      <c r="E345" s="114">
        <v>1.7343999999999999</v>
      </c>
      <c r="F345" s="115">
        <f t="shared" si="60"/>
        <v>7.9649999999999999</v>
      </c>
      <c r="G345" s="115">
        <f t="shared" si="61"/>
        <v>13.81</v>
      </c>
      <c r="AA345" s="6" t="s">
        <v>191</v>
      </c>
      <c r="AB345" s="6" t="s">
        <v>192</v>
      </c>
      <c r="AC345" s="6" t="s">
        <v>8</v>
      </c>
      <c r="AD345" s="6" t="s">
        <v>87</v>
      </c>
      <c r="AE345" s="6">
        <v>1.7343999999999999</v>
      </c>
      <c r="AF345" s="104">
        <v>10.62</v>
      </c>
      <c r="AG345" s="104">
        <v>18.41</v>
      </c>
    </row>
    <row r="346" spans="1:33" ht="20.100000000000001" customHeight="1">
      <c r="A346" s="112" t="s">
        <v>199</v>
      </c>
      <c r="B346" s="113" t="s">
        <v>200</v>
      </c>
      <c r="C346" s="112" t="s">
        <v>8</v>
      </c>
      <c r="D346" s="112" t="s">
        <v>102</v>
      </c>
      <c r="E346" s="114">
        <v>2.3300000000000001E-2</v>
      </c>
      <c r="F346" s="115">
        <f t="shared" si="60"/>
        <v>50.79</v>
      </c>
      <c r="G346" s="115">
        <f t="shared" si="61"/>
        <v>1.18</v>
      </c>
      <c r="AA346" s="6" t="s">
        <v>199</v>
      </c>
      <c r="AB346" s="6" t="s">
        <v>200</v>
      </c>
      <c r="AC346" s="6" t="s">
        <v>8</v>
      </c>
      <c r="AD346" s="6" t="s">
        <v>102</v>
      </c>
      <c r="AE346" s="6">
        <v>2.3300000000000001E-2</v>
      </c>
      <c r="AF346" s="104">
        <v>67.72</v>
      </c>
      <c r="AG346" s="104">
        <v>1.57</v>
      </c>
    </row>
    <row r="347" spans="1:33" ht="36.950000000000003" customHeight="1">
      <c r="A347" s="112" t="s">
        <v>203</v>
      </c>
      <c r="B347" s="113" t="s">
        <v>204</v>
      </c>
      <c r="C347" s="112" t="s">
        <v>8</v>
      </c>
      <c r="D347" s="112" t="s">
        <v>87</v>
      </c>
      <c r="E347" s="114">
        <v>0.53</v>
      </c>
      <c r="F347" s="115">
        <f t="shared" si="60"/>
        <v>1.9724999999999999</v>
      </c>
      <c r="G347" s="115">
        <f t="shared" si="61"/>
        <v>1.05</v>
      </c>
      <c r="AA347" s="6" t="s">
        <v>203</v>
      </c>
      <c r="AB347" s="6" t="s">
        <v>204</v>
      </c>
      <c r="AC347" s="6" t="s">
        <v>8</v>
      </c>
      <c r="AD347" s="6" t="s">
        <v>87</v>
      </c>
      <c r="AE347" s="6">
        <v>0.53</v>
      </c>
      <c r="AF347" s="104">
        <v>2.63</v>
      </c>
      <c r="AG347" s="104">
        <v>1.39</v>
      </c>
    </row>
    <row r="348" spans="1:33" ht="29.1" customHeight="1">
      <c r="A348" s="112" t="s">
        <v>205</v>
      </c>
      <c r="B348" s="113" t="s">
        <v>206</v>
      </c>
      <c r="C348" s="112" t="s">
        <v>8</v>
      </c>
      <c r="D348" s="112" t="s">
        <v>87</v>
      </c>
      <c r="E348" s="114">
        <v>1.7343999999999999</v>
      </c>
      <c r="F348" s="115">
        <f t="shared" si="60"/>
        <v>0.99750000000000005</v>
      </c>
      <c r="G348" s="115">
        <f t="shared" si="61"/>
        <v>1.73</v>
      </c>
      <c r="AA348" s="6" t="s">
        <v>205</v>
      </c>
      <c r="AB348" s="6" t="s">
        <v>206</v>
      </c>
      <c r="AC348" s="6" t="s">
        <v>8</v>
      </c>
      <c r="AD348" s="6" t="s">
        <v>87</v>
      </c>
      <c r="AE348" s="6">
        <v>1.7343999999999999</v>
      </c>
      <c r="AF348" s="104">
        <v>1.33</v>
      </c>
      <c r="AG348" s="104">
        <v>2.2999999999999998</v>
      </c>
    </row>
    <row r="349" spans="1:33" ht="20.100000000000001" customHeight="1">
      <c r="A349" s="112" t="s">
        <v>207</v>
      </c>
      <c r="B349" s="113" t="s">
        <v>208</v>
      </c>
      <c r="C349" s="112" t="s">
        <v>8</v>
      </c>
      <c r="D349" s="112" t="s">
        <v>55</v>
      </c>
      <c r="E349" s="114">
        <v>3.85E-2</v>
      </c>
      <c r="F349" s="115">
        <f t="shared" si="60"/>
        <v>60.195000000000007</v>
      </c>
      <c r="G349" s="115">
        <f t="shared" si="61"/>
        <v>2.3199999999999998</v>
      </c>
      <c r="AA349" s="6" t="s">
        <v>207</v>
      </c>
      <c r="AB349" s="6" t="s">
        <v>208</v>
      </c>
      <c r="AC349" s="6" t="s">
        <v>8</v>
      </c>
      <c r="AD349" s="6" t="s">
        <v>55</v>
      </c>
      <c r="AE349" s="6">
        <v>3.85E-2</v>
      </c>
      <c r="AF349" s="104">
        <v>80.260000000000005</v>
      </c>
      <c r="AG349" s="104">
        <v>3.09</v>
      </c>
    </row>
    <row r="350" spans="1:33" ht="29.1" customHeight="1">
      <c r="A350" s="112" t="s">
        <v>294</v>
      </c>
      <c r="B350" s="113" t="s">
        <v>295</v>
      </c>
      <c r="C350" s="112" t="s">
        <v>8</v>
      </c>
      <c r="D350" s="112" t="s">
        <v>55</v>
      </c>
      <c r="E350" s="114">
        <v>0.13489999999999999</v>
      </c>
      <c r="F350" s="115">
        <f t="shared" si="60"/>
        <v>33.825000000000003</v>
      </c>
      <c r="G350" s="115">
        <f t="shared" si="61"/>
        <v>4.5599999999999996</v>
      </c>
      <c r="AA350" s="6" t="s">
        <v>294</v>
      </c>
      <c r="AB350" s="6" t="s">
        <v>295</v>
      </c>
      <c r="AC350" s="6" t="s">
        <v>8</v>
      </c>
      <c r="AD350" s="6" t="s">
        <v>55</v>
      </c>
      <c r="AE350" s="6">
        <v>0.13489999999999999</v>
      </c>
      <c r="AF350" s="104">
        <v>45.1</v>
      </c>
      <c r="AG350" s="104">
        <v>6.08</v>
      </c>
    </row>
    <row r="351" spans="1:33" ht="36.950000000000003" customHeight="1">
      <c r="A351" s="112" t="s">
        <v>213</v>
      </c>
      <c r="B351" s="113" t="s">
        <v>214</v>
      </c>
      <c r="C351" s="112" t="s">
        <v>8</v>
      </c>
      <c r="D351" s="112" t="s">
        <v>95</v>
      </c>
      <c r="E351" s="114">
        <v>2.8899999999999999E-2</v>
      </c>
      <c r="F351" s="115">
        <f t="shared" si="60"/>
        <v>481.30500000000001</v>
      </c>
      <c r="G351" s="115">
        <f t="shared" si="61"/>
        <v>13.91</v>
      </c>
      <c r="AA351" s="6" t="s">
        <v>213</v>
      </c>
      <c r="AB351" s="6" t="s">
        <v>214</v>
      </c>
      <c r="AC351" s="6" t="s">
        <v>8</v>
      </c>
      <c r="AD351" s="6" t="s">
        <v>95</v>
      </c>
      <c r="AE351" s="6">
        <v>2.8899999999999999E-2</v>
      </c>
      <c r="AF351" s="104">
        <v>641.74</v>
      </c>
      <c r="AG351" s="104">
        <v>18.54</v>
      </c>
    </row>
    <row r="352" spans="1:33" ht="45" customHeight="1">
      <c r="A352" s="112" t="s">
        <v>307</v>
      </c>
      <c r="B352" s="113" t="s">
        <v>308</v>
      </c>
      <c r="C352" s="112" t="s">
        <v>8</v>
      </c>
      <c r="D352" s="112" t="s">
        <v>95</v>
      </c>
      <c r="E352" s="114">
        <v>9.64E-2</v>
      </c>
      <c r="F352" s="115">
        <f t="shared" si="60"/>
        <v>821.04750000000001</v>
      </c>
      <c r="G352" s="115">
        <f t="shared" si="61"/>
        <v>79.150000000000006</v>
      </c>
      <c r="AA352" s="6" t="s">
        <v>307</v>
      </c>
      <c r="AB352" s="6" t="s">
        <v>308</v>
      </c>
      <c r="AC352" s="6" t="s">
        <v>8</v>
      </c>
      <c r="AD352" s="6" t="s">
        <v>95</v>
      </c>
      <c r="AE352" s="6">
        <v>9.64E-2</v>
      </c>
      <c r="AF352" s="104">
        <v>1094.73</v>
      </c>
      <c r="AG352" s="104">
        <v>105.53</v>
      </c>
    </row>
    <row r="353" spans="1:33" ht="29.1" customHeight="1">
      <c r="A353" s="112" t="s">
        <v>309</v>
      </c>
      <c r="B353" s="113" t="s">
        <v>310</v>
      </c>
      <c r="C353" s="112" t="s">
        <v>8</v>
      </c>
      <c r="D353" s="112" t="s">
        <v>55</v>
      </c>
      <c r="E353" s="114">
        <v>5.7799999999999997E-2</v>
      </c>
      <c r="F353" s="115">
        <f t="shared" si="60"/>
        <v>6.4350000000000005</v>
      </c>
      <c r="G353" s="115">
        <f t="shared" si="61"/>
        <v>0.37</v>
      </c>
      <c r="AA353" s="6" t="s">
        <v>309</v>
      </c>
      <c r="AB353" s="6" t="s">
        <v>310</v>
      </c>
      <c r="AC353" s="6" t="s">
        <v>8</v>
      </c>
      <c r="AD353" s="6" t="s">
        <v>55</v>
      </c>
      <c r="AE353" s="6">
        <v>5.7799999999999997E-2</v>
      </c>
      <c r="AF353" s="104">
        <v>8.58</v>
      </c>
      <c r="AG353" s="104">
        <v>0.49</v>
      </c>
    </row>
    <row r="354" spans="1:33" ht="29.1" customHeight="1">
      <c r="A354" s="112" t="s">
        <v>215</v>
      </c>
      <c r="B354" s="113" t="s">
        <v>216</v>
      </c>
      <c r="C354" s="112" t="s">
        <v>8</v>
      </c>
      <c r="D354" s="112" t="s">
        <v>55</v>
      </c>
      <c r="E354" s="114">
        <v>7.7100000000000002E-2</v>
      </c>
      <c r="F354" s="115">
        <f t="shared" si="60"/>
        <v>6.2774999999999999</v>
      </c>
      <c r="G354" s="115">
        <f t="shared" si="61"/>
        <v>0.48</v>
      </c>
      <c r="AA354" s="6" t="s">
        <v>215</v>
      </c>
      <c r="AB354" s="6" t="s">
        <v>216</v>
      </c>
      <c r="AC354" s="6" t="s">
        <v>8</v>
      </c>
      <c r="AD354" s="6" t="s">
        <v>55</v>
      </c>
      <c r="AE354" s="6">
        <v>7.7100000000000002E-2</v>
      </c>
      <c r="AF354" s="104">
        <v>8.3699999999999992</v>
      </c>
      <c r="AG354" s="104">
        <v>0.64</v>
      </c>
    </row>
    <row r="355" spans="1:33" ht="29.1" customHeight="1">
      <c r="A355" s="112" t="s">
        <v>217</v>
      </c>
      <c r="B355" s="113" t="s">
        <v>218</v>
      </c>
      <c r="C355" s="112" t="s">
        <v>8</v>
      </c>
      <c r="D355" s="112" t="s">
        <v>55</v>
      </c>
      <c r="E355" s="114">
        <v>1.9300000000000001E-2</v>
      </c>
      <c r="F355" s="115">
        <f t="shared" si="60"/>
        <v>10.162500000000001</v>
      </c>
      <c r="G355" s="115">
        <f t="shared" si="61"/>
        <v>0.2</v>
      </c>
      <c r="AA355" s="6" t="s">
        <v>217</v>
      </c>
      <c r="AB355" s="6" t="s">
        <v>218</v>
      </c>
      <c r="AC355" s="6" t="s">
        <v>8</v>
      </c>
      <c r="AD355" s="6" t="s">
        <v>55</v>
      </c>
      <c r="AE355" s="6">
        <v>1.9300000000000001E-2</v>
      </c>
      <c r="AF355" s="104">
        <v>13.55</v>
      </c>
      <c r="AG355" s="104">
        <v>0.26</v>
      </c>
    </row>
    <row r="356" spans="1:33" ht="20.100000000000001" customHeight="1">
      <c r="A356" s="112" t="s">
        <v>311</v>
      </c>
      <c r="B356" s="113" t="s">
        <v>312</v>
      </c>
      <c r="C356" s="112" t="s">
        <v>8</v>
      </c>
      <c r="D356" s="112" t="s">
        <v>55</v>
      </c>
      <c r="E356" s="114">
        <v>3.85E-2</v>
      </c>
      <c r="F356" s="115">
        <f t="shared" si="60"/>
        <v>13.762500000000001</v>
      </c>
      <c r="G356" s="115">
        <f t="shared" si="61"/>
        <v>0.53</v>
      </c>
      <c r="AA356" s="6" t="s">
        <v>311</v>
      </c>
      <c r="AB356" s="6" t="s">
        <v>312</v>
      </c>
      <c r="AC356" s="6" t="s">
        <v>8</v>
      </c>
      <c r="AD356" s="6" t="s">
        <v>55</v>
      </c>
      <c r="AE356" s="6">
        <v>3.85E-2</v>
      </c>
      <c r="AF356" s="104">
        <v>18.350000000000001</v>
      </c>
      <c r="AG356" s="104">
        <v>0.7</v>
      </c>
    </row>
    <row r="357" spans="1:33" ht="20.100000000000001" customHeight="1">
      <c r="A357" s="112" t="s">
        <v>313</v>
      </c>
      <c r="B357" s="113" t="s">
        <v>314</v>
      </c>
      <c r="C357" s="112" t="s">
        <v>8</v>
      </c>
      <c r="D357" s="112" t="s">
        <v>55</v>
      </c>
      <c r="E357" s="114">
        <v>3.85E-2</v>
      </c>
      <c r="F357" s="115">
        <f t="shared" si="60"/>
        <v>14.940000000000001</v>
      </c>
      <c r="G357" s="115">
        <f t="shared" si="61"/>
        <v>0.57999999999999996</v>
      </c>
      <c r="AA357" s="6" t="s">
        <v>313</v>
      </c>
      <c r="AB357" s="6" t="s">
        <v>314</v>
      </c>
      <c r="AC357" s="6" t="s">
        <v>8</v>
      </c>
      <c r="AD357" s="6" t="s">
        <v>55</v>
      </c>
      <c r="AE357" s="6">
        <v>3.85E-2</v>
      </c>
      <c r="AF357" s="104">
        <v>19.920000000000002</v>
      </c>
      <c r="AG357" s="104">
        <v>0.76</v>
      </c>
    </row>
    <row r="358" spans="1:33" ht="20.100000000000001" customHeight="1">
      <c r="A358" s="112" t="s">
        <v>221</v>
      </c>
      <c r="B358" s="113" t="s">
        <v>222</v>
      </c>
      <c r="C358" s="112" t="s">
        <v>8</v>
      </c>
      <c r="D358" s="112" t="s">
        <v>95</v>
      </c>
      <c r="E358" s="114">
        <v>5.4000000000000003E-3</v>
      </c>
      <c r="F358" s="115">
        <f t="shared" si="60"/>
        <v>15.487499999999999</v>
      </c>
      <c r="G358" s="115">
        <f t="shared" si="61"/>
        <v>0.08</v>
      </c>
      <c r="AA358" s="6" t="s">
        <v>221</v>
      </c>
      <c r="AB358" s="6" t="s">
        <v>222</v>
      </c>
      <c r="AC358" s="6" t="s">
        <v>8</v>
      </c>
      <c r="AD358" s="6" t="s">
        <v>95</v>
      </c>
      <c r="AE358" s="6">
        <v>5.4000000000000003E-3</v>
      </c>
      <c r="AF358" s="104">
        <v>20.65</v>
      </c>
      <c r="AG358" s="104">
        <v>0.11</v>
      </c>
    </row>
    <row r="359" spans="1:33" ht="20.100000000000001" customHeight="1">
      <c r="A359" s="112" t="s">
        <v>223</v>
      </c>
      <c r="B359" s="113" t="s">
        <v>224</v>
      </c>
      <c r="C359" s="112" t="s">
        <v>8</v>
      </c>
      <c r="D359" s="112" t="s">
        <v>95</v>
      </c>
      <c r="E359" s="114">
        <v>1.3559000000000001</v>
      </c>
      <c r="F359" s="115">
        <f t="shared" si="60"/>
        <v>25.815000000000001</v>
      </c>
      <c r="G359" s="115">
        <f t="shared" si="61"/>
        <v>35</v>
      </c>
      <c r="AA359" s="6" t="s">
        <v>223</v>
      </c>
      <c r="AB359" s="6" t="s">
        <v>224</v>
      </c>
      <c r="AC359" s="6" t="s">
        <v>8</v>
      </c>
      <c r="AD359" s="6" t="s">
        <v>95</v>
      </c>
      <c r="AE359" s="6">
        <v>1.3559000000000001</v>
      </c>
      <c r="AF359" s="104">
        <v>34.42</v>
      </c>
      <c r="AG359" s="104">
        <v>46.67</v>
      </c>
    </row>
    <row r="360" spans="1:33" ht="45" customHeight="1">
      <c r="A360" s="112" t="s">
        <v>225</v>
      </c>
      <c r="B360" s="113" t="s">
        <v>226</v>
      </c>
      <c r="C360" s="112" t="s">
        <v>8</v>
      </c>
      <c r="D360" s="112" t="s">
        <v>55</v>
      </c>
      <c r="E360" s="114">
        <v>3.85E-2</v>
      </c>
      <c r="F360" s="115">
        <f t="shared" si="60"/>
        <v>182.38499999999999</v>
      </c>
      <c r="G360" s="115">
        <f t="shared" si="61"/>
        <v>7.02</v>
      </c>
      <c r="AA360" s="6" t="s">
        <v>225</v>
      </c>
      <c r="AB360" s="6" t="s">
        <v>226</v>
      </c>
      <c r="AC360" s="6" t="s">
        <v>8</v>
      </c>
      <c r="AD360" s="6" t="s">
        <v>55</v>
      </c>
      <c r="AE360" s="6">
        <v>3.85E-2</v>
      </c>
      <c r="AF360" s="104">
        <v>243.18</v>
      </c>
      <c r="AG360" s="104">
        <v>9.36</v>
      </c>
    </row>
    <row r="361" spans="1:33" ht="29.1" customHeight="1">
      <c r="A361" s="112" t="s">
        <v>227</v>
      </c>
      <c r="B361" s="113" t="s">
        <v>228</v>
      </c>
      <c r="C361" s="112" t="s">
        <v>8</v>
      </c>
      <c r="D361" s="112" t="s">
        <v>55</v>
      </c>
      <c r="E361" s="114">
        <v>0.11559999999999999</v>
      </c>
      <c r="F361" s="115">
        <f t="shared" si="60"/>
        <v>111.9825</v>
      </c>
      <c r="G361" s="115">
        <f t="shared" si="61"/>
        <v>12.95</v>
      </c>
      <c r="AA361" s="6" t="s">
        <v>227</v>
      </c>
      <c r="AB361" s="6" t="s">
        <v>228</v>
      </c>
      <c r="AC361" s="6" t="s">
        <v>8</v>
      </c>
      <c r="AD361" s="6" t="s">
        <v>55</v>
      </c>
      <c r="AE361" s="6">
        <v>0.11559999999999999</v>
      </c>
      <c r="AF361" s="104">
        <v>149.31</v>
      </c>
      <c r="AG361" s="104">
        <v>17.260000000000002</v>
      </c>
    </row>
    <row r="362" spans="1:33" ht="29.1" customHeight="1">
      <c r="A362" s="112" t="s">
        <v>315</v>
      </c>
      <c r="B362" s="113" t="s">
        <v>316</v>
      </c>
      <c r="C362" s="112" t="s">
        <v>8</v>
      </c>
      <c r="D362" s="112" t="s">
        <v>55</v>
      </c>
      <c r="E362" s="114">
        <v>7.7100000000000002E-2</v>
      </c>
      <c r="F362" s="115">
        <f t="shared" si="60"/>
        <v>99.097499999999997</v>
      </c>
      <c r="G362" s="115">
        <f t="shared" si="61"/>
        <v>7.64</v>
      </c>
      <c r="AA362" s="6" t="s">
        <v>315</v>
      </c>
      <c r="AB362" s="6" t="s">
        <v>316</v>
      </c>
      <c r="AC362" s="6" t="s">
        <v>8</v>
      </c>
      <c r="AD362" s="6" t="s">
        <v>55</v>
      </c>
      <c r="AE362" s="6">
        <v>7.7100000000000002E-2</v>
      </c>
      <c r="AF362" s="104">
        <v>132.13</v>
      </c>
      <c r="AG362" s="104">
        <v>10.18</v>
      </c>
    </row>
    <row r="363" spans="1:33" ht="36.950000000000003" customHeight="1">
      <c r="A363" s="112" t="s">
        <v>233</v>
      </c>
      <c r="B363" s="113" t="s">
        <v>234</v>
      </c>
      <c r="C363" s="112" t="s">
        <v>8</v>
      </c>
      <c r="D363" s="112" t="s">
        <v>95</v>
      </c>
      <c r="E363" s="114">
        <v>3.85E-2</v>
      </c>
      <c r="F363" s="115">
        <f t="shared" si="60"/>
        <v>17.857499999999998</v>
      </c>
      <c r="G363" s="115">
        <f t="shared" si="61"/>
        <v>0.69</v>
      </c>
      <c r="AA363" s="6" t="s">
        <v>233</v>
      </c>
      <c r="AB363" s="6" t="s">
        <v>234</v>
      </c>
      <c r="AC363" s="6" t="s">
        <v>8</v>
      </c>
      <c r="AD363" s="6" t="s">
        <v>95</v>
      </c>
      <c r="AE363" s="6">
        <v>3.85E-2</v>
      </c>
      <c r="AF363" s="104">
        <v>23.81</v>
      </c>
      <c r="AG363" s="104">
        <v>0.91</v>
      </c>
    </row>
    <row r="364" spans="1:33" ht="29.1" customHeight="1">
      <c r="A364" s="112" t="s">
        <v>235</v>
      </c>
      <c r="B364" s="113" t="s">
        <v>236</v>
      </c>
      <c r="C364" s="112" t="s">
        <v>8</v>
      </c>
      <c r="D364" s="112" t="s">
        <v>95</v>
      </c>
      <c r="E364" s="114">
        <v>0.46539999999999998</v>
      </c>
      <c r="F364" s="115">
        <f t="shared" si="60"/>
        <v>96.982500000000002</v>
      </c>
      <c r="G364" s="115">
        <f t="shared" si="61"/>
        <v>45.14</v>
      </c>
      <c r="AA364" s="6" t="s">
        <v>235</v>
      </c>
      <c r="AB364" s="6" t="s">
        <v>236</v>
      </c>
      <c r="AC364" s="6" t="s">
        <v>8</v>
      </c>
      <c r="AD364" s="6" t="s">
        <v>95</v>
      </c>
      <c r="AE364" s="6">
        <v>0.46539999999999998</v>
      </c>
      <c r="AF364" s="104">
        <v>129.31</v>
      </c>
      <c r="AG364" s="104">
        <v>60.18</v>
      </c>
    </row>
    <row r="365" spans="1:33" ht="29.1" customHeight="1">
      <c r="A365" s="112" t="s">
        <v>237</v>
      </c>
      <c r="B365" s="113" t="s">
        <v>238</v>
      </c>
      <c r="C365" s="112" t="s">
        <v>8</v>
      </c>
      <c r="D365" s="112" t="s">
        <v>95</v>
      </c>
      <c r="E365" s="114">
        <v>0.2979</v>
      </c>
      <c r="F365" s="115">
        <f t="shared" si="60"/>
        <v>82.042500000000004</v>
      </c>
      <c r="G365" s="115">
        <f t="shared" si="61"/>
        <v>24.44</v>
      </c>
      <c r="AA365" s="6" t="s">
        <v>237</v>
      </c>
      <c r="AB365" s="6" t="s">
        <v>238</v>
      </c>
      <c r="AC365" s="6" t="s">
        <v>8</v>
      </c>
      <c r="AD365" s="6" t="s">
        <v>95</v>
      </c>
      <c r="AE365" s="6">
        <v>0.2979</v>
      </c>
      <c r="AF365" s="104">
        <v>109.39</v>
      </c>
      <c r="AG365" s="104">
        <v>32.58</v>
      </c>
    </row>
    <row r="366" spans="1:33" ht="29.1" customHeight="1">
      <c r="A366" s="112" t="s">
        <v>239</v>
      </c>
      <c r="B366" s="113" t="s">
        <v>240</v>
      </c>
      <c r="C366" s="112" t="s">
        <v>8</v>
      </c>
      <c r="D366" s="112" t="s">
        <v>95</v>
      </c>
      <c r="E366" s="114">
        <v>0.3629</v>
      </c>
      <c r="F366" s="115">
        <f t="shared" si="60"/>
        <v>122.89500000000001</v>
      </c>
      <c r="G366" s="115">
        <f t="shared" si="61"/>
        <v>44.6</v>
      </c>
      <c r="AA366" s="6" t="s">
        <v>239</v>
      </c>
      <c r="AB366" s="6" t="s">
        <v>240</v>
      </c>
      <c r="AC366" s="6" t="s">
        <v>8</v>
      </c>
      <c r="AD366" s="6" t="s">
        <v>95</v>
      </c>
      <c r="AE366" s="6">
        <v>0.3629</v>
      </c>
      <c r="AF366" s="104">
        <v>163.86</v>
      </c>
      <c r="AG366" s="104">
        <v>59.46</v>
      </c>
    </row>
    <row r="367" spans="1:33" ht="29.1" customHeight="1">
      <c r="A367" s="112" t="s">
        <v>241</v>
      </c>
      <c r="B367" s="113" t="s">
        <v>242</v>
      </c>
      <c r="C367" s="112" t="s">
        <v>8</v>
      </c>
      <c r="D367" s="112" t="s">
        <v>95</v>
      </c>
      <c r="E367" s="114">
        <v>0.34289999999999998</v>
      </c>
      <c r="F367" s="115">
        <f t="shared" si="60"/>
        <v>84.007500000000007</v>
      </c>
      <c r="G367" s="115">
        <f t="shared" si="61"/>
        <v>28.81</v>
      </c>
      <c r="AA367" s="6" t="s">
        <v>241</v>
      </c>
      <c r="AB367" s="6" t="s">
        <v>242</v>
      </c>
      <c r="AC367" s="6" t="s">
        <v>8</v>
      </c>
      <c r="AD367" s="6" t="s">
        <v>95</v>
      </c>
      <c r="AE367" s="6">
        <v>0.34289999999999998</v>
      </c>
      <c r="AF367" s="104">
        <v>112.01</v>
      </c>
      <c r="AG367" s="104">
        <v>38.4</v>
      </c>
    </row>
    <row r="368" spans="1:33" ht="29.1" customHeight="1">
      <c r="A368" s="112" t="s">
        <v>243</v>
      </c>
      <c r="B368" s="113" t="s">
        <v>244</v>
      </c>
      <c r="C368" s="112" t="s">
        <v>8</v>
      </c>
      <c r="D368" s="112" t="s">
        <v>95</v>
      </c>
      <c r="E368" s="114">
        <v>0.247</v>
      </c>
      <c r="F368" s="115">
        <f t="shared" si="60"/>
        <v>82.657499999999999</v>
      </c>
      <c r="G368" s="115">
        <f t="shared" si="61"/>
        <v>20.420000000000002</v>
      </c>
      <c r="AA368" s="6" t="s">
        <v>243</v>
      </c>
      <c r="AB368" s="6" t="s">
        <v>244</v>
      </c>
      <c r="AC368" s="6" t="s">
        <v>8</v>
      </c>
      <c r="AD368" s="6" t="s">
        <v>95</v>
      </c>
      <c r="AE368" s="6">
        <v>0.247</v>
      </c>
      <c r="AF368" s="104">
        <v>110.21</v>
      </c>
      <c r="AG368" s="104">
        <v>27.22</v>
      </c>
    </row>
    <row r="369" spans="1:33" ht="29.1" customHeight="1">
      <c r="A369" s="112" t="s">
        <v>245</v>
      </c>
      <c r="B369" s="113" t="s">
        <v>246</v>
      </c>
      <c r="C369" s="112" t="s">
        <v>8</v>
      </c>
      <c r="D369" s="112" t="s">
        <v>95</v>
      </c>
      <c r="E369" s="114">
        <v>0.15809999999999999</v>
      </c>
      <c r="F369" s="115">
        <f t="shared" si="60"/>
        <v>71.692499999999995</v>
      </c>
      <c r="G369" s="115">
        <f t="shared" si="61"/>
        <v>11.33</v>
      </c>
      <c r="AA369" s="6" t="s">
        <v>245</v>
      </c>
      <c r="AB369" s="6" t="s">
        <v>246</v>
      </c>
      <c r="AC369" s="6" t="s">
        <v>8</v>
      </c>
      <c r="AD369" s="6" t="s">
        <v>95</v>
      </c>
      <c r="AE369" s="6">
        <v>0.15809999999999999</v>
      </c>
      <c r="AF369" s="104">
        <v>95.59</v>
      </c>
      <c r="AG369" s="104">
        <v>15.11</v>
      </c>
    </row>
    <row r="370" spans="1:33" ht="29.1" customHeight="1">
      <c r="A370" s="112" t="s">
        <v>247</v>
      </c>
      <c r="B370" s="113" t="s">
        <v>248</v>
      </c>
      <c r="C370" s="112" t="s">
        <v>8</v>
      </c>
      <c r="D370" s="112" t="s">
        <v>95</v>
      </c>
      <c r="E370" s="114">
        <v>0.19259999999999999</v>
      </c>
      <c r="F370" s="115">
        <f t="shared" si="60"/>
        <v>102.30000000000001</v>
      </c>
      <c r="G370" s="115">
        <f t="shared" si="61"/>
        <v>19.7</v>
      </c>
      <c r="AA370" s="6" t="s">
        <v>247</v>
      </c>
      <c r="AB370" s="6" t="s">
        <v>248</v>
      </c>
      <c r="AC370" s="6" t="s">
        <v>8</v>
      </c>
      <c r="AD370" s="6" t="s">
        <v>95</v>
      </c>
      <c r="AE370" s="6">
        <v>0.19259999999999999</v>
      </c>
      <c r="AF370" s="104">
        <v>136.4</v>
      </c>
      <c r="AG370" s="104">
        <v>26.27</v>
      </c>
    </row>
    <row r="371" spans="1:33" ht="29.1" customHeight="1">
      <c r="A371" s="112" t="s">
        <v>249</v>
      </c>
      <c r="B371" s="113" t="s">
        <v>250</v>
      </c>
      <c r="C371" s="112" t="s">
        <v>8</v>
      </c>
      <c r="D371" s="112" t="s">
        <v>95</v>
      </c>
      <c r="E371" s="114">
        <v>0.182</v>
      </c>
      <c r="F371" s="115">
        <f t="shared" si="60"/>
        <v>73.087500000000006</v>
      </c>
      <c r="G371" s="115">
        <f t="shared" si="61"/>
        <v>13.3</v>
      </c>
      <c r="AA371" s="6" t="s">
        <v>249</v>
      </c>
      <c r="AB371" s="6" t="s">
        <v>250</v>
      </c>
      <c r="AC371" s="6" t="s">
        <v>8</v>
      </c>
      <c r="AD371" s="6" t="s">
        <v>95</v>
      </c>
      <c r="AE371" s="6">
        <v>0.182</v>
      </c>
      <c r="AF371" s="104">
        <v>97.45</v>
      </c>
      <c r="AG371" s="104">
        <v>17.73</v>
      </c>
    </row>
    <row r="372" spans="1:33" ht="20.100000000000001" customHeight="1">
      <c r="A372" s="112" t="s">
        <v>251</v>
      </c>
      <c r="B372" s="113" t="s">
        <v>252</v>
      </c>
      <c r="C372" s="112" t="s">
        <v>8</v>
      </c>
      <c r="D372" s="112" t="s">
        <v>95</v>
      </c>
      <c r="E372" s="114">
        <v>4.4976000000000003</v>
      </c>
      <c r="F372" s="115">
        <f t="shared" si="60"/>
        <v>7.0425000000000004</v>
      </c>
      <c r="G372" s="115">
        <f t="shared" si="61"/>
        <v>31.67</v>
      </c>
      <c r="AA372" s="6" t="s">
        <v>251</v>
      </c>
      <c r="AB372" s="6" t="s">
        <v>252</v>
      </c>
      <c r="AC372" s="6" t="s">
        <v>8</v>
      </c>
      <c r="AD372" s="6" t="s">
        <v>95</v>
      </c>
      <c r="AE372" s="6">
        <v>4.4976000000000003</v>
      </c>
      <c r="AF372" s="104">
        <v>9.39</v>
      </c>
      <c r="AG372" s="104">
        <v>42.23</v>
      </c>
    </row>
    <row r="373" spans="1:33" ht="29.1" customHeight="1">
      <c r="A373" s="112" t="s">
        <v>255</v>
      </c>
      <c r="B373" s="113" t="s">
        <v>256</v>
      </c>
      <c r="C373" s="112" t="s">
        <v>8</v>
      </c>
      <c r="D373" s="112" t="s">
        <v>55</v>
      </c>
      <c r="E373" s="114">
        <v>9.64E-2</v>
      </c>
      <c r="F373" s="115">
        <f t="shared" si="60"/>
        <v>89.317499999999995</v>
      </c>
      <c r="G373" s="115">
        <f t="shared" si="61"/>
        <v>8.61</v>
      </c>
      <c r="AA373" s="6" t="s">
        <v>255</v>
      </c>
      <c r="AB373" s="6" t="s">
        <v>256</v>
      </c>
      <c r="AC373" s="6" t="s">
        <v>8</v>
      </c>
      <c r="AD373" s="6" t="s">
        <v>55</v>
      </c>
      <c r="AE373" s="6">
        <v>9.64E-2</v>
      </c>
      <c r="AF373" s="104">
        <v>119.09</v>
      </c>
      <c r="AG373" s="104">
        <v>11.48</v>
      </c>
    </row>
    <row r="374" spans="1:33" ht="29.1" customHeight="1">
      <c r="A374" s="112" t="s">
        <v>317</v>
      </c>
      <c r="B374" s="113" t="s">
        <v>318</v>
      </c>
      <c r="C374" s="112" t="s">
        <v>8</v>
      </c>
      <c r="D374" s="112" t="s">
        <v>55</v>
      </c>
      <c r="E374" s="114">
        <v>3.85E-2</v>
      </c>
      <c r="F374" s="115">
        <f t="shared" si="60"/>
        <v>261.00749999999999</v>
      </c>
      <c r="G374" s="115">
        <f t="shared" si="61"/>
        <v>10.050000000000001</v>
      </c>
      <c r="AA374" s="6" t="s">
        <v>317</v>
      </c>
      <c r="AB374" s="6" t="s">
        <v>318</v>
      </c>
      <c r="AC374" s="6" t="s">
        <v>8</v>
      </c>
      <c r="AD374" s="6" t="s">
        <v>55</v>
      </c>
      <c r="AE374" s="6">
        <v>3.85E-2</v>
      </c>
      <c r="AF374" s="104">
        <v>348.01</v>
      </c>
      <c r="AG374" s="104">
        <v>13.39</v>
      </c>
    </row>
    <row r="375" spans="1:33" ht="29.1" customHeight="1">
      <c r="A375" s="112" t="s">
        <v>257</v>
      </c>
      <c r="B375" s="113" t="s">
        <v>258</v>
      </c>
      <c r="C375" s="112" t="s">
        <v>8</v>
      </c>
      <c r="D375" s="112" t="s">
        <v>55</v>
      </c>
      <c r="E375" s="114">
        <v>5.7799999999999997E-2</v>
      </c>
      <c r="F375" s="115">
        <f t="shared" si="60"/>
        <v>285.1275</v>
      </c>
      <c r="G375" s="115">
        <f t="shared" si="61"/>
        <v>16.48</v>
      </c>
      <c r="AA375" s="6" t="s">
        <v>257</v>
      </c>
      <c r="AB375" s="6" t="s">
        <v>258</v>
      </c>
      <c r="AC375" s="6" t="s">
        <v>8</v>
      </c>
      <c r="AD375" s="6" t="s">
        <v>55</v>
      </c>
      <c r="AE375" s="6">
        <v>5.7799999999999997E-2</v>
      </c>
      <c r="AF375" s="104">
        <v>380.17</v>
      </c>
      <c r="AG375" s="104">
        <v>21.97</v>
      </c>
    </row>
    <row r="376" spans="1:33" ht="29.1" customHeight="1">
      <c r="A376" s="112" t="s">
        <v>319</v>
      </c>
      <c r="B376" s="113" t="s">
        <v>320</v>
      </c>
      <c r="C376" s="112" t="s">
        <v>8</v>
      </c>
      <c r="D376" s="112" t="s">
        <v>95</v>
      </c>
      <c r="E376" s="114">
        <v>3.2399999999999998E-2</v>
      </c>
      <c r="F376" s="115">
        <f t="shared" si="60"/>
        <v>458.00249999999994</v>
      </c>
      <c r="G376" s="115">
        <f t="shared" si="61"/>
        <v>14.84</v>
      </c>
      <c r="AA376" s="6" t="s">
        <v>319</v>
      </c>
      <c r="AB376" s="6" t="s">
        <v>320</v>
      </c>
      <c r="AC376" s="6" t="s">
        <v>8</v>
      </c>
      <c r="AD376" s="6" t="s">
        <v>95</v>
      </c>
      <c r="AE376" s="6">
        <v>3.2399999999999998E-2</v>
      </c>
      <c r="AF376" s="104">
        <v>610.66999999999996</v>
      </c>
      <c r="AG376" s="104">
        <v>19.78</v>
      </c>
    </row>
    <row r="377" spans="1:33" ht="36.950000000000003" customHeight="1">
      <c r="A377" s="112" t="s">
        <v>321</v>
      </c>
      <c r="B377" s="113" t="s">
        <v>322</v>
      </c>
      <c r="C377" s="112" t="s">
        <v>8</v>
      </c>
      <c r="D377" s="112" t="s">
        <v>55</v>
      </c>
      <c r="E377" s="114">
        <v>1.9300000000000001E-2</v>
      </c>
      <c r="F377" s="115">
        <f t="shared" si="60"/>
        <v>358.32749999999999</v>
      </c>
      <c r="G377" s="115">
        <f t="shared" si="61"/>
        <v>6.92</v>
      </c>
      <c r="AA377" s="6" t="s">
        <v>321</v>
      </c>
      <c r="AB377" s="6" t="s">
        <v>322</v>
      </c>
      <c r="AC377" s="6" t="s">
        <v>8</v>
      </c>
      <c r="AD377" s="6" t="s">
        <v>55</v>
      </c>
      <c r="AE377" s="6">
        <v>1.9300000000000001E-2</v>
      </c>
      <c r="AF377" s="104">
        <v>477.77</v>
      </c>
      <c r="AG377" s="104">
        <v>9.2200000000000006</v>
      </c>
    </row>
    <row r="378" spans="1:33" ht="20.100000000000001" customHeight="1">
      <c r="A378" s="112" t="s">
        <v>263</v>
      </c>
      <c r="B378" s="113" t="s">
        <v>264</v>
      </c>
      <c r="C378" s="112" t="s">
        <v>8</v>
      </c>
      <c r="D378" s="112" t="s">
        <v>87</v>
      </c>
      <c r="E378" s="114">
        <v>0.1002</v>
      </c>
      <c r="F378" s="115">
        <f t="shared" si="60"/>
        <v>7.9649999999999999</v>
      </c>
      <c r="G378" s="115">
        <f t="shared" si="61"/>
        <v>0.8</v>
      </c>
      <c r="AA378" s="6" t="s">
        <v>263</v>
      </c>
      <c r="AB378" s="6" t="s">
        <v>264</v>
      </c>
      <c r="AC378" s="6" t="s">
        <v>8</v>
      </c>
      <c r="AD378" s="6" t="s">
        <v>87</v>
      </c>
      <c r="AE378" s="6">
        <v>0.1002</v>
      </c>
      <c r="AF378" s="104">
        <v>10.62</v>
      </c>
      <c r="AG378" s="104">
        <v>1.06</v>
      </c>
    </row>
    <row r="379" spans="1:33" ht="15" customHeight="1">
      <c r="A379" s="112" t="s">
        <v>265</v>
      </c>
      <c r="B379" s="113" t="s">
        <v>266</v>
      </c>
      <c r="C379" s="112" t="s">
        <v>8</v>
      </c>
      <c r="D379" s="112" t="s">
        <v>102</v>
      </c>
      <c r="E379" s="114">
        <v>6.0000000000000001E-3</v>
      </c>
      <c r="F379" s="115">
        <f t="shared" si="60"/>
        <v>30.795000000000002</v>
      </c>
      <c r="G379" s="115">
        <f t="shared" si="61"/>
        <v>0.18</v>
      </c>
      <c r="AA379" s="6" t="s">
        <v>265</v>
      </c>
      <c r="AB379" s="6" t="s">
        <v>266</v>
      </c>
      <c r="AC379" s="6" t="s">
        <v>8</v>
      </c>
      <c r="AD379" s="6" t="s">
        <v>102</v>
      </c>
      <c r="AE379" s="6">
        <v>6.0000000000000001E-3</v>
      </c>
      <c r="AF379" s="104">
        <v>41.06</v>
      </c>
      <c r="AG379" s="104">
        <v>0.24</v>
      </c>
    </row>
    <row r="380" spans="1:33" ht="29.1" customHeight="1">
      <c r="A380" s="112" t="s">
        <v>323</v>
      </c>
      <c r="B380" s="113" t="s">
        <v>324</v>
      </c>
      <c r="C380" s="112" t="s">
        <v>8</v>
      </c>
      <c r="D380" s="112" t="s">
        <v>55</v>
      </c>
      <c r="E380" s="114">
        <v>5.7799999999999997E-2</v>
      </c>
      <c r="F380" s="115">
        <f t="shared" si="60"/>
        <v>9.18</v>
      </c>
      <c r="G380" s="115">
        <f t="shared" si="61"/>
        <v>0.53</v>
      </c>
      <c r="AA380" s="6" t="s">
        <v>323</v>
      </c>
      <c r="AB380" s="6" t="s">
        <v>324</v>
      </c>
      <c r="AC380" s="6" t="s">
        <v>8</v>
      </c>
      <c r="AD380" s="6" t="s">
        <v>55</v>
      </c>
      <c r="AE380" s="6">
        <v>5.7799999999999997E-2</v>
      </c>
      <c r="AF380" s="104">
        <v>12.24</v>
      </c>
      <c r="AG380" s="104">
        <v>0.7</v>
      </c>
    </row>
    <row r="381" spans="1:33" ht="29.1" customHeight="1">
      <c r="A381" s="112" t="s">
        <v>325</v>
      </c>
      <c r="B381" s="113" t="s">
        <v>326</v>
      </c>
      <c r="C381" s="112" t="s">
        <v>8</v>
      </c>
      <c r="D381" s="112" t="s">
        <v>55</v>
      </c>
      <c r="E381" s="114">
        <v>3.85E-2</v>
      </c>
      <c r="F381" s="115">
        <f t="shared" si="60"/>
        <v>29.947499999999998</v>
      </c>
      <c r="G381" s="115">
        <f t="shared" si="61"/>
        <v>1.1499999999999999</v>
      </c>
      <c r="AA381" s="6" t="s">
        <v>325</v>
      </c>
      <c r="AB381" s="6" t="s">
        <v>326</v>
      </c>
      <c r="AC381" s="6" t="s">
        <v>8</v>
      </c>
      <c r="AD381" s="6" t="s">
        <v>55</v>
      </c>
      <c r="AE381" s="6">
        <v>3.85E-2</v>
      </c>
      <c r="AF381" s="104">
        <v>39.93</v>
      </c>
      <c r="AG381" s="104">
        <v>1.53</v>
      </c>
    </row>
    <row r="382" spans="1:33" ht="29.1" customHeight="1">
      <c r="A382" s="112" t="s">
        <v>267</v>
      </c>
      <c r="B382" s="113" t="s">
        <v>268</v>
      </c>
      <c r="C382" s="112" t="s">
        <v>8</v>
      </c>
      <c r="D382" s="112" t="s">
        <v>55</v>
      </c>
      <c r="E382" s="114">
        <v>5.7799999999999997E-2</v>
      </c>
      <c r="F382" s="115">
        <f t="shared" si="60"/>
        <v>16.567499999999999</v>
      </c>
      <c r="G382" s="115">
        <f t="shared" si="61"/>
        <v>0.96</v>
      </c>
      <c r="AA382" s="6" t="s">
        <v>267</v>
      </c>
      <c r="AB382" s="6" t="s">
        <v>268</v>
      </c>
      <c r="AC382" s="6" t="s">
        <v>8</v>
      </c>
      <c r="AD382" s="6" t="s">
        <v>55</v>
      </c>
      <c r="AE382" s="6">
        <v>5.7799999999999997E-2</v>
      </c>
      <c r="AF382" s="104">
        <v>22.09</v>
      </c>
      <c r="AG382" s="104">
        <v>1.27</v>
      </c>
    </row>
    <row r="383" spans="1:33" ht="36.950000000000003" customHeight="1">
      <c r="A383" s="112" t="s">
        <v>269</v>
      </c>
      <c r="B383" s="113" t="s">
        <v>270</v>
      </c>
      <c r="C383" s="112" t="s">
        <v>8</v>
      </c>
      <c r="D383" s="112" t="s">
        <v>95</v>
      </c>
      <c r="E383" s="114">
        <v>1.3621000000000001</v>
      </c>
      <c r="F383" s="115">
        <f t="shared" si="60"/>
        <v>50.317500000000003</v>
      </c>
      <c r="G383" s="115">
        <f t="shared" si="61"/>
        <v>68.540000000000006</v>
      </c>
      <c r="AA383" s="6" t="s">
        <v>269</v>
      </c>
      <c r="AB383" s="6" t="s">
        <v>270</v>
      </c>
      <c r="AC383" s="6" t="s">
        <v>8</v>
      </c>
      <c r="AD383" s="6" t="s">
        <v>95</v>
      </c>
      <c r="AE383" s="6">
        <v>1.3621000000000001</v>
      </c>
      <c r="AF383" s="104">
        <v>67.09</v>
      </c>
      <c r="AG383" s="104">
        <v>91.38</v>
      </c>
    </row>
    <row r="384" spans="1:33" ht="20.100000000000001" customHeight="1">
      <c r="A384" s="112" t="s">
        <v>271</v>
      </c>
      <c r="B384" s="113" t="s">
        <v>272</v>
      </c>
      <c r="C384" s="112" t="s">
        <v>8</v>
      </c>
      <c r="D384" s="112" t="s">
        <v>55</v>
      </c>
      <c r="E384" s="114">
        <v>7.7100000000000002E-2</v>
      </c>
      <c r="F384" s="115">
        <f t="shared" si="60"/>
        <v>20.955000000000002</v>
      </c>
      <c r="G384" s="115">
        <f t="shared" si="61"/>
        <v>1.62</v>
      </c>
      <c r="AA384" s="6" t="s">
        <v>271</v>
      </c>
      <c r="AB384" s="6" t="s">
        <v>272</v>
      </c>
      <c r="AC384" s="6" t="s">
        <v>8</v>
      </c>
      <c r="AD384" s="6" t="s">
        <v>55</v>
      </c>
      <c r="AE384" s="6">
        <v>7.7100000000000002E-2</v>
      </c>
      <c r="AF384" s="104">
        <v>27.94</v>
      </c>
      <c r="AG384" s="104">
        <v>2.15</v>
      </c>
    </row>
    <row r="385" spans="1:33" ht="20.100000000000001" customHeight="1">
      <c r="A385" s="112" t="s">
        <v>296</v>
      </c>
      <c r="B385" s="113" t="s">
        <v>297</v>
      </c>
      <c r="C385" s="112" t="s">
        <v>8</v>
      </c>
      <c r="D385" s="112" t="s">
        <v>55</v>
      </c>
      <c r="E385" s="114">
        <v>0.1542</v>
      </c>
      <c r="F385" s="115">
        <f t="shared" si="60"/>
        <v>32.6325</v>
      </c>
      <c r="G385" s="115">
        <f t="shared" si="61"/>
        <v>5.03</v>
      </c>
      <c r="AA385" s="6" t="s">
        <v>296</v>
      </c>
      <c r="AB385" s="6" t="s">
        <v>297</v>
      </c>
      <c r="AC385" s="6" t="s">
        <v>8</v>
      </c>
      <c r="AD385" s="6" t="s">
        <v>55</v>
      </c>
      <c r="AE385" s="6">
        <v>0.1542</v>
      </c>
      <c r="AF385" s="104">
        <v>43.51</v>
      </c>
      <c r="AG385" s="104">
        <v>6.7</v>
      </c>
    </row>
    <row r="386" spans="1:33" ht="36.950000000000003" customHeight="1">
      <c r="A386" s="112" t="s">
        <v>273</v>
      </c>
      <c r="B386" s="113" t="s">
        <v>274</v>
      </c>
      <c r="C386" s="112" t="s">
        <v>8</v>
      </c>
      <c r="D386" s="112" t="s">
        <v>95</v>
      </c>
      <c r="E386" s="114">
        <v>1.3621000000000001</v>
      </c>
      <c r="F386" s="115">
        <f t="shared" ref="F386:F390" si="62">IF(D386="H",$K$9*AF386,$K$10*AF386)</f>
        <v>10.4175</v>
      </c>
      <c r="G386" s="115">
        <f t="shared" ref="G386:G390" si="63">ROUND(F386*E386,2)</f>
        <v>14.19</v>
      </c>
      <c r="AA386" s="6" t="s">
        <v>273</v>
      </c>
      <c r="AB386" s="6" t="s">
        <v>274</v>
      </c>
      <c r="AC386" s="6" t="s">
        <v>8</v>
      </c>
      <c r="AD386" s="6" t="s">
        <v>95</v>
      </c>
      <c r="AE386" s="6">
        <v>1.3621000000000001</v>
      </c>
      <c r="AF386" s="104">
        <v>13.89</v>
      </c>
      <c r="AG386" s="104">
        <v>18.91</v>
      </c>
    </row>
    <row r="387" spans="1:33" ht="29.1" customHeight="1">
      <c r="A387" s="112" t="s">
        <v>275</v>
      </c>
      <c r="B387" s="113" t="s">
        <v>276</v>
      </c>
      <c r="C387" s="112" t="s">
        <v>8</v>
      </c>
      <c r="D387" s="112" t="s">
        <v>87</v>
      </c>
      <c r="E387" s="114">
        <v>0.1472</v>
      </c>
      <c r="F387" s="115">
        <f t="shared" si="62"/>
        <v>23.4375</v>
      </c>
      <c r="G387" s="115">
        <f t="shared" si="63"/>
        <v>3.45</v>
      </c>
      <c r="AA387" s="6" t="s">
        <v>275</v>
      </c>
      <c r="AB387" s="6" t="s">
        <v>276</v>
      </c>
      <c r="AC387" s="6" t="s">
        <v>8</v>
      </c>
      <c r="AD387" s="6" t="s">
        <v>87</v>
      </c>
      <c r="AE387" s="6">
        <v>0.1472</v>
      </c>
      <c r="AF387" s="104">
        <v>31.25</v>
      </c>
      <c r="AG387" s="104">
        <v>4.5999999999999996</v>
      </c>
    </row>
    <row r="388" spans="1:33" ht="29.1" customHeight="1">
      <c r="A388" s="112" t="s">
        <v>277</v>
      </c>
      <c r="B388" s="113" t="s">
        <v>278</v>
      </c>
      <c r="C388" s="112" t="s">
        <v>8</v>
      </c>
      <c r="D388" s="112" t="s">
        <v>87</v>
      </c>
      <c r="E388" s="114">
        <v>0.13880000000000001</v>
      </c>
      <c r="F388" s="115">
        <f t="shared" si="62"/>
        <v>13.0725</v>
      </c>
      <c r="G388" s="115">
        <f t="shared" si="63"/>
        <v>1.81</v>
      </c>
      <c r="AA388" s="6" t="s">
        <v>277</v>
      </c>
      <c r="AB388" s="6" t="s">
        <v>278</v>
      </c>
      <c r="AC388" s="6" t="s">
        <v>8</v>
      </c>
      <c r="AD388" s="6" t="s">
        <v>87</v>
      </c>
      <c r="AE388" s="6">
        <v>0.13880000000000001</v>
      </c>
      <c r="AF388" s="104">
        <v>17.43</v>
      </c>
      <c r="AG388" s="104">
        <v>2.41</v>
      </c>
    </row>
    <row r="389" spans="1:33" ht="29.1" customHeight="1">
      <c r="A389" s="112" t="s">
        <v>279</v>
      </c>
      <c r="B389" s="113" t="s">
        <v>280</v>
      </c>
      <c r="C389" s="112" t="s">
        <v>8</v>
      </c>
      <c r="D389" s="112" t="s">
        <v>87</v>
      </c>
      <c r="E389" s="114">
        <v>0.12529999999999999</v>
      </c>
      <c r="F389" s="115">
        <f t="shared" si="62"/>
        <v>16.830000000000002</v>
      </c>
      <c r="G389" s="115">
        <f t="shared" si="63"/>
        <v>2.11</v>
      </c>
      <c r="AA389" s="6" t="s">
        <v>279</v>
      </c>
      <c r="AB389" s="6" t="s">
        <v>280</v>
      </c>
      <c r="AC389" s="6" t="s">
        <v>8</v>
      </c>
      <c r="AD389" s="6" t="s">
        <v>87</v>
      </c>
      <c r="AE389" s="6">
        <v>0.12529999999999999</v>
      </c>
      <c r="AF389" s="104">
        <v>22.44</v>
      </c>
      <c r="AG389" s="104">
        <v>2.81</v>
      </c>
    </row>
    <row r="390" spans="1:33" ht="20.100000000000001" customHeight="1">
      <c r="A390" s="112" t="s">
        <v>281</v>
      </c>
      <c r="B390" s="113" t="s">
        <v>282</v>
      </c>
      <c r="C390" s="112" t="s">
        <v>8</v>
      </c>
      <c r="D390" s="112" t="s">
        <v>55</v>
      </c>
      <c r="E390" s="114">
        <v>3.85E-2</v>
      </c>
      <c r="F390" s="115">
        <f t="shared" si="62"/>
        <v>344.29500000000002</v>
      </c>
      <c r="G390" s="115">
        <f t="shared" si="63"/>
        <v>13.26</v>
      </c>
      <c r="AA390" s="6" t="s">
        <v>281</v>
      </c>
      <c r="AB390" s="6" t="s">
        <v>282</v>
      </c>
      <c r="AC390" s="6" t="s">
        <v>8</v>
      </c>
      <c r="AD390" s="6" t="s">
        <v>55</v>
      </c>
      <c r="AE390" s="6">
        <v>3.85E-2</v>
      </c>
      <c r="AF390" s="104">
        <v>459.06</v>
      </c>
      <c r="AG390" s="104">
        <v>17.670000000000002</v>
      </c>
    </row>
    <row r="391" spans="1:33" ht="15" customHeight="1">
      <c r="A391" s="107"/>
      <c r="B391" s="107"/>
      <c r="C391" s="107"/>
      <c r="D391" s="107"/>
      <c r="E391" s="116" t="s">
        <v>20</v>
      </c>
      <c r="F391" s="116"/>
      <c r="G391" s="117">
        <f>SUM(G322:G390)</f>
        <v>689.91999999999985</v>
      </c>
      <c r="AE391" s="6" t="s">
        <v>20</v>
      </c>
      <c r="AG391" s="104">
        <v>919.53</v>
      </c>
    </row>
    <row r="392" spans="1:33" ht="15" customHeight="1">
      <c r="A392" s="107"/>
      <c r="B392" s="107"/>
      <c r="C392" s="107"/>
      <c r="D392" s="107"/>
      <c r="E392" s="118" t="s">
        <v>21</v>
      </c>
      <c r="F392" s="118"/>
      <c r="G392" s="119">
        <f>G391+G320</f>
        <v>771.52999999999986</v>
      </c>
      <c r="AE392" s="6" t="s">
        <v>21</v>
      </c>
      <c r="AG392" s="104">
        <v>1028.31</v>
      </c>
    </row>
    <row r="393" spans="1:33" ht="9.9499999999999993" customHeight="1">
      <c r="A393" s="107"/>
      <c r="B393" s="107"/>
      <c r="C393" s="108"/>
      <c r="D393" s="108"/>
      <c r="E393" s="107"/>
      <c r="F393" s="107"/>
      <c r="G393" s="107"/>
    </row>
    <row r="394" spans="1:33" ht="20.100000000000001" customHeight="1">
      <c r="A394" s="109" t="s">
        <v>327</v>
      </c>
      <c r="B394" s="109"/>
      <c r="C394" s="109"/>
      <c r="D394" s="109"/>
      <c r="E394" s="109"/>
      <c r="F394" s="109"/>
      <c r="G394" s="109"/>
      <c r="AA394" s="6" t="s">
        <v>327</v>
      </c>
    </row>
    <row r="395" spans="1:33" ht="15" customHeight="1">
      <c r="A395" s="110" t="s">
        <v>63</v>
      </c>
      <c r="B395" s="110"/>
      <c r="C395" s="111" t="s">
        <v>2</v>
      </c>
      <c r="D395" s="111" t="s">
        <v>3</v>
      </c>
      <c r="E395" s="111" t="s">
        <v>4</v>
      </c>
      <c r="F395" s="111" t="s">
        <v>5</v>
      </c>
      <c r="G395" s="111" t="s">
        <v>6</v>
      </c>
      <c r="AA395" s="6" t="s">
        <v>63</v>
      </c>
      <c r="AC395" s="6" t="s">
        <v>2</v>
      </c>
      <c r="AD395" s="6" t="s">
        <v>3</v>
      </c>
      <c r="AE395" s="6" t="s">
        <v>4</v>
      </c>
      <c r="AF395" s="104" t="s">
        <v>5</v>
      </c>
      <c r="AG395" s="104" t="s">
        <v>6</v>
      </c>
    </row>
    <row r="396" spans="1:33" ht="20.100000000000001" customHeight="1">
      <c r="A396" s="112" t="s">
        <v>328</v>
      </c>
      <c r="B396" s="113" t="s">
        <v>329</v>
      </c>
      <c r="C396" s="112" t="s">
        <v>8</v>
      </c>
      <c r="D396" s="112" t="s">
        <v>87</v>
      </c>
      <c r="E396" s="114">
        <v>3.4843999999999999</v>
      </c>
      <c r="F396" s="115">
        <f t="shared" ref="F396:F401" si="64">IF(D396="H",$K$9*AF396,$K$10*AF396)</f>
        <v>5.88</v>
      </c>
      <c r="G396" s="115">
        <f t="shared" ref="G396:G401" si="65">ROUND(F396*E396,2)</f>
        <v>20.49</v>
      </c>
      <c r="AA396" s="6" t="s">
        <v>328</v>
      </c>
      <c r="AB396" s="6" t="s">
        <v>329</v>
      </c>
      <c r="AC396" s="6" t="s">
        <v>8</v>
      </c>
      <c r="AD396" s="6" t="s">
        <v>87</v>
      </c>
      <c r="AE396" s="6">
        <v>3.4843999999999999</v>
      </c>
      <c r="AF396" s="104">
        <v>7.84</v>
      </c>
      <c r="AG396" s="104">
        <v>27.31</v>
      </c>
    </row>
    <row r="397" spans="1:33" ht="20.100000000000001" customHeight="1">
      <c r="A397" s="112" t="s">
        <v>284</v>
      </c>
      <c r="B397" s="113" t="s">
        <v>285</v>
      </c>
      <c r="C397" s="112" t="s">
        <v>8</v>
      </c>
      <c r="D397" s="112" t="s">
        <v>55</v>
      </c>
      <c r="E397" s="114">
        <v>2.52E-2</v>
      </c>
      <c r="F397" s="115">
        <f t="shared" si="64"/>
        <v>173.1825</v>
      </c>
      <c r="G397" s="115">
        <f t="shared" si="65"/>
        <v>4.3600000000000003</v>
      </c>
      <c r="AA397" s="6" t="s">
        <v>284</v>
      </c>
      <c r="AB397" s="6" t="s">
        <v>285</v>
      </c>
      <c r="AC397" s="6" t="s">
        <v>8</v>
      </c>
      <c r="AD397" s="6" t="s">
        <v>55</v>
      </c>
      <c r="AE397" s="6">
        <v>2.52E-2</v>
      </c>
      <c r="AF397" s="104">
        <v>230.91</v>
      </c>
      <c r="AG397" s="104">
        <v>5.81</v>
      </c>
    </row>
    <row r="398" spans="1:33" ht="20.100000000000001" customHeight="1">
      <c r="A398" s="112" t="s">
        <v>286</v>
      </c>
      <c r="B398" s="113" t="s">
        <v>287</v>
      </c>
      <c r="C398" s="112" t="s">
        <v>8</v>
      </c>
      <c r="D398" s="112" t="s">
        <v>55</v>
      </c>
      <c r="E398" s="114">
        <v>2.52E-2</v>
      </c>
      <c r="F398" s="115">
        <f t="shared" si="64"/>
        <v>167.4675</v>
      </c>
      <c r="G398" s="115">
        <f t="shared" si="65"/>
        <v>4.22</v>
      </c>
      <c r="AA398" s="6" t="s">
        <v>286</v>
      </c>
      <c r="AB398" s="6" t="s">
        <v>287</v>
      </c>
      <c r="AC398" s="6" t="s">
        <v>8</v>
      </c>
      <c r="AD398" s="6" t="s">
        <v>55</v>
      </c>
      <c r="AE398" s="6">
        <v>2.52E-2</v>
      </c>
      <c r="AF398" s="104">
        <v>223.29</v>
      </c>
      <c r="AG398" s="104">
        <v>5.62</v>
      </c>
    </row>
    <row r="399" spans="1:33" ht="29.1" customHeight="1">
      <c r="A399" s="112" t="s">
        <v>330</v>
      </c>
      <c r="B399" s="113" t="s">
        <v>331</v>
      </c>
      <c r="C399" s="112" t="s">
        <v>8</v>
      </c>
      <c r="D399" s="112" t="s">
        <v>55</v>
      </c>
      <c r="E399" s="114">
        <v>2.52E-2</v>
      </c>
      <c r="F399" s="115">
        <f t="shared" si="64"/>
        <v>12.5625</v>
      </c>
      <c r="G399" s="115">
        <f t="shared" si="65"/>
        <v>0.32</v>
      </c>
      <c r="AA399" s="6" t="s">
        <v>330</v>
      </c>
      <c r="AB399" s="6" t="s">
        <v>331</v>
      </c>
      <c r="AC399" s="6" t="s">
        <v>8</v>
      </c>
      <c r="AD399" s="6" t="s">
        <v>55</v>
      </c>
      <c r="AE399" s="6">
        <v>2.52E-2</v>
      </c>
      <c r="AF399" s="104">
        <v>16.75</v>
      </c>
      <c r="AG399" s="104">
        <v>0.42</v>
      </c>
    </row>
    <row r="400" spans="1:33" ht="20.100000000000001" customHeight="1">
      <c r="A400" s="112" t="s">
        <v>135</v>
      </c>
      <c r="B400" s="113" t="s">
        <v>136</v>
      </c>
      <c r="C400" s="112" t="s">
        <v>8</v>
      </c>
      <c r="D400" s="112" t="s">
        <v>95</v>
      </c>
      <c r="E400" s="114">
        <v>1</v>
      </c>
      <c r="F400" s="115">
        <f t="shared" si="64"/>
        <v>70.364999999999995</v>
      </c>
      <c r="G400" s="115">
        <f t="shared" si="65"/>
        <v>70.37</v>
      </c>
      <c r="AA400" s="6" t="s">
        <v>135</v>
      </c>
      <c r="AB400" s="6" t="s">
        <v>136</v>
      </c>
      <c r="AC400" s="6" t="s">
        <v>8</v>
      </c>
      <c r="AD400" s="6" t="s">
        <v>95</v>
      </c>
      <c r="AE400" s="6">
        <v>1</v>
      </c>
      <c r="AF400" s="104">
        <v>93.82</v>
      </c>
      <c r="AG400" s="104">
        <v>93.82</v>
      </c>
    </row>
    <row r="401" spans="1:33" ht="20.100000000000001" customHeight="1">
      <c r="A401" s="112" t="s">
        <v>332</v>
      </c>
      <c r="B401" s="113" t="s">
        <v>333</v>
      </c>
      <c r="C401" s="112" t="s">
        <v>8</v>
      </c>
      <c r="D401" s="112" t="s">
        <v>87</v>
      </c>
      <c r="E401" s="114">
        <v>3.9174000000000002</v>
      </c>
      <c r="F401" s="115">
        <f t="shared" si="64"/>
        <v>7.4175000000000004</v>
      </c>
      <c r="G401" s="115">
        <f t="shared" si="65"/>
        <v>29.06</v>
      </c>
      <c r="AA401" s="6" t="s">
        <v>332</v>
      </c>
      <c r="AB401" s="6" t="s">
        <v>333</v>
      </c>
      <c r="AC401" s="6" t="s">
        <v>8</v>
      </c>
      <c r="AD401" s="6" t="s">
        <v>87</v>
      </c>
      <c r="AE401" s="6">
        <v>3.9174000000000002</v>
      </c>
      <c r="AF401" s="104">
        <v>9.89</v>
      </c>
      <c r="AG401" s="104">
        <v>38.74</v>
      </c>
    </row>
    <row r="402" spans="1:33" ht="15" customHeight="1">
      <c r="A402" s="107"/>
      <c r="B402" s="107"/>
      <c r="C402" s="107"/>
      <c r="D402" s="107"/>
      <c r="E402" s="116" t="s">
        <v>75</v>
      </c>
      <c r="F402" s="116"/>
      <c r="G402" s="117">
        <f>SUM(G396:G401)</f>
        <v>128.82</v>
      </c>
      <c r="AE402" s="6" t="s">
        <v>75</v>
      </c>
      <c r="AG402" s="104">
        <v>171.72</v>
      </c>
    </row>
    <row r="403" spans="1:33" ht="15" customHeight="1">
      <c r="A403" s="110" t="s">
        <v>96</v>
      </c>
      <c r="B403" s="110"/>
      <c r="C403" s="111" t="s">
        <v>2</v>
      </c>
      <c r="D403" s="111" t="s">
        <v>3</v>
      </c>
      <c r="E403" s="111" t="s">
        <v>4</v>
      </c>
      <c r="F403" s="111" t="s">
        <v>5</v>
      </c>
      <c r="G403" s="111" t="s">
        <v>6</v>
      </c>
      <c r="AA403" s="6" t="s">
        <v>96</v>
      </c>
      <c r="AC403" s="6" t="s">
        <v>2</v>
      </c>
      <c r="AD403" s="6" t="s">
        <v>3</v>
      </c>
      <c r="AE403" s="6" t="s">
        <v>4</v>
      </c>
      <c r="AF403" s="104" t="s">
        <v>5</v>
      </c>
      <c r="AG403" s="104" t="s">
        <v>6</v>
      </c>
    </row>
    <row r="404" spans="1:33" ht="15" customHeight="1">
      <c r="A404" s="112" t="s">
        <v>98</v>
      </c>
      <c r="B404" s="113" t="s">
        <v>1725</v>
      </c>
      <c r="C404" s="112" t="s">
        <v>8</v>
      </c>
      <c r="D404" s="112" t="s">
        <v>36</v>
      </c>
      <c r="E404" s="114">
        <v>0.97940000000000005</v>
      </c>
      <c r="F404" s="115">
        <f>IF(D404="H",$K$9*AF404,$K$10*AF404)</f>
        <v>16.049999999999997</v>
      </c>
      <c r="G404" s="115">
        <f t="shared" ref="G404" si="66">ROUND(F404*E404,2)</f>
        <v>15.72</v>
      </c>
      <c r="AA404" s="6" t="s">
        <v>98</v>
      </c>
      <c r="AB404" s="6" t="s">
        <v>1725</v>
      </c>
      <c r="AC404" s="6" t="s">
        <v>8</v>
      </c>
      <c r="AD404" s="6" t="s">
        <v>36</v>
      </c>
      <c r="AE404" s="6">
        <v>0.97940000000000005</v>
      </c>
      <c r="AF404" s="104">
        <v>21.4</v>
      </c>
      <c r="AG404" s="104">
        <v>20.95</v>
      </c>
    </row>
    <row r="405" spans="1:33" ht="18" customHeight="1">
      <c r="A405" s="107"/>
      <c r="B405" s="107"/>
      <c r="C405" s="107"/>
      <c r="D405" s="107"/>
      <c r="E405" s="116" t="s">
        <v>99</v>
      </c>
      <c r="F405" s="116"/>
      <c r="G405" s="117">
        <f>SUM(G404)</f>
        <v>15.72</v>
      </c>
      <c r="AE405" s="6" t="s">
        <v>99</v>
      </c>
      <c r="AG405" s="104">
        <v>20.95</v>
      </c>
    </row>
    <row r="406" spans="1:33" ht="15" customHeight="1">
      <c r="A406" s="110" t="s">
        <v>18</v>
      </c>
      <c r="B406" s="110"/>
      <c r="C406" s="111" t="s">
        <v>2</v>
      </c>
      <c r="D406" s="111" t="s">
        <v>3</v>
      </c>
      <c r="E406" s="111" t="s">
        <v>4</v>
      </c>
      <c r="F406" s="111" t="s">
        <v>5</v>
      </c>
      <c r="G406" s="111" t="s">
        <v>6</v>
      </c>
      <c r="AA406" s="6" t="s">
        <v>18</v>
      </c>
      <c r="AC406" s="6" t="s">
        <v>2</v>
      </c>
      <c r="AD406" s="6" t="s">
        <v>3</v>
      </c>
      <c r="AE406" s="6" t="s">
        <v>4</v>
      </c>
      <c r="AF406" s="104" t="s">
        <v>5</v>
      </c>
      <c r="AG406" s="104" t="s">
        <v>6</v>
      </c>
    </row>
    <row r="407" spans="1:33" ht="29.1" customHeight="1">
      <c r="A407" s="112" t="s">
        <v>151</v>
      </c>
      <c r="B407" s="113" t="s">
        <v>152</v>
      </c>
      <c r="C407" s="112" t="s">
        <v>8</v>
      </c>
      <c r="D407" s="112" t="s">
        <v>102</v>
      </c>
      <c r="E407" s="114">
        <v>2.69E-2</v>
      </c>
      <c r="F407" s="115">
        <f t="shared" ref="F407:F441" si="67">IF(D407="H",$K$9*AF407,$K$10*AF407)</f>
        <v>636.65250000000003</v>
      </c>
      <c r="G407" s="115">
        <f t="shared" ref="G407:G441" si="68">ROUND(F407*E407,2)</f>
        <v>17.13</v>
      </c>
      <c r="AA407" s="6" t="s">
        <v>151</v>
      </c>
      <c r="AB407" s="6" t="s">
        <v>152</v>
      </c>
      <c r="AC407" s="6" t="s">
        <v>8</v>
      </c>
      <c r="AD407" s="6" t="s">
        <v>102</v>
      </c>
      <c r="AE407" s="6">
        <v>2.69E-2</v>
      </c>
      <c r="AF407" s="104">
        <v>848.87</v>
      </c>
      <c r="AG407" s="104">
        <v>22.83</v>
      </c>
    </row>
    <row r="408" spans="1:33" ht="29.1" customHeight="1">
      <c r="A408" s="112" t="s">
        <v>155</v>
      </c>
      <c r="B408" s="113" t="s">
        <v>156</v>
      </c>
      <c r="C408" s="112" t="s">
        <v>8</v>
      </c>
      <c r="D408" s="112" t="s">
        <v>87</v>
      </c>
      <c r="E408" s="114">
        <v>0.62190000000000001</v>
      </c>
      <c r="F408" s="115">
        <f t="shared" si="67"/>
        <v>1.98</v>
      </c>
      <c r="G408" s="115">
        <f t="shared" si="68"/>
        <v>1.23</v>
      </c>
      <c r="AA408" s="6" t="s">
        <v>155</v>
      </c>
      <c r="AB408" s="6" t="s">
        <v>156</v>
      </c>
      <c r="AC408" s="6" t="s">
        <v>8</v>
      </c>
      <c r="AD408" s="6" t="s">
        <v>87</v>
      </c>
      <c r="AE408" s="6">
        <v>0.62190000000000001</v>
      </c>
      <c r="AF408" s="104">
        <v>2.64</v>
      </c>
      <c r="AG408" s="104">
        <v>1.64</v>
      </c>
    </row>
    <row r="409" spans="1:33" ht="29.1" customHeight="1">
      <c r="A409" s="112" t="s">
        <v>159</v>
      </c>
      <c r="B409" s="113" t="s">
        <v>160</v>
      </c>
      <c r="C409" s="112" t="s">
        <v>8</v>
      </c>
      <c r="D409" s="112" t="s">
        <v>87</v>
      </c>
      <c r="E409" s="114">
        <v>0.67979999999999996</v>
      </c>
      <c r="F409" s="115">
        <f t="shared" si="67"/>
        <v>2.895</v>
      </c>
      <c r="G409" s="115">
        <f t="shared" si="68"/>
        <v>1.97</v>
      </c>
      <c r="AA409" s="6" t="s">
        <v>159</v>
      </c>
      <c r="AB409" s="6" t="s">
        <v>160</v>
      </c>
      <c r="AC409" s="6" t="s">
        <v>8</v>
      </c>
      <c r="AD409" s="6" t="s">
        <v>87</v>
      </c>
      <c r="AE409" s="6">
        <v>0.67979999999999996</v>
      </c>
      <c r="AF409" s="104">
        <v>3.86</v>
      </c>
      <c r="AG409" s="104">
        <v>2.62</v>
      </c>
    </row>
    <row r="410" spans="1:33" ht="20.100000000000001" customHeight="1">
      <c r="A410" s="112" t="s">
        <v>167</v>
      </c>
      <c r="B410" s="113" t="s">
        <v>168</v>
      </c>
      <c r="C410" s="112" t="s">
        <v>8</v>
      </c>
      <c r="D410" s="112" t="s">
        <v>55</v>
      </c>
      <c r="E410" s="114">
        <v>0.12590000000000001</v>
      </c>
      <c r="F410" s="115">
        <f t="shared" si="67"/>
        <v>9.66</v>
      </c>
      <c r="G410" s="115">
        <f t="shared" si="68"/>
        <v>1.22</v>
      </c>
      <c r="AA410" s="6" t="s">
        <v>167</v>
      </c>
      <c r="AB410" s="6" t="s">
        <v>168</v>
      </c>
      <c r="AC410" s="6" t="s">
        <v>8</v>
      </c>
      <c r="AD410" s="6" t="s">
        <v>55</v>
      </c>
      <c r="AE410" s="6">
        <v>0.12590000000000001</v>
      </c>
      <c r="AF410" s="104">
        <v>12.88</v>
      </c>
      <c r="AG410" s="104">
        <v>1.62</v>
      </c>
    </row>
    <row r="411" spans="1:33" ht="29.1" customHeight="1">
      <c r="A411" s="112" t="s">
        <v>177</v>
      </c>
      <c r="B411" s="113" t="s">
        <v>178</v>
      </c>
      <c r="C411" s="112" t="s">
        <v>8</v>
      </c>
      <c r="D411" s="112" t="s">
        <v>55</v>
      </c>
      <c r="E411" s="114">
        <v>5.04E-2</v>
      </c>
      <c r="F411" s="115">
        <f t="shared" si="67"/>
        <v>14.692499999999999</v>
      </c>
      <c r="G411" s="115">
        <f t="shared" si="68"/>
        <v>0.74</v>
      </c>
      <c r="AA411" s="6" t="s">
        <v>177</v>
      </c>
      <c r="AB411" s="6" t="s">
        <v>178</v>
      </c>
      <c r="AC411" s="6" t="s">
        <v>8</v>
      </c>
      <c r="AD411" s="6" t="s">
        <v>55</v>
      </c>
      <c r="AE411" s="6">
        <v>5.04E-2</v>
      </c>
      <c r="AF411" s="104">
        <v>19.59</v>
      </c>
      <c r="AG411" s="104">
        <v>0.98</v>
      </c>
    </row>
    <row r="412" spans="1:33" ht="29.1" customHeight="1">
      <c r="A412" s="112" t="s">
        <v>179</v>
      </c>
      <c r="B412" s="113" t="s">
        <v>180</v>
      </c>
      <c r="C412" s="112" t="s">
        <v>8</v>
      </c>
      <c r="D412" s="112" t="s">
        <v>55</v>
      </c>
      <c r="E412" s="114">
        <v>2.52E-2</v>
      </c>
      <c r="F412" s="115">
        <f t="shared" si="67"/>
        <v>12.4575</v>
      </c>
      <c r="G412" s="115">
        <f t="shared" si="68"/>
        <v>0.31</v>
      </c>
      <c r="AA412" s="6" t="s">
        <v>179</v>
      </c>
      <c r="AB412" s="6" t="s">
        <v>180</v>
      </c>
      <c r="AC412" s="6" t="s">
        <v>8</v>
      </c>
      <c r="AD412" s="6" t="s">
        <v>55</v>
      </c>
      <c r="AE412" s="6">
        <v>2.52E-2</v>
      </c>
      <c r="AF412" s="104">
        <v>16.61</v>
      </c>
      <c r="AG412" s="104">
        <v>0.41</v>
      </c>
    </row>
    <row r="413" spans="1:33" ht="29.1" customHeight="1">
      <c r="A413" s="112" t="s">
        <v>181</v>
      </c>
      <c r="B413" s="113" t="s">
        <v>182</v>
      </c>
      <c r="C413" s="112" t="s">
        <v>8</v>
      </c>
      <c r="D413" s="112" t="s">
        <v>55</v>
      </c>
      <c r="E413" s="114">
        <v>7.5499999999999998E-2</v>
      </c>
      <c r="F413" s="115">
        <f t="shared" si="67"/>
        <v>10.087499999999999</v>
      </c>
      <c r="G413" s="115">
        <f t="shared" si="68"/>
        <v>0.76</v>
      </c>
      <c r="AA413" s="6" t="s">
        <v>181</v>
      </c>
      <c r="AB413" s="6" t="s">
        <v>182</v>
      </c>
      <c r="AC413" s="6" t="s">
        <v>8</v>
      </c>
      <c r="AD413" s="6" t="s">
        <v>55</v>
      </c>
      <c r="AE413" s="6">
        <v>7.5499999999999998E-2</v>
      </c>
      <c r="AF413" s="104">
        <v>13.45</v>
      </c>
      <c r="AG413" s="104">
        <v>1.01</v>
      </c>
    </row>
    <row r="414" spans="1:33" ht="20.100000000000001" customHeight="1">
      <c r="A414" s="112" t="s">
        <v>187</v>
      </c>
      <c r="B414" s="113" t="s">
        <v>188</v>
      </c>
      <c r="C414" s="112" t="s">
        <v>8</v>
      </c>
      <c r="D414" s="112" t="s">
        <v>55</v>
      </c>
      <c r="E414" s="114">
        <v>5.04E-2</v>
      </c>
      <c r="F414" s="115">
        <f t="shared" si="67"/>
        <v>20.572499999999998</v>
      </c>
      <c r="G414" s="115">
        <f t="shared" si="68"/>
        <v>1.04</v>
      </c>
      <c r="AA414" s="6" t="s">
        <v>187</v>
      </c>
      <c r="AB414" s="6" t="s">
        <v>188</v>
      </c>
      <c r="AC414" s="6" t="s">
        <v>8</v>
      </c>
      <c r="AD414" s="6" t="s">
        <v>55</v>
      </c>
      <c r="AE414" s="6">
        <v>5.04E-2</v>
      </c>
      <c r="AF414" s="104">
        <v>27.43</v>
      </c>
      <c r="AG414" s="104">
        <v>1.38</v>
      </c>
    </row>
    <row r="415" spans="1:33" ht="29.1" customHeight="1">
      <c r="A415" s="112" t="s">
        <v>189</v>
      </c>
      <c r="B415" s="113" t="s">
        <v>190</v>
      </c>
      <c r="C415" s="112" t="s">
        <v>8</v>
      </c>
      <c r="D415" s="112" t="s">
        <v>87</v>
      </c>
      <c r="E415" s="114">
        <v>0.25180000000000002</v>
      </c>
      <c r="F415" s="115">
        <f t="shared" si="67"/>
        <v>6.2174999999999994</v>
      </c>
      <c r="G415" s="115">
        <f t="shared" si="68"/>
        <v>1.57</v>
      </c>
      <c r="AA415" s="6" t="s">
        <v>189</v>
      </c>
      <c r="AB415" s="6" t="s">
        <v>190</v>
      </c>
      <c r="AC415" s="6" t="s">
        <v>8</v>
      </c>
      <c r="AD415" s="6" t="s">
        <v>87</v>
      </c>
      <c r="AE415" s="6">
        <v>0.25180000000000002</v>
      </c>
      <c r="AF415" s="104">
        <v>8.2899999999999991</v>
      </c>
      <c r="AG415" s="104">
        <v>2.08</v>
      </c>
    </row>
    <row r="416" spans="1:33" ht="29.1" customHeight="1">
      <c r="A416" s="112" t="s">
        <v>191</v>
      </c>
      <c r="B416" s="113" t="s">
        <v>192</v>
      </c>
      <c r="C416" s="112" t="s">
        <v>8</v>
      </c>
      <c r="D416" s="112" t="s">
        <v>87</v>
      </c>
      <c r="E416" s="114">
        <v>0.2266</v>
      </c>
      <c r="F416" s="115">
        <f t="shared" si="67"/>
        <v>7.9649999999999999</v>
      </c>
      <c r="G416" s="115">
        <f t="shared" si="68"/>
        <v>1.8</v>
      </c>
      <c r="AA416" s="6" t="s">
        <v>191</v>
      </c>
      <c r="AB416" s="6" t="s">
        <v>192</v>
      </c>
      <c r="AC416" s="6" t="s">
        <v>8</v>
      </c>
      <c r="AD416" s="6" t="s">
        <v>87</v>
      </c>
      <c r="AE416" s="6">
        <v>0.2266</v>
      </c>
      <c r="AF416" s="104">
        <v>10.62</v>
      </c>
      <c r="AG416" s="104">
        <v>2.4</v>
      </c>
    </row>
    <row r="417" spans="1:33" ht="20.100000000000001" customHeight="1">
      <c r="A417" s="112" t="s">
        <v>199</v>
      </c>
      <c r="B417" s="113" t="s">
        <v>200</v>
      </c>
      <c r="C417" s="112" t="s">
        <v>8</v>
      </c>
      <c r="D417" s="112" t="s">
        <v>102</v>
      </c>
      <c r="E417" s="114">
        <v>2.6200000000000001E-2</v>
      </c>
      <c r="F417" s="115">
        <f t="shared" si="67"/>
        <v>50.79</v>
      </c>
      <c r="G417" s="115">
        <f t="shared" si="68"/>
        <v>1.33</v>
      </c>
      <c r="AA417" s="6" t="s">
        <v>199</v>
      </c>
      <c r="AB417" s="6" t="s">
        <v>200</v>
      </c>
      <c r="AC417" s="6" t="s">
        <v>8</v>
      </c>
      <c r="AD417" s="6" t="s">
        <v>102</v>
      </c>
      <c r="AE417" s="6">
        <v>2.6200000000000001E-2</v>
      </c>
      <c r="AF417" s="104">
        <v>67.72</v>
      </c>
      <c r="AG417" s="104">
        <v>1.77</v>
      </c>
    </row>
    <row r="418" spans="1:33" ht="36.950000000000003" customHeight="1">
      <c r="A418" s="112" t="s">
        <v>203</v>
      </c>
      <c r="B418" s="113" t="s">
        <v>204</v>
      </c>
      <c r="C418" s="112" t="s">
        <v>8</v>
      </c>
      <c r="D418" s="112" t="s">
        <v>87</v>
      </c>
      <c r="E418" s="114">
        <v>0.25180000000000002</v>
      </c>
      <c r="F418" s="115">
        <f t="shared" si="67"/>
        <v>1.9724999999999999</v>
      </c>
      <c r="G418" s="115">
        <f t="shared" si="68"/>
        <v>0.5</v>
      </c>
      <c r="AA418" s="6" t="s">
        <v>203</v>
      </c>
      <c r="AB418" s="6" t="s">
        <v>204</v>
      </c>
      <c r="AC418" s="6" t="s">
        <v>8</v>
      </c>
      <c r="AD418" s="6" t="s">
        <v>87</v>
      </c>
      <c r="AE418" s="6">
        <v>0.25180000000000002</v>
      </c>
      <c r="AF418" s="104">
        <v>2.63</v>
      </c>
      <c r="AG418" s="104">
        <v>0.66</v>
      </c>
    </row>
    <row r="419" spans="1:33" ht="29.1" customHeight="1">
      <c r="A419" s="112" t="s">
        <v>205</v>
      </c>
      <c r="B419" s="113" t="s">
        <v>206</v>
      </c>
      <c r="C419" s="112" t="s">
        <v>8</v>
      </c>
      <c r="D419" s="112" t="s">
        <v>87</v>
      </c>
      <c r="E419" s="114">
        <v>0.2266</v>
      </c>
      <c r="F419" s="115">
        <f t="shared" si="67"/>
        <v>0.99750000000000005</v>
      </c>
      <c r="G419" s="115">
        <f t="shared" si="68"/>
        <v>0.23</v>
      </c>
      <c r="AA419" s="6" t="s">
        <v>205</v>
      </c>
      <c r="AB419" s="6" t="s">
        <v>206</v>
      </c>
      <c r="AC419" s="6" t="s">
        <v>8</v>
      </c>
      <c r="AD419" s="6" t="s">
        <v>87</v>
      </c>
      <c r="AE419" s="6">
        <v>0.2266</v>
      </c>
      <c r="AF419" s="104">
        <v>1.33</v>
      </c>
      <c r="AG419" s="104">
        <v>0.3</v>
      </c>
    </row>
    <row r="420" spans="1:33" ht="29.1" customHeight="1">
      <c r="A420" s="112" t="s">
        <v>334</v>
      </c>
      <c r="B420" s="113" t="s">
        <v>335</v>
      </c>
      <c r="C420" s="112" t="s">
        <v>8</v>
      </c>
      <c r="D420" s="112" t="s">
        <v>55</v>
      </c>
      <c r="E420" s="114">
        <v>2.52E-2</v>
      </c>
      <c r="F420" s="115">
        <f t="shared" si="67"/>
        <v>47.775000000000006</v>
      </c>
      <c r="G420" s="115">
        <f t="shared" si="68"/>
        <v>1.2</v>
      </c>
      <c r="AA420" s="6" t="s">
        <v>334</v>
      </c>
      <c r="AB420" s="6" t="s">
        <v>335</v>
      </c>
      <c r="AC420" s="6" t="s">
        <v>8</v>
      </c>
      <c r="AD420" s="6" t="s">
        <v>55</v>
      </c>
      <c r="AE420" s="6">
        <v>2.52E-2</v>
      </c>
      <c r="AF420" s="104">
        <v>63.7</v>
      </c>
      <c r="AG420" s="104">
        <v>1.6</v>
      </c>
    </row>
    <row r="421" spans="1:33" ht="36.950000000000003" customHeight="1">
      <c r="A421" s="112" t="s">
        <v>213</v>
      </c>
      <c r="B421" s="113" t="s">
        <v>214</v>
      </c>
      <c r="C421" s="112" t="s">
        <v>8</v>
      </c>
      <c r="D421" s="112" t="s">
        <v>95</v>
      </c>
      <c r="E421" s="114">
        <v>7.5499999999999998E-2</v>
      </c>
      <c r="F421" s="115">
        <f t="shared" si="67"/>
        <v>481.30500000000001</v>
      </c>
      <c r="G421" s="115">
        <f t="shared" si="68"/>
        <v>36.340000000000003</v>
      </c>
      <c r="AA421" s="6" t="s">
        <v>213</v>
      </c>
      <c r="AB421" s="6" t="s">
        <v>214</v>
      </c>
      <c r="AC421" s="6" t="s">
        <v>8</v>
      </c>
      <c r="AD421" s="6" t="s">
        <v>95</v>
      </c>
      <c r="AE421" s="6">
        <v>7.5499999999999998E-2</v>
      </c>
      <c r="AF421" s="104">
        <v>641.74</v>
      </c>
      <c r="AG421" s="104">
        <v>48.45</v>
      </c>
    </row>
    <row r="422" spans="1:33" ht="20.100000000000001" customHeight="1">
      <c r="A422" s="112" t="s">
        <v>311</v>
      </c>
      <c r="B422" s="113" t="s">
        <v>312</v>
      </c>
      <c r="C422" s="112" t="s">
        <v>8</v>
      </c>
      <c r="D422" s="112" t="s">
        <v>55</v>
      </c>
      <c r="E422" s="114">
        <v>2.52E-2</v>
      </c>
      <c r="F422" s="115">
        <f t="shared" si="67"/>
        <v>13.762500000000001</v>
      </c>
      <c r="G422" s="115">
        <f t="shared" si="68"/>
        <v>0.35</v>
      </c>
      <c r="AA422" s="6" t="s">
        <v>311</v>
      </c>
      <c r="AB422" s="6" t="s">
        <v>312</v>
      </c>
      <c r="AC422" s="6" t="s">
        <v>8</v>
      </c>
      <c r="AD422" s="6" t="s">
        <v>55</v>
      </c>
      <c r="AE422" s="6">
        <v>2.52E-2</v>
      </c>
      <c r="AF422" s="104">
        <v>18.350000000000001</v>
      </c>
      <c r="AG422" s="104">
        <v>0.46</v>
      </c>
    </row>
    <row r="423" spans="1:33" ht="20.100000000000001" customHeight="1">
      <c r="A423" s="112" t="s">
        <v>221</v>
      </c>
      <c r="B423" s="113" t="s">
        <v>222</v>
      </c>
      <c r="C423" s="112" t="s">
        <v>8</v>
      </c>
      <c r="D423" s="112" t="s">
        <v>95</v>
      </c>
      <c r="E423" s="114">
        <v>6.0000000000000001E-3</v>
      </c>
      <c r="F423" s="115">
        <f t="shared" si="67"/>
        <v>15.487499999999999</v>
      </c>
      <c r="G423" s="115">
        <f t="shared" si="68"/>
        <v>0.09</v>
      </c>
      <c r="AA423" s="6" t="s">
        <v>221</v>
      </c>
      <c r="AB423" s="6" t="s">
        <v>222</v>
      </c>
      <c r="AC423" s="6" t="s">
        <v>8</v>
      </c>
      <c r="AD423" s="6" t="s">
        <v>95</v>
      </c>
      <c r="AE423" s="6">
        <v>6.0000000000000001E-3</v>
      </c>
      <c r="AF423" s="104">
        <v>20.65</v>
      </c>
      <c r="AG423" s="104">
        <v>0.12</v>
      </c>
    </row>
    <row r="424" spans="1:33" ht="20.100000000000001" customHeight="1">
      <c r="A424" s="112" t="s">
        <v>223</v>
      </c>
      <c r="B424" s="113" t="s">
        <v>224</v>
      </c>
      <c r="C424" s="112" t="s">
        <v>8</v>
      </c>
      <c r="D424" s="112" t="s">
        <v>95</v>
      </c>
      <c r="E424" s="114">
        <v>1.4396</v>
      </c>
      <c r="F424" s="115">
        <f t="shared" si="67"/>
        <v>25.815000000000001</v>
      </c>
      <c r="G424" s="115">
        <f t="shared" si="68"/>
        <v>37.159999999999997</v>
      </c>
      <c r="AA424" s="6" t="s">
        <v>223</v>
      </c>
      <c r="AB424" s="6" t="s">
        <v>224</v>
      </c>
      <c r="AC424" s="6" t="s">
        <v>8</v>
      </c>
      <c r="AD424" s="6" t="s">
        <v>95</v>
      </c>
      <c r="AE424" s="6">
        <v>1.4396</v>
      </c>
      <c r="AF424" s="104">
        <v>34.42</v>
      </c>
      <c r="AG424" s="104">
        <v>49.55</v>
      </c>
    </row>
    <row r="425" spans="1:33" ht="29.1" customHeight="1">
      <c r="A425" s="112" t="s">
        <v>227</v>
      </c>
      <c r="B425" s="113" t="s">
        <v>228</v>
      </c>
      <c r="C425" s="112" t="s">
        <v>8</v>
      </c>
      <c r="D425" s="112" t="s">
        <v>55</v>
      </c>
      <c r="E425" s="114">
        <v>0.1007</v>
      </c>
      <c r="F425" s="115">
        <f t="shared" si="67"/>
        <v>111.9825</v>
      </c>
      <c r="G425" s="115">
        <f t="shared" si="68"/>
        <v>11.28</v>
      </c>
      <c r="AA425" s="6" t="s">
        <v>227</v>
      </c>
      <c r="AB425" s="6" t="s">
        <v>228</v>
      </c>
      <c r="AC425" s="6" t="s">
        <v>8</v>
      </c>
      <c r="AD425" s="6" t="s">
        <v>55</v>
      </c>
      <c r="AE425" s="6">
        <v>0.1007</v>
      </c>
      <c r="AF425" s="104">
        <v>149.31</v>
      </c>
      <c r="AG425" s="104">
        <v>15.03</v>
      </c>
    </row>
    <row r="426" spans="1:33" ht="29.1" customHeight="1">
      <c r="A426" s="112" t="s">
        <v>315</v>
      </c>
      <c r="B426" s="113" t="s">
        <v>316</v>
      </c>
      <c r="C426" s="112" t="s">
        <v>8</v>
      </c>
      <c r="D426" s="112" t="s">
        <v>55</v>
      </c>
      <c r="E426" s="114">
        <v>2.52E-2</v>
      </c>
      <c r="F426" s="115">
        <f t="shared" si="67"/>
        <v>99.097499999999997</v>
      </c>
      <c r="G426" s="115">
        <f t="shared" si="68"/>
        <v>2.5</v>
      </c>
      <c r="AA426" s="6" t="s">
        <v>315</v>
      </c>
      <c r="AB426" s="6" t="s">
        <v>316</v>
      </c>
      <c r="AC426" s="6" t="s">
        <v>8</v>
      </c>
      <c r="AD426" s="6" t="s">
        <v>55</v>
      </c>
      <c r="AE426" s="6">
        <v>2.52E-2</v>
      </c>
      <c r="AF426" s="104">
        <v>132.13</v>
      </c>
      <c r="AG426" s="104">
        <v>3.32</v>
      </c>
    </row>
    <row r="427" spans="1:33" ht="29.1" customHeight="1">
      <c r="A427" s="112" t="s">
        <v>235</v>
      </c>
      <c r="B427" s="113" t="s">
        <v>236</v>
      </c>
      <c r="C427" s="112" t="s">
        <v>8</v>
      </c>
      <c r="D427" s="112" t="s">
        <v>95</v>
      </c>
      <c r="E427" s="114">
        <v>0.54949999999999999</v>
      </c>
      <c r="F427" s="115">
        <f t="shared" si="67"/>
        <v>96.982500000000002</v>
      </c>
      <c r="G427" s="115">
        <f t="shared" si="68"/>
        <v>53.29</v>
      </c>
      <c r="AA427" s="6" t="s">
        <v>235</v>
      </c>
      <c r="AB427" s="6" t="s">
        <v>236</v>
      </c>
      <c r="AC427" s="6" t="s">
        <v>8</v>
      </c>
      <c r="AD427" s="6" t="s">
        <v>95</v>
      </c>
      <c r="AE427" s="6">
        <v>0.54949999999999999</v>
      </c>
      <c r="AF427" s="104">
        <v>129.31</v>
      </c>
      <c r="AG427" s="104">
        <v>71.05</v>
      </c>
    </row>
    <row r="428" spans="1:33" ht="29.1" customHeight="1">
      <c r="A428" s="112" t="s">
        <v>237</v>
      </c>
      <c r="B428" s="113" t="s">
        <v>238</v>
      </c>
      <c r="C428" s="112" t="s">
        <v>8</v>
      </c>
      <c r="D428" s="112" t="s">
        <v>95</v>
      </c>
      <c r="E428" s="114">
        <v>0.35170000000000001</v>
      </c>
      <c r="F428" s="115">
        <f t="shared" si="67"/>
        <v>82.042500000000004</v>
      </c>
      <c r="G428" s="115">
        <f t="shared" si="68"/>
        <v>28.85</v>
      </c>
      <c r="AA428" s="6" t="s">
        <v>237</v>
      </c>
      <c r="AB428" s="6" t="s">
        <v>238</v>
      </c>
      <c r="AC428" s="6" t="s">
        <v>8</v>
      </c>
      <c r="AD428" s="6" t="s">
        <v>95</v>
      </c>
      <c r="AE428" s="6">
        <v>0.35170000000000001</v>
      </c>
      <c r="AF428" s="104">
        <v>109.39</v>
      </c>
      <c r="AG428" s="104">
        <v>38.47</v>
      </c>
    </row>
    <row r="429" spans="1:33" ht="29.1" customHeight="1">
      <c r="A429" s="112" t="s">
        <v>239</v>
      </c>
      <c r="B429" s="113" t="s">
        <v>240</v>
      </c>
      <c r="C429" s="112" t="s">
        <v>8</v>
      </c>
      <c r="D429" s="112" t="s">
        <v>95</v>
      </c>
      <c r="E429" s="114">
        <v>0.4284</v>
      </c>
      <c r="F429" s="115">
        <f t="shared" si="67"/>
        <v>122.89500000000001</v>
      </c>
      <c r="G429" s="115">
        <f t="shared" si="68"/>
        <v>52.65</v>
      </c>
      <c r="AA429" s="6" t="s">
        <v>239</v>
      </c>
      <c r="AB429" s="6" t="s">
        <v>240</v>
      </c>
      <c r="AC429" s="6" t="s">
        <v>8</v>
      </c>
      <c r="AD429" s="6" t="s">
        <v>95</v>
      </c>
      <c r="AE429" s="6">
        <v>0.4284</v>
      </c>
      <c r="AF429" s="104">
        <v>163.86</v>
      </c>
      <c r="AG429" s="104">
        <v>70.19</v>
      </c>
    </row>
    <row r="430" spans="1:33" ht="29.1" customHeight="1">
      <c r="A430" s="112" t="s">
        <v>241</v>
      </c>
      <c r="B430" s="113" t="s">
        <v>242</v>
      </c>
      <c r="C430" s="112" t="s">
        <v>8</v>
      </c>
      <c r="D430" s="112" t="s">
        <v>95</v>
      </c>
      <c r="E430" s="114">
        <v>0.40479999999999999</v>
      </c>
      <c r="F430" s="115">
        <f t="shared" si="67"/>
        <v>84.007500000000007</v>
      </c>
      <c r="G430" s="115">
        <f t="shared" si="68"/>
        <v>34.01</v>
      </c>
      <c r="AA430" s="6" t="s">
        <v>241</v>
      </c>
      <c r="AB430" s="6" t="s">
        <v>242</v>
      </c>
      <c r="AC430" s="6" t="s">
        <v>8</v>
      </c>
      <c r="AD430" s="6" t="s">
        <v>95</v>
      </c>
      <c r="AE430" s="6">
        <v>0.40479999999999999</v>
      </c>
      <c r="AF430" s="104">
        <v>112.01</v>
      </c>
      <c r="AG430" s="104">
        <v>45.34</v>
      </c>
    </row>
    <row r="431" spans="1:33" ht="29.1" customHeight="1">
      <c r="A431" s="112" t="s">
        <v>243</v>
      </c>
      <c r="B431" s="113" t="s">
        <v>244</v>
      </c>
      <c r="C431" s="112" t="s">
        <v>8</v>
      </c>
      <c r="D431" s="112" t="s">
        <v>95</v>
      </c>
      <c r="E431" s="114">
        <v>4.3900000000000002E-2</v>
      </c>
      <c r="F431" s="115">
        <f t="shared" si="67"/>
        <v>82.657499999999999</v>
      </c>
      <c r="G431" s="115">
        <f t="shared" si="68"/>
        <v>3.63</v>
      </c>
      <c r="AA431" s="6" t="s">
        <v>243</v>
      </c>
      <c r="AB431" s="6" t="s">
        <v>244</v>
      </c>
      <c r="AC431" s="6" t="s">
        <v>8</v>
      </c>
      <c r="AD431" s="6" t="s">
        <v>95</v>
      </c>
      <c r="AE431" s="6">
        <v>4.3900000000000002E-2</v>
      </c>
      <c r="AF431" s="104">
        <v>110.21</v>
      </c>
      <c r="AG431" s="104">
        <v>4.83</v>
      </c>
    </row>
    <row r="432" spans="1:33" ht="29.1" customHeight="1">
      <c r="A432" s="112" t="s">
        <v>245</v>
      </c>
      <c r="B432" s="113" t="s">
        <v>246</v>
      </c>
      <c r="C432" s="112" t="s">
        <v>8</v>
      </c>
      <c r="D432" s="112" t="s">
        <v>95</v>
      </c>
      <c r="E432" s="114">
        <v>2.81E-2</v>
      </c>
      <c r="F432" s="115">
        <f t="shared" si="67"/>
        <v>71.692499999999995</v>
      </c>
      <c r="G432" s="115">
        <f t="shared" si="68"/>
        <v>2.0099999999999998</v>
      </c>
      <c r="AA432" s="6" t="s">
        <v>245</v>
      </c>
      <c r="AB432" s="6" t="s">
        <v>246</v>
      </c>
      <c r="AC432" s="6" t="s">
        <v>8</v>
      </c>
      <c r="AD432" s="6" t="s">
        <v>95</v>
      </c>
      <c r="AE432" s="6">
        <v>2.81E-2</v>
      </c>
      <c r="AF432" s="104">
        <v>95.59</v>
      </c>
      <c r="AG432" s="104">
        <v>2.68</v>
      </c>
    </row>
    <row r="433" spans="1:33" ht="29.1" customHeight="1">
      <c r="A433" s="112" t="s">
        <v>247</v>
      </c>
      <c r="B433" s="113" t="s">
        <v>248</v>
      </c>
      <c r="C433" s="112" t="s">
        <v>8</v>
      </c>
      <c r="D433" s="112" t="s">
        <v>95</v>
      </c>
      <c r="E433" s="114">
        <v>3.4200000000000001E-2</v>
      </c>
      <c r="F433" s="115">
        <f t="shared" si="67"/>
        <v>102.30000000000001</v>
      </c>
      <c r="G433" s="115">
        <f t="shared" si="68"/>
        <v>3.5</v>
      </c>
      <c r="AA433" s="6" t="s">
        <v>247</v>
      </c>
      <c r="AB433" s="6" t="s">
        <v>248</v>
      </c>
      <c r="AC433" s="6" t="s">
        <v>8</v>
      </c>
      <c r="AD433" s="6" t="s">
        <v>95</v>
      </c>
      <c r="AE433" s="6">
        <v>3.4200000000000001E-2</v>
      </c>
      <c r="AF433" s="104">
        <v>136.4</v>
      </c>
      <c r="AG433" s="104">
        <v>4.66</v>
      </c>
    </row>
    <row r="434" spans="1:33" ht="29.1" customHeight="1">
      <c r="A434" s="112" t="s">
        <v>249</v>
      </c>
      <c r="B434" s="113" t="s">
        <v>250</v>
      </c>
      <c r="C434" s="112" t="s">
        <v>8</v>
      </c>
      <c r="D434" s="112" t="s">
        <v>95</v>
      </c>
      <c r="E434" s="114">
        <v>3.2300000000000002E-2</v>
      </c>
      <c r="F434" s="115">
        <f t="shared" si="67"/>
        <v>73.087500000000006</v>
      </c>
      <c r="G434" s="115">
        <f t="shared" si="68"/>
        <v>2.36</v>
      </c>
      <c r="AA434" s="6" t="s">
        <v>249</v>
      </c>
      <c r="AB434" s="6" t="s">
        <v>250</v>
      </c>
      <c r="AC434" s="6" t="s">
        <v>8</v>
      </c>
      <c r="AD434" s="6" t="s">
        <v>95</v>
      </c>
      <c r="AE434" s="6">
        <v>3.2300000000000002E-2</v>
      </c>
      <c r="AF434" s="104">
        <v>97.45</v>
      </c>
      <c r="AG434" s="104">
        <v>3.14</v>
      </c>
    </row>
    <row r="435" spans="1:33" ht="20.100000000000001" customHeight="1">
      <c r="A435" s="112" t="s">
        <v>251</v>
      </c>
      <c r="B435" s="113" t="s">
        <v>252</v>
      </c>
      <c r="C435" s="112" t="s">
        <v>8</v>
      </c>
      <c r="D435" s="112" t="s">
        <v>95</v>
      </c>
      <c r="E435" s="114">
        <v>3.7456999999999998</v>
      </c>
      <c r="F435" s="115">
        <f t="shared" si="67"/>
        <v>7.0425000000000004</v>
      </c>
      <c r="G435" s="115">
        <f t="shared" si="68"/>
        <v>26.38</v>
      </c>
      <c r="AA435" s="6" t="s">
        <v>251</v>
      </c>
      <c r="AB435" s="6" t="s">
        <v>252</v>
      </c>
      <c r="AC435" s="6" t="s">
        <v>8</v>
      </c>
      <c r="AD435" s="6" t="s">
        <v>95</v>
      </c>
      <c r="AE435" s="6">
        <v>3.7456999999999998</v>
      </c>
      <c r="AF435" s="104">
        <v>9.39</v>
      </c>
      <c r="AG435" s="104">
        <v>35.17</v>
      </c>
    </row>
    <row r="436" spans="1:33" ht="29.1" customHeight="1">
      <c r="A436" s="112" t="s">
        <v>319</v>
      </c>
      <c r="B436" s="113" t="s">
        <v>320</v>
      </c>
      <c r="C436" s="112" t="s">
        <v>8</v>
      </c>
      <c r="D436" s="112" t="s">
        <v>95</v>
      </c>
      <c r="E436" s="114">
        <v>6.3399999999999998E-2</v>
      </c>
      <c r="F436" s="115">
        <f t="shared" si="67"/>
        <v>458.00249999999994</v>
      </c>
      <c r="G436" s="115">
        <f t="shared" si="68"/>
        <v>29.04</v>
      </c>
      <c r="AA436" s="6" t="s">
        <v>319</v>
      </c>
      <c r="AB436" s="6" t="s">
        <v>320</v>
      </c>
      <c r="AC436" s="6" t="s">
        <v>8</v>
      </c>
      <c r="AD436" s="6" t="s">
        <v>95</v>
      </c>
      <c r="AE436" s="6">
        <v>6.3399999999999998E-2</v>
      </c>
      <c r="AF436" s="104">
        <v>610.66999999999996</v>
      </c>
      <c r="AG436" s="104">
        <v>38.71</v>
      </c>
    </row>
    <row r="437" spans="1:33" ht="29.1" customHeight="1">
      <c r="A437" s="112" t="s">
        <v>259</v>
      </c>
      <c r="B437" s="113" t="s">
        <v>260</v>
      </c>
      <c r="C437" s="112" t="s">
        <v>8</v>
      </c>
      <c r="D437" s="112" t="s">
        <v>55</v>
      </c>
      <c r="E437" s="114">
        <v>2.52E-2</v>
      </c>
      <c r="F437" s="115">
        <f t="shared" si="67"/>
        <v>46.4925</v>
      </c>
      <c r="G437" s="115">
        <f t="shared" si="68"/>
        <v>1.17</v>
      </c>
      <c r="AA437" s="6" t="s">
        <v>259</v>
      </c>
      <c r="AB437" s="6" t="s">
        <v>260</v>
      </c>
      <c r="AC437" s="6" t="s">
        <v>8</v>
      </c>
      <c r="AD437" s="6" t="s">
        <v>55</v>
      </c>
      <c r="AE437" s="6">
        <v>2.52E-2</v>
      </c>
      <c r="AF437" s="104">
        <v>61.99</v>
      </c>
      <c r="AG437" s="104">
        <v>1.56</v>
      </c>
    </row>
    <row r="438" spans="1:33" ht="15" customHeight="1">
      <c r="A438" s="112" t="s">
        <v>265</v>
      </c>
      <c r="B438" s="113" t="s">
        <v>266</v>
      </c>
      <c r="C438" s="112" t="s">
        <v>8</v>
      </c>
      <c r="D438" s="112" t="s">
        <v>102</v>
      </c>
      <c r="E438" s="114">
        <v>6.7000000000000002E-3</v>
      </c>
      <c r="F438" s="115">
        <f t="shared" si="67"/>
        <v>30.795000000000002</v>
      </c>
      <c r="G438" s="115">
        <f t="shared" si="68"/>
        <v>0.21</v>
      </c>
      <c r="AA438" s="6" t="s">
        <v>265</v>
      </c>
      <c r="AB438" s="6" t="s">
        <v>266</v>
      </c>
      <c r="AC438" s="6" t="s">
        <v>8</v>
      </c>
      <c r="AD438" s="6" t="s">
        <v>102</v>
      </c>
      <c r="AE438" s="6">
        <v>6.7000000000000002E-3</v>
      </c>
      <c r="AF438" s="104">
        <v>41.06</v>
      </c>
      <c r="AG438" s="104">
        <v>0.27</v>
      </c>
    </row>
    <row r="439" spans="1:33" ht="36.950000000000003" customHeight="1">
      <c r="A439" s="112" t="s">
        <v>269</v>
      </c>
      <c r="B439" s="113" t="s">
        <v>270</v>
      </c>
      <c r="C439" s="112" t="s">
        <v>8</v>
      </c>
      <c r="D439" s="112" t="s">
        <v>95</v>
      </c>
      <c r="E439" s="114">
        <v>1.4396</v>
      </c>
      <c r="F439" s="115">
        <f t="shared" si="67"/>
        <v>50.317500000000003</v>
      </c>
      <c r="G439" s="115">
        <f t="shared" si="68"/>
        <v>72.44</v>
      </c>
      <c r="AA439" s="6" t="s">
        <v>269</v>
      </c>
      <c r="AB439" s="6" t="s">
        <v>270</v>
      </c>
      <c r="AC439" s="6" t="s">
        <v>8</v>
      </c>
      <c r="AD439" s="6" t="s">
        <v>95</v>
      </c>
      <c r="AE439" s="6">
        <v>1.4396</v>
      </c>
      <c r="AF439" s="104">
        <v>67.09</v>
      </c>
      <c r="AG439" s="104">
        <v>96.58</v>
      </c>
    </row>
    <row r="440" spans="1:33" ht="20.100000000000001" customHeight="1">
      <c r="A440" s="112" t="s">
        <v>271</v>
      </c>
      <c r="B440" s="113" t="s">
        <v>272</v>
      </c>
      <c r="C440" s="112" t="s">
        <v>8</v>
      </c>
      <c r="D440" s="112" t="s">
        <v>55</v>
      </c>
      <c r="E440" s="114">
        <v>5.04E-2</v>
      </c>
      <c r="F440" s="115">
        <f t="shared" si="67"/>
        <v>20.955000000000002</v>
      </c>
      <c r="G440" s="115">
        <f t="shared" si="68"/>
        <v>1.06</v>
      </c>
      <c r="AA440" s="6" t="s">
        <v>271</v>
      </c>
      <c r="AB440" s="6" t="s">
        <v>272</v>
      </c>
      <c r="AC440" s="6" t="s">
        <v>8</v>
      </c>
      <c r="AD440" s="6" t="s">
        <v>55</v>
      </c>
      <c r="AE440" s="6">
        <v>5.04E-2</v>
      </c>
      <c r="AF440" s="104">
        <v>27.94</v>
      </c>
      <c r="AG440" s="104">
        <v>1.4</v>
      </c>
    </row>
    <row r="441" spans="1:33" ht="36.950000000000003" customHeight="1">
      <c r="A441" s="112" t="s">
        <v>273</v>
      </c>
      <c r="B441" s="113" t="s">
        <v>274</v>
      </c>
      <c r="C441" s="112" t="s">
        <v>8</v>
      </c>
      <c r="D441" s="112" t="s">
        <v>95</v>
      </c>
      <c r="E441" s="114">
        <v>1.4396</v>
      </c>
      <c r="F441" s="115">
        <f t="shared" si="67"/>
        <v>10.4175</v>
      </c>
      <c r="G441" s="115">
        <f t="shared" si="68"/>
        <v>15</v>
      </c>
      <c r="AA441" s="6" t="s">
        <v>273</v>
      </c>
      <c r="AB441" s="6" t="s">
        <v>274</v>
      </c>
      <c r="AC441" s="6" t="s">
        <v>8</v>
      </c>
      <c r="AD441" s="6" t="s">
        <v>95</v>
      </c>
      <c r="AE441" s="6">
        <v>1.4396</v>
      </c>
      <c r="AF441" s="104">
        <v>13.89</v>
      </c>
      <c r="AG441" s="104">
        <v>19.989999999999998</v>
      </c>
    </row>
    <row r="442" spans="1:33" ht="15" customHeight="1">
      <c r="A442" s="107"/>
      <c r="B442" s="107"/>
      <c r="C442" s="107"/>
      <c r="D442" s="107"/>
      <c r="E442" s="116" t="s">
        <v>20</v>
      </c>
      <c r="F442" s="116"/>
      <c r="G442" s="117">
        <f>SUM(G407:G441)</f>
        <v>444.35</v>
      </c>
      <c r="AE442" s="6" t="s">
        <v>20</v>
      </c>
      <c r="AG442" s="104">
        <v>592.27</v>
      </c>
    </row>
    <row r="443" spans="1:33" ht="15" customHeight="1">
      <c r="A443" s="107"/>
      <c r="B443" s="107"/>
      <c r="C443" s="107"/>
      <c r="D443" s="107"/>
      <c r="E443" s="118" t="s">
        <v>21</v>
      </c>
      <c r="F443" s="118"/>
      <c r="G443" s="119">
        <f>G442+G405+G402</f>
        <v>588.8900000000001</v>
      </c>
      <c r="AE443" s="6" t="s">
        <v>21</v>
      </c>
      <c r="AG443" s="104">
        <v>784.94</v>
      </c>
    </row>
    <row r="444" spans="1:33" ht="9.9499999999999993" customHeight="1">
      <c r="A444" s="107"/>
      <c r="B444" s="107"/>
      <c r="C444" s="108"/>
      <c r="D444" s="108"/>
      <c r="E444" s="107"/>
      <c r="F444" s="107"/>
      <c r="G444" s="107"/>
    </row>
    <row r="445" spans="1:33" ht="20.100000000000001" customHeight="1">
      <c r="A445" s="109" t="s">
        <v>336</v>
      </c>
      <c r="B445" s="109"/>
      <c r="C445" s="109"/>
      <c r="D445" s="109"/>
      <c r="E445" s="109"/>
      <c r="F445" s="109"/>
      <c r="G445" s="109"/>
      <c r="AA445" s="6" t="s">
        <v>336</v>
      </c>
    </row>
    <row r="446" spans="1:33" ht="15" customHeight="1">
      <c r="A446" s="110" t="s">
        <v>51</v>
      </c>
      <c r="B446" s="110"/>
      <c r="C446" s="111" t="s">
        <v>2</v>
      </c>
      <c r="D446" s="111" t="s">
        <v>3</v>
      </c>
      <c r="E446" s="111" t="s">
        <v>4</v>
      </c>
      <c r="F446" s="111" t="s">
        <v>5</v>
      </c>
      <c r="G446" s="111" t="s">
        <v>6</v>
      </c>
      <c r="AA446" s="6" t="s">
        <v>51</v>
      </c>
      <c r="AC446" s="6" t="s">
        <v>2</v>
      </c>
      <c r="AD446" s="6" t="s">
        <v>3</v>
      </c>
      <c r="AE446" s="6" t="s">
        <v>4</v>
      </c>
      <c r="AF446" s="104" t="s">
        <v>5</v>
      </c>
      <c r="AG446" s="104" t="s">
        <v>6</v>
      </c>
    </row>
    <row r="447" spans="1:33" ht="15" customHeight="1">
      <c r="A447" s="112" t="s">
        <v>337</v>
      </c>
      <c r="B447" s="113" t="s">
        <v>338</v>
      </c>
      <c r="C447" s="112" t="s">
        <v>1768</v>
      </c>
      <c r="D447" s="112" t="s">
        <v>55</v>
      </c>
      <c r="E447" s="114">
        <v>1</v>
      </c>
      <c r="F447" s="115">
        <v>6981.654957065346</v>
      </c>
      <c r="G447" s="115">
        <f>ROUND(F447*E447,4)</f>
        <v>6981.6549999999997</v>
      </c>
      <c r="AA447" s="6" t="s">
        <v>337</v>
      </c>
      <c r="AB447" s="6" t="s">
        <v>338</v>
      </c>
      <c r="AC447" s="6" t="s">
        <v>1768</v>
      </c>
      <c r="AD447" s="6" t="s">
        <v>55</v>
      </c>
      <c r="AE447" s="6">
        <v>1</v>
      </c>
      <c r="AF447" s="104">
        <v>8500</v>
      </c>
      <c r="AG447" s="104">
        <v>8500</v>
      </c>
    </row>
    <row r="448" spans="1:33" ht="15" customHeight="1">
      <c r="A448" s="107"/>
      <c r="B448" s="107"/>
      <c r="C448" s="107"/>
      <c r="D448" s="107"/>
      <c r="E448" s="116" t="s">
        <v>56</v>
      </c>
      <c r="F448" s="116"/>
      <c r="G448" s="117">
        <f>SUM(G447)</f>
        <v>6981.6549999999997</v>
      </c>
      <c r="AE448" s="6" t="s">
        <v>56</v>
      </c>
      <c r="AG448" s="104">
        <v>8500</v>
      </c>
    </row>
    <row r="449" spans="1:33" ht="15" customHeight="1">
      <c r="A449" s="107"/>
      <c r="B449" s="107"/>
      <c r="C449" s="107"/>
      <c r="D449" s="107"/>
      <c r="E449" s="118" t="s">
        <v>21</v>
      </c>
      <c r="F449" s="118"/>
      <c r="G449" s="119">
        <f>G448</f>
        <v>6981.6549999999997</v>
      </c>
      <c r="AE449" s="6" t="s">
        <v>21</v>
      </c>
      <c r="AG449" s="104">
        <v>8500</v>
      </c>
    </row>
    <row r="450" spans="1:33" ht="9.9499999999999993" customHeight="1">
      <c r="A450" s="107"/>
      <c r="B450" s="107"/>
      <c r="C450" s="108"/>
      <c r="D450" s="108"/>
      <c r="E450" s="107"/>
      <c r="F450" s="107"/>
      <c r="G450" s="107"/>
    </row>
    <row r="451" spans="1:33" ht="20.100000000000001" customHeight="1">
      <c r="A451" s="120" t="s">
        <v>1785</v>
      </c>
      <c r="B451" s="120"/>
      <c r="C451" s="120"/>
      <c r="D451" s="120"/>
      <c r="E451" s="120"/>
      <c r="F451" s="120"/>
      <c r="G451" s="120"/>
      <c r="H451" s="120"/>
      <c r="I451" s="120"/>
      <c r="J451" s="120"/>
      <c r="AA451" s="6" t="s">
        <v>1785</v>
      </c>
    </row>
    <row r="452" spans="1:33">
      <c r="A452" s="121" t="s">
        <v>1771</v>
      </c>
      <c r="B452" s="122"/>
      <c r="C452" s="123" t="s">
        <v>1772</v>
      </c>
      <c r="D452" s="124" t="s">
        <v>1773</v>
      </c>
      <c r="E452" s="125"/>
      <c r="F452" s="124" t="s">
        <v>1774</v>
      </c>
      <c r="G452" s="126"/>
      <c r="H452" s="126"/>
      <c r="I452" s="125"/>
      <c r="J452" s="127" t="s">
        <v>1775</v>
      </c>
      <c r="AA452" s="6" t="s">
        <v>1771</v>
      </c>
      <c r="AC452" s="6" t="s">
        <v>1772</v>
      </c>
      <c r="AD452" s="6" t="s">
        <v>1773</v>
      </c>
      <c r="AF452" s="104" t="s">
        <v>1774</v>
      </c>
    </row>
    <row r="453" spans="1:33">
      <c r="A453" s="128"/>
      <c r="B453" s="129"/>
      <c r="C453" s="130"/>
      <c r="D453" s="111" t="s">
        <v>1776</v>
      </c>
      <c r="E453" s="111" t="s">
        <v>1777</v>
      </c>
      <c r="F453" s="131" t="s">
        <v>1776</v>
      </c>
      <c r="G453" s="132"/>
      <c r="H453" s="131" t="s">
        <v>1777</v>
      </c>
      <c r="I453" s="132"/>
      <c r="J453" s="133"/>
      <c r="AD453" s="6" t="s">
        <v>1776</v>
      </c>
      <c r="AE453" s="6" t="s">
        <v>1777</v>
      </c>
      <c r="AF453" s="104" t="s">
        <v>1776</v>
      </c>
    </row>
    <row r="454" spans="1:33" ht="20.100000000000001" customHeight="1">
      <c r="A454" s="134" t="s">
        <v>1778</v>
      </c>
      <c r="B454" s="135" t="s">
        <v>1779</v>
      </c>
      <c r="C454" s="136">
        <v>1</v>
      </c>
      <c r="D454" s="137">
        <v>1</v>
      </c>
      <c r="E454" s="137">
        <v>0</v>
      </c>
      <c r="F454" s="138">
        <f>0.75*394.164</f>
        <v>295.62299999999999</v>
      </c>
      <c r="G454" s="139"/>
      <c r="H454" s="138">
        <f>0.75*112.9374</f>
        <v>84.70304999999999</v>
      </c>
      <c r="I454" s="139"/>
      <c r="J454" s="140">
        <f>ROUND(C454*F454*D454+E454*H454*C454,4)</f>
        <v>295.62299999999999</v>
      </c>
      <c r="AA454" s="6" t="s">
        <v>1778</v>
      </c>
      <c r="AB454" s="6" t="s">
        <v>1779</v>
      </c>
      <c r="AC454" s="6">
        <v>1</v>
      </c>
      <c r="AD454" s="6">
        <v>1</v>
      </c>
      <c r="AE454" s="6">
        <v>0</v>
      </c>
      <c r="AF454" s="104">
        <v>394.16399999999999</v>
      </c>
    </row>
    <row r="455" spans="1:33" ht="20.100000000000001" customHeight="1">
      <c r="A455" s="141"/>
      <c r="B455" s="141"/>
      <c r="C455" s="141"/>
      <c r="D455" s="141"/>
      <c r="E455" s="141"/>
      <c r="F455" s="142" t="s">
        <v>1780</v>
      </c>
      <c r="G455" s="143"/>
      <c r="H455" s="143"/>
      <c r="I455" s="144"/>
      <c r="J455" s="145">
        <f>J454</f>
        <v>295.62299999999999</v>
      </c>
      <c r="L455" s="146"/>
      <c r="AF455" s="104" t="s">
        <v>1780</v>
      </c>
    </row>
    <row r="456" spans="1:33" ht="20.100000000000001" customHeight="1">
      <c r="A456" s="141"/>
      <c r="B456" s="141"/>
      <c r="C456" s="141"/>
      <c r="D456" s="141"/>
      <c r="E456" s="141"/>
      <c r="F456" s="147" t="s">
        <v>1781</v>
      </c>
      <c r="G456" s="148"/>
      <c r="H456" s="148"/>
      <c r="I456" s="149"/>
      <c r="J456" s="140">
        <f>J455</f>
        <v>295.62299999999999</v>
      </c>
      <c r="AF456" s="104" t="s">
        <v>1781</v>
      </c>
    </row>
    <row r="457" spans="1:33" ht="20.100000000000001" customHeight="1">
      <c r="A457" s="141"/>
      <c r="B457" s="141"/>
      <c r="C457" s="141"/>
      <c r="D457" s="141"/>
      <c r="E457" s="141"/>
      <c r="F457" s="147" t="s">
        <v>1782</v>
      </c>
      <c r="G457" s="148"/>
      <c r="H457" s="148"/>
      <c r="I457" s="149"/>
      <c r="J457" s="150">
        <v>547.45000000000005</v>
      </c>
      <c r="AF457" s="104" t="s">
        <v>1782</v>
      </c>
    </row>
    <row r="458" spans="1:33" ht="20.100000000000001" customHeight="1">
      <c r="A458" s="141"/>
      <c r="B458" s="141"/>
      <c r="C458" s="141"/>
      <c r="D458" s="141"/>
      <c r="E458" s="141"/>
      <c r="F458" s="147" t="s">
        <v>1783</v>
      </c>
      <c r="G458" s="148"/>
      <c r="H458" s="148"/>
      <c r="I458" s="149"/>
      <c r="J458" s="140">
        <f>ROUND(J456/J457,4)</f>
        <v>0.54</v>
      </c>
      <c r="AF458" s="104" t="s">
        <v>1783</v>
      </c>
    </row>
    <row r="459" spans="1:33" ht="20.100000000000001" customHeight="1">
      <c r="A459" s="141"/>
      <c r="B459" s="141"/>
      <c r="C459" s="141"/>
      <c r="D459" s="141"/>
      <c r="E459" s="141"/>
      <c r="F459" s="147" t="s">
        <v>1784</v>
      </c>
      <c r="G459" s="148"/>
      <c r="H459" s="148"/>
      <c r="I459" s="149"/>
      <c r="J459" s="140">
        <f>J458</f>
        <v>0.54</v>
      </c>
      <c r="AF459" s="104" t="s">
        <v>1784</v>
      </c>
    </row>
    <row r="460" spans="1:33" ht="15" customHeight="1">
      <c r="A460" s="141"/>
      <c r="B460" s="141"/>
      <c r="C460" s="141"/>
      <c r="D460" s="141"/>
      <c r="E460" s="141"/>
      <c r="F460" s="147" t="s">
        <v>21</v>
      </c>
      <c r="G460" s="148"/>
      <c r="H460" s="148"/>
      <c r="I460" s="149"/>
      <c r="J460" s="151">
        <f>J459</f>
        <v>0.54</v>
      </c>
      <c r="K460" s="6">
        <v>0.72</v>
      </c>
      <c r="L460" s="6" t="s">
        <v>1826</v>
      </c>
      <c r="AF460" s="104" t="s">
        <v>21</v>
      </c>
    </row>
    <row r="461" spans="1:33" ht="9.9499999999999993" customHeight="1">
      <c r="A461" s="107"/>
      <c r="B461" s="107"/>
      <c r="C461" s="108"/>
      <c r="D461" s="108"/>
      <c r="E461" s="107"/>
      <c r="F461" s="107"/>
      <c r="G461" s="107"/>
    </row>
    <row r="462" spans="1:33" ht="20.100000000000001" customHeight="1">
      <c r="A462" s="109" t="s">
        <v>340</v>
      </c>
      <c r="B462" s="109"/>
      <c r="C462" s="109"/>
      <c r="D462" s="109"/>
      <c r="E462" s="109"/>
      <c r="F462" s="109"/>
      <c r="G462" s="109"/>
      <c r="AA462" s="6" t="s">
        <v>340</v>
      </c>
    </row>
    <row r="463" spans="1:33" ht="15" customHeight="1">
      <c r="A463" s="110" t="s">
        <v>341</v>
      </c>
      <c r="B463" s="110"/>
      <c r="C463" s="111" t="s">
        <v>2</v>
      </c>
      <c r="D463" s="111" t="s">
        <v>3</v>
      </c>
      <c r="E463" s="111" t="s">
        <v>4</v>
      </c>
      <c r="F463" s="111" t="s">
        <v>5</v>
      </c>
      <c r="G463" s="111" t="s">
        <v>6</v>
      </c>
      <c r="AA463" s="6" t="s">
        <v>341</v>
      </c>
      <c r="AC463" s="6" t="s">
        <v>2</v>
      </c>
      <c r="AD463" s="6" t="s">
        <v>3</v>
      </c>
      <c r="AE463" s="6" t="s">
        <v>4</v>
      </c>
      <c r="AF463" s="104" t="s">
        <v>5</v>
      </c>
      <c r="AG463" s="104" t="s">
        <v>6</v>
      </c>
    </row>
    <row r="464" spans="1:33" ht="15" customHeight="1">
      <c r="A464" s="112" t="s">
        <v>342</v>
      </c>
      <c r="B464" s="113" t="s">
        <v>343</v>
      </c>
      <c r="C464" s="112" t="s">
        <v>48</v>
      </c>
      <c r="D464" s="112" t="s">
        <v>60</v>
      </c>
      <c r="E464" s="114">
        <v>1.1100000000000001</v>
      </c>
      <c r="F464" s="115">
        <f t="shared" ref="F464:F465" si="69">IF(D464="H",$K$9*AF464,$K$10*AF464)</f>
        <v>7.5224999999999991</v>
      </c>
      <c r="G464" s="115">
        <f t="shared" ref="G464:G465" si="70">ROUND(F464*E464,2)</f>
        <v>8.35</v>
      </c>
      <c r="AA464" s="6" t="s">
        <v>342</v>
      </c>
      <c r="AB464" s="6" t="s">
        <v>343</v>
      </c>
      <c r="AC464" s="6" t="s">
        <v>48</v>
      </c>
      <c r="AD464" s="6" t="s">
        <v>60</v>
      </c>
      <c r="AE464" s="6">
        <v>1.1100000000000001</v>
      </c>
      <c r="AF464" s="104">
        <v>10.029999999999999</v>
      </c>
      <c r="AG464" s="104">
        <v>11.14</v>
      </c>
    </row>
    <row r="465" spans="1:33" ht="15" customHeight="1">
      <c r="A465" s="112" t="s">
        <v>344</v>
      </c>
      <c r="B465" s="113" t="s">
        <v>345</v>
      </c>
      <c r="C465" s="112" t="s">
        <v>48</v>
      </c>
      <c r="D465" s="112" t="s">
        <v>60</v>
      </c>
      <c r="E465" s="114">
        <v>3.33</v>
      </c>
      <c r="F465" s="115">
        <f t="shared" si="69"/>
        <v>2.3250000000000002</v>
      </c>
      <c r="G465" s="115">
        <f t="shared" si="70"/>
        <v>7.74</v>
      </c>
      <c r="AA465" s="6" t="s">
        <v>344</v>
      </c>
      <c r="AB465" s="6" t="s">
        <v>345</v>
      </c>
      <c r="AC465" s="6" t="s">
        <v>48</v>
      </c>
      <c r="AD465" s="6" t="s">
        <v>60</v>
      </c>
      <c r="AE465" s="6">
        <v>3.33</v>
      </c>
      <c r="AF465" s="104">
        <v>3.1</v>
      </c>
      <c r="AG465" s="104">
        <v>10.33</v>
      </c>
    </row>
    <row r="466" spans="1:33" ht="15" customHeight="1">
      <c r="A466" s="107"/>
      <c r="B466" s="107"/>
      <c r="C466" s="107"/>
      <c r="D466" s="107"/>
      <c r="E466" s="116" t="s">
        <v>346</v>
      </c>
      <c r="F466" s="116"/>
      <c r="G466" s="117">
        <f>SUM(G464:G465)</f>
        <v>16.09</v>
      </c>
      <c r="AE466" s="6" t="s">
        <v>346</v>
      </c>
      <c r="AG466" s="104">
        <v>21.47</v>
      </c>
    </row>
    <row r="467" spans="1:33" ht="15" customHeight="1">
      <c r="A467" s="110" t="s">
        <v>1769</v>
      </c>
      <c r="B467" s="110"/>
      <c r="C467" s="111" t="s">
        <v>2</v>
      </c>
      <c r="D467" s="111" t="s">
        <v>3</v>
      </c>
      <c r="E467" s="111" t="s">
        <v>4</v>
      </c>
      <c r="F467" s="111" t="s">
        <v>5</v>
      </c>
      <c r="G467" s="111" t="s">
        <v>6</v>
      </c>
      <c r="AA467" s="6" t="s">
        <v>1769</v>
      </c>
      <c r="AC467" s="6" t="s">
        <v>2</v>
      </c>
      <c r="AD467" s="6" t="s">
        <v>3</v>
      </c>
      <c r="AE467" s="6" t="s">
        <v>4</v>
      </c>
      <c r="AF467" s="104" t="s">
        <v>5</v>
      </c>
      <c r="AG467" s="104" t="s">
        <v>6</v>
      </c>
    </row>
    <row r="468" spans="1:33" ht="15" customHeight="1">
      <c r="A468" s="112">
        <v>88252</v>
      </c>
      <c r="B468" s="113" t="s">
        <v>1725</v>
      </c>
      <c r="C468" s="112" t="s">
        <v>8</v>
      </c>
      <c r="D468" s="112" t="s">
        <v>36</v>
      </c>
      <c r="E468" s="114">
        <v>1</v>
      </c>
      <c r="F468" s="115">
        <f t="shared" ref="F468:F469" si="71">IF(D468="H",$K$9*AF468,$K$10*AF468)</f>
        <v>12.7575</v>
      </c>
      <c r="G468" s="115">
        <f t="shared" ref="G468:G469" si="72">ROUND(F468*E468,2)</f>
        <v>12.76</v>
      </c>
      <c r="AA468" s="6">
        <v>88252</v>
      </c>
      <c r="AB468" s="6" t="s">
        <v>1725</v>
      </c>
      <c r="AC468" s="6" t="s">
        <v>8</v>
      </c>
      <c r="AD468" s="6" t="s">
        <v>36</v>
      </c>
      <c r="AE468" s="6">
        <v>1</v>
      </c>
      <c r="AF468" s="104">
        <v>17.010000000000002</v>
      </c>
      <c r="AG468" s="104">
        <v>17.010000000000002</v>
      </c>
    </row>
    <row r="469" spans="1:33" ht="15" customHeight="1">
      <c r="A469" s="112">
        <v>88316</v>
      </c>
      <c r="B469" s="113" t="s">
        <v>1727</v>
      </c>
      <c r="C469" s="112" t="s">
        <v>8</v>
      </c>
      <c r="D469" s="112" t="s">
        <v>36</v>
      </c>
      <c r="E469" s="114">
        <v>15</v>
      </c>
      <c r="F469" s="115">
        <f t="shared" si="71"/>
        <v>12.84</v>
      </c>
      <c r="G469" s="115">
        <f t="shared" si="72"/>
        <v>192.6</v>
      </c>
      <c r="AA469" s="6">
        <v>88316</v>
      </c>
      <c r="AB469" s="6" t="s">
        <v>1727</v>
      </c>
      <c r="AC469" s="6" t="s">
        <v>8</v>
      </c>
      <c r="AD469" s="6" t="s">
        <v>36</v>
      </c>
      <c r="AE469" s="6">
        <v>15</v>
      </c>
      <c r="AF469" s="104">
        <v>17.12</v>
      </c>
      <c r="AG469" s="104">
        <v>256.8</v>
      </c>
    </row>
    <row r="470" spans="1:33" ht="15" customHeight="1">
      <c r="A470" s="107"/>
      <c r="B470" s="107"/>
      <c r="C470" s="107"/>
      <c r="D470" s="107"/>
      <c r="E470" s="116" t="s">
        <v>1770</v>
      </c>
      <c r="F470" s="116"/>
      <c r="G470" s="117">
        <f>SUM(G468:G469)</f>
        <v>205.35999999999999</v>
      </c>
      <c r="AE470" s="6" t="s">
        <v>1770</v>
      </c>
      <c r="AG470" s="104">
        <v>273.81</v>
      </c>
    </row>
    <row r="471" spans="1:33" ht="15" customHeight="1">
      <c r="A471" s="107"/>
      <c r="B471" s="107"/>
      <c r="C471" s="107"/>
      <c r="D471" s="107"/>
      <c r="E471" s="118" t="s">
        <v>21</v>
      </c>
      <c r="F471" s="118"/>
      <c r="G471" s="119">
        <f>G470+G466</f>
        <v>221.45</v>
      </c>
      <c r="AE471" s="6" t="s">
        <v>21</v>
      </c>
      <c r="AG471" s="104">
        <v>295.27999999999997</v>
      </c>
    </row>
    <row r="472" spans="1:33" ht="9.9499999999999993" customHeight="1">
      <c r="A472" s="107"/>
      <c r="B472" s="107"/>
      <c r="C472" s="108"/>
      <c r="D472" s="108"/>
      <c r="E472" s="107"/>
      <c r="F472" s="107"/>
      <c r="G472" s="107"/>
    </row>
    <row r="473" spans="1:33" ht="20.100000000000001" customHeight="1">
      <c r="A473" s="109" t="s">
        <v>347</v>
      </c>
      <c r="B473" s="109"/>
      <c r="C473" s="109"/>
      <c r="D473" s="109"/>
      <c r="E473" s="109"/>
      <c r="F473" s="109"/>
      <c r="G473" s="109"/>
      <c r="AA473" s="6" t="s">
        <v>347</v>
      </c>
    </row>
    <row r="474" spans="1:33" ht="15" customHeight="1">
      <c r="A474" s="110" t="s">
        <v>341</v>
      </c>
      <c r="B474" s="110"/>
      <c r="C474" s="111" t="s">
        <v>2</v>
      </c>
      <c r="D474" s="111" t="s">
        <v>3</v>
      </c>
      <c r="E474" s="111" t="s">
        <v>4</v>
      </c>
      <c r="F474" s="111" t="s">
        <v>5</v>
      </c>
      <c r="G474" s="111" t="s">
        <v>6</v>
      </c>
      <c r="AA474" s="6" t="s">
        <v>341</v>
      </c>
      <c r="AC474" s="6" t="s">
        <v>2</v>
      </c>
      <c r="AD474" s="6" t="s">
        <v>3</v>
      </c>
      <c r="AE474" s="6" t="s">
        <v>4</v>
      </c>
      <c r="AF474" s="104" t="s">
        <v>5</v>
      </c>
      <c r="AG474" s="104" t="s">
        <v>6</v>
      </c>
    </row>
    <row r="475" spans="1:33" ht="15" customHeight="1">
      <c r="A475" s="112" t="s">
        <v>342</v>
      </c>
      <c r="B475" s="113" t="s">
        <v>343</v>
      </c>
      <c r="C475" s="112" t="s">
        <v>48</v>
      </c>
      <c r="D475" s="112" t="s">
        <v>60</v>
      </c>
      <c r="E475" s="114">
        <v>1.1100000000000001</v>
      </c>
      <c r="F475" s="115">
        <f t="shared" ref="F475:F476" si="73">IF(D475="H",$K$9*AF475,$K$10*AF475)</f>
        <v>7.5224999999999991</v>
      </c>
      <c r="G475" s="115">
        <f t="shared" ref="G475:G476" si="74">ROUND(F475*E475,2)</f>
        <v>8.35</v>
      </c>
      <c r="AA475" s="6" t="s">
        <v>342</v>
      </c>
      <c r="AB475" s="6" t="s">
        <v>343</v>
      </c>
      <c r="AC475" s="6" t="s">
        <v>48</v>
      </c>
      <c r="AD475" s="6" t="s">
        <v>60</v>
      </c>
      <c r="AE475" s="6">
        <v>1.1100000000000001</v>
      </c>
      <c r="AF475" s="104">
        <v>10.029999999999999</v>
      </c>
      <c r="AG475" s="104">
        <v>11.14</v>
      </c>
    </row>
    <row r="476" spans="1:33" ht="15" customHeight="1">
      <c r="A476" s="112" t="s">
        <v>344</v>
      </c>
      <c r="B476" s="113" t="s">
        <v>345</v>
      </c>
      <c r="C476" s="112" t="s">
        <v>48</v>
      </c>
      <c r="D476" s="112" t="s">
        <v>60</v>
      </c>
      <c r="E476" s="114">
        <v>3.33</v>
      </c>
      <c r="F476" s="115">
        <f t="shared" si="73"/>
        <v>2.3250000000000002</v>
      </c>
      <c r="G476" s="115">
        <f t="shared" si="74"/>
        <v>7.74</v>
      </c>
      <c r="AA476" s="6" t="s">
        <v>344</v>
      </c>
      <c r="AB476" s="6" t="s">
        <v>345</v>
      </c>
      <c r="AC476" s="6" t="s">
        <v>48</v>
      </c>
      <c r="AD476" s="6" t="s">
        <v>60</v>
      </c>
      <c r="AE476" s="6">
        <v>3.33</v>
      </c>
      <c r="AF476" s="104">
        <v>3.1</v>
      </c>
      <c r="AG476" s="104">
        <v>10.33</v>
      </c>
    </row>
    <row r="477" spans="1:33" ht="15" customHeight="1">
      <c r="A477" s="107"/>
      <c r="B477" s="107"/>
      <c r="C477" s="107"/>
      <c r="D477" s="107"/>
      <c r="E477" s="116" t="s">
        <v>346</v>
      </c>
      <c r="F477" s="116"/>
      <c r="G477" s="117">
        <f>SUM(G475:G476)</f>
        <v>16.09</v>
      </c>
      <c r="AE477" s="6" t="s">
        <v>346</v>
      </c>
      <c r="AG477" s="104">
        <v>21.47</v>
      </c>
    </row>
    <row r="478" spans="1:33" ht="15" customHeight="1">
      <c r="A478" s="110" t="s">
        <v>1769</v>
      </c>
      <c r="B478" s="110"/>
      <c r="C478" s="111" t="s">
        <v>2</v>
      </c>
      <c r="D478" s="111" t="s">
        <v>3</v>
      </c>
      <c r="E478" s="111" t="s">
        <v>4</v>
      </c>
      <c r="F478" s="111" t="s">
        <v>5</v>
      </c>
      <c r="G478" s="111" t="s">
        <v>6</v>
      </c>
      <c r="AA478" s="6" t="s">
        <v>1769</v>
      </c>
      <c r="AC478" s="6" t="s">
        <v>2</v>
      </c>
      <c r="AD478" s="6" t="s">
        <v>3</v>
      </c>
      <c r="AE478" s="6" t="s">
        <v>4</v>
      </c>
      <c r="AF478" s="104" t="s">
        <v>5</v>
      </c>
      <c r="AG478" s="104" t="s">
        <v>6</v>
      </c>
    </row>
    <row r="479" spans="1:33" ht="15" customHeight="1">
      <c r="A479" s="112">
        <v>88252</v>
      </c>
      <c r="B479" s="113" t="s">
        <v>1725</v>
      </c>
      <c r="C479" s="112" t="s">
        <v>8</v>
      </c>
      <c r="D479" s="112" t="s">
        <v>36</v>
      </c>
      <c r="E479" s="114">
        <v>1</v>
      </c>
      <c r="F479" s="115">
        <f t="shared" ref="F479:F480" si="75">IF(D479="H",$K$9*AF479,$K$10*AF479)</f>
        <v>12.7575</v>
      </c>
      <c r="G479" s="115">
        <f t="shared" ref="G479:G480" si="76">ROUND(F479*E479,2)</f>
        <v>12.76</v>
      </c>
      <c r="AA479" s="6">
        <v>88252</v>
      </c>
      <c r="AB479" s="6" t="s">
        <v>1725</v>
      </c>
      <c r="AC479" s="6" t="s">
        <v>8</v>
      </c>
      <c r="AD479" s="6" t="s">
        <v>36</v>
      </c>
      <c r="AE479" s="6">
        <v>1</v>
      </c>
      <c r="AF479" s="104">
        <v>17.010000000000002</v>
      </c>
      <c r="AG479" s="104">
        <v>17.010000000000002</v>
      </c>
    </row>
    <row r="480" spans="1:33" ht="15" customHeight="1">
      <c r="A480" s="112">
        <v>88316</v>
      </c>
      <c r="B480" s="113" t="s">
        <v>1727</v>
      </c>
      <c r="C480" s="112" t="s">
        <v>8</v>
      </c>
      <c r="D480" s="112" t="s">
        <v>36</v>
      </c>
      <c r="E480" s="114">
        <v>15</v>
      </c>
      <c r="F480" s="115">
        <f t="shared" si="75"/>
        <v>12.84</v>
      </c>
      <c r="G480" s="115">
        <f t="shared" si="76"/>
        <v>192.6</v>
      </c>
      <c r="AA480" s="6">
        <v>88316</v>
      </c>
      <c r="AB480" s="6" t="s">
        <v>1727</v>
      </c>
      <c r="AC480" s="6" t="s">
        <v>8</v>
      </c>
      <c r="AD480" s="6" t="s">
        <v>36</v>
      </c>
      <c r="AE480" s="6">
        <v>15</v>
      </c>
      <c r="AF480" s="104">
        <v>17.12</v>
      </c>
      <c r="AG480" s="104">
        <v>256.8</v>
      </c>
    </row>
    <row r="481" spans="1:36" ht="15" customHeight="1">
      <c r="A481" s="107"/>
      <c r="B481" s="107"/>
      <c r="C481" s="107"/>
      <c r="D481" s="107"/>
      <c r="E481" s="116" t="s">
        <v>1770</v>
      </c>
      <c r="F481" s="116"/>
      <c r="G481" s="117">
        <f>SUM(G479:G480)</f>
        <v>205.35999999999999</v>
      </c>
      <c r="AE481" s="6" t="s">
        <v>1770</v>
      </c>
      <c r="AG481" s="104">
        <v>273.81</v>
      </c>
    </row>
    <row r="482" spans="1:36" ht="15" customHeight="1">
      <c r="A482" s="107"/>
      <c r="B482" s="107"/>
      <c r="C482" s="107"/>
      <c r="D482" s="107"/>
      <c r="E482" s="118" t="s">
        <v>21</v>
      </c>
      <c r="F482" s="118"/>
      <c r="G482" s="119">
        <f>G481+G477</f>
        <v>221.45</v>
      </c>
      <c r="AE482" s="6" t="s">
        <v>21</v>
      </c>
      <c r="AG482" s="104">
        <v>295.27999999999997</v>
      </c>
    </row>
    <row r="483" spans="1:36" ht="9.9499999999999993" customHeight="1"/>
    <row r="484" spans="1:36" ht="20.100000000000001" customHeight="1">
      <c r="A484" s="109" t="s">
        <v>348</v>
      </c>
      <c r="B484" s="109"/>
      <c r="C484" s="109"/>
      <c r="D484" s="109"/>
      <c r="E484" s="109"/>
      <c r="F484" s="109"/>
      <c r="G484" s="109"/>
      <c r="AA484" s="6" t="s">
        <v>348</v>
      </c>
    </row>
    <row r="485" spans="1:36" ht="15" customHeight="1">
      <c r="A485" s="110" t="s">
        <v>14</v>
      </c>
      <c r="B485" s="110"/>
      <c r="C485" s="111" t="s">
        <v>2</v>
      </c>
      <c r="D485" s="111" t="s">
        <v>3</v>
      </c>
      <c r="E485" s="111" t="s">
        <v>4</v>
      </c>
      <c r="F485" s="111" t="s">
        <v>5</v>
      </c>
      <c r="G485" s="111" t="s">
        <v>6</v>
      </c>
      <c r="AA485" s="6" t="s">
        <v>14</v>
      </c>
      <c r="AC485" s="6" t="s">
        <v>2</v>
      </c>
      <c r="AD485" s="6" t="s">
        <v>3</v>
      </c>
      <c r="AE485" s="6" t="s">
        <v>4</v>
      </c>
      <c r="AF485" s="104" t="s">
        <v>5</v>
      </c>
      <c r="AG485" s="104" t="s">
        <v>6</v>
      </c>
    </row>
    <row r="486" spans="1:36" ht="15" customHeight="1">
      <c r="A486" s="112">
        <v>88316</v>
      </c>
      <c r="B486" s="113" t="s">
        <v>1727</v>
      </c>
      <c r="C486" s="112" t="s">
        <v>8</v>
      </c>
      <c r="D486" s="112" t="s">
        <v>36</v>
      </c>
      <c r="E486" s="114">
        <v>1.7</v>
      </c>
      <c r="F486" s="115">
        <f>IF(D486="H",$K$9*AF486,$K$10*AF486)</f>
        <v>12.84</v>
      </c>
      <c r="G486" s="115">
        <f t="shared" ref="G486" si="77">ROUND(F486*E486,2)</f>
        <v>21.83</v>
      </c>
      <c r="AA486" s="6">
        <v>88316</v>
      </c>
      <c r="AB486" s="6" t="s">
        <v>1727</v>
      </c>
      <c r="AC486" s="6" t="s">
        <v>8</v>
      </c>
      <c r="AD486" s="6" t="s">
        <v>36</v>
      </c>
      <c r="AE486" s="6">
        <v>1.7</v>
      </c>
      <c r="AF486" s="104">
        <v>17.12</v>
      </c>
      <c r="AG486" s="104">
        <v>29.1</v>
      </c>
    </row>
    <row r="487" spans="1:36" ht="15" customHeight="1">
      <c r="A487" s="107"/>
      <c r="B487" s="107"/>
      <c r="C487" s="107"/>
      <c r="D487" s="107"/>
      <c r="E487" s="116" t="s">
        <v>17</v>
      </c>
      <c r="F487" s="116"/>
      <c r="G487" s="152">
        <f>SUM(G486)</f>
        <v>21.83</v>
      </c>
      <c r="AE487" s="6" t="s">
        <v>17</v>
      </c>
      <c r="AG487" s="104">
        <v>29.1</v>
      </c>
    </row>
    <row r="488" spans="1:36" ht="15" customHeight="1">
      <c r="A488" s="107"/>
      <c r="B488" s="107"/>
      <c r="C488" s="107"/>
      <c r="D488" s="107"/>
      <c r="E488" s="118" t="s">
        <v>21</v>
      </c>
      <c r="F488" s="118"/>
      <c r="G488" s="119">
        <f>G487</f>
        <v>21.83</v>
      </c>
      <c r="AE488" s="6" t="s">
        <v>21</v>
      </c>
      <c r="AG488" s="104">
        <v>29.1</v>
      </c>
    </row>
    <row r="489" spans="1:36" ht="9.9499999999999993" customHeight="1">
      <c r="A489" s="107"/>
      <c r="B489" s="107"/>
      <c r="C489" s="108"/>
      <c r="D489" s="108"/>
      <c r="E489" s="107"/>
      <c r="F489" s="107"/>
      <c r="G489" s="107"/>
    </row>
    <row r="490" spans="1:36" ht="20.100000000000001" customHeight="1">
      <c r="A490" s="120" t="s">
        <v>1825</v>
      </c>
      <c r="B490" s="120"/>
      <c r="C490" s="120"/>
      <c r="D490" s="120"/>
      <c r="E490" s="120"/>
      <c r="F490" s="120"/>
      <c r="G490" s="120"/>
      <c r="H490" s="120"/>
      <c r="I490" s="120"/>
      <c r="J490" s="120"/>
      <c r="AA490" s="6" t="s">
        <v>1825</v>
      </c>
    </row>
    <row r="491" spans="1:36" ht="20.100000000000001" customHeight="1">
      <c r="A491" s="153" t="s">
        <v>1771</v>
      </c>
      <c r="B491" s="154"/>
      <c r="C491" s="155" t="s">
        <v>1772</v>
      </c>
      <c r="D491" s="133" t="s">
        <v>1773</v>
      </c>
      <c r="E491" s="133"/>
      <c r="F491" s="133" t="s">
        <v>1774</v>
      </c>
      <c r="G491" s="133"/>
      <c r="H491" s="133"/>
      <c r="I491" s="133"/>
      <c r="J491" s="133" t="s">
        <v>1775</v>
      </c>
      <c r="AA491" s="6" t="s">
        <v>1771</v>
      </c>
      <c r="AC491" s="6" t="s">
        <v>1772</v>
      </c>
      <c r="AD491" s="6" t="s">
        <v>1773</v>
      </c>
      <c r="AF491" s="104" t="s">
        <v>1774</v>
      </c>
      <c r="AJ491" s="6" t="s">
        <v>1775</v>
      </c>
    </row>
    <row r="492" spans="1:36" ht="20.100000000000001" customHeight="1">
      <c r="A492" s="124"/>
      <c r="B492" s="125"/>
      <c r="C492" s="156"/>
      <c r="D492" s="111" t="s">
        <v>1776</v>
      </c>
      <c r="E492" s="111" t="s">
        <v>1777</v>
      </c>
      <c r="F492" s="157" t="s">
        <v>1776</v>
      </c>
      <c r="G492" s="157"/>
      <c r="H492" s="157" t="s">
        <v>1777</v>
      </c>
      <c r="I492" s="157"/>
      <c r="J492" s="158"/>
      <c r="AD492" s="6" t="s">
        <v>1776</v>
      </c>
      <c r="AE492" s="6" t="s">
        <v>1777</v>
      </c>
      <c r="AF492" s="104" t="s">
        <v>1776</v>
      </c>
      <c r="AH492" s="6" t="s">
        <v>1777</v>
      </c>
    </row>
    <row r="493" spans="1:36" ht="20.100000000000001" customHeight="1">
      <c r="A493" s="134" t="s">
        <v>1786</v>
      </c>
      <c r="B493" s="135" t="s">
        <v>1787</v>
      </c>
      <c r="C493" s="159">
        <v>1</v>
      </c>
      <c r="D493" s="137">
        <v>1</v>
      </c>
      <c r="E493" s="137">
        <v>0</v>
      </c>
      <c r="F493" s="160">
        <f>0.9*AF493</f>
        <v>42.153030000000001</v>
      </c>
      <c r="G493" s="160"/>
      <c r="H493" s="160">
        <f>0.9*AH493</f>
        <v>9.7281900000000014</v>
      </c>
      <c r="I493" s="160"/>
      <c r="J493" s="140">
        <f>C493*(D493*F493+E493*H493)</f>
        <v>42.153030000000001</v>
      </c>
      <c r="K493" s="161"/>
      <c r="L493" s="161"/>
      <c r="AA493" s="6" t="s">
        <v>1786</v>
      </c>
      <c r="AB493" s="6" t="s">
        <v>1787</v>
      </c>
      <c r="AC493" s="6">
        <v>1</v>
      </c>
      <c r="AD493" s="6">
        <v>1</v>
      </c>
      <c r="AE493" s="6">
        <v>0</v>
      </c>
      <c r="AF493" s="104">
        <v>46.8367</v>
      </c>
      <c r="AH493" s="6">
        <v>10.809100000000001</v>
      </c>
      <c r="AJ493" s="6">
        <v>46.8367</v>
      </c>
    </row>
    <row r="494" spans="1:36" ht="20.100000000000001" customHeight="1">
      <c r="A494" s="134" t="s">
        <v>1788</v>
      </c>
      <c r="B494" s="135" t="s">
        <v>1789</v>
      </c>
      <c r="C494" s="159">
        <v>1</v>
      </c>
      <c r="D494" s="137">
        <v>1</v>
      </c>
      <c r="E494" s="137">
        <v>0</v>
      </c>
      <c r="F494" s="160">
        <f t="shared" ref="F494:F495" si="78">0.9*AF494</f>
        <v>21.944610000000001</v>
      </c>
      <c r="G494" s="160"/>
      <c r="H494" s="160">
        <f t="shared" ref="H494:H495" si="79">0.9*AH494</f>
        <v>20.526660000000003</v>
      </c>
      <c r="I494" s="160"/>
      <c r="J494" s="140">
        <f t="shared" ref="J494:J495" si="80">C494*(D494*F494+E494*H494)</f>
        <v>21.944610000000001</v>
      </c>
      <c r="K494" s="161"/>
      <c r="L494" s="161"/>
      <c r="AA494" s="6" t="s">
        <v>1788</v>
      </c>
      <c r="AB494" s="6" t="s">
        <v>1789</v>
      </c>
      <c r="AC494" s="6">
        <v>1</v>
      </c>
      <c r="AD494" s="6">
        <v>1</v>
      </c>
      <c r="AE494" s="6">
        <v>0</v>
      </c>
      <c r="AF494" s="104">
        <v>24.382899999999999</v>
      </c>
      <c r="AH494" s="6">
        <v>22.807400000000001</v>
      </c>
      <c r="AJ494" s="6">
        <v>24.382899999999999</v>
      </c>
    </row>
    <row r="495" spans="1:36" ht="20.100000000000001" customHeight="1">
      <c r="A495" s="134" t="s">
        <v>1790</v>
      </c>
      <c r="B495" s="135" t="s">
        <v>1791</v>
      </c>
      <c r="C495" s="159">
        <v>1</v>
      </c>
      <c r="D495" s="137">
        <v>1</v>
      </c>
      <c r="E495" s="137">
        <v>0</v>
      </c>
      <c r="F495" s="160">
        <f t="shared" si="78"/>
        <v>421.63506000000001</v>
      </c>
      <c r="G495" s="160"/>
      <c r="H495" s="160">
        <f t="shared" si="79"/>
        <v>180.55547999999999</v>
      </c>
      <c r="I495" s="160"/>
      <c r="J495" s="140">
        <f t="shared" si="80"/>
        <v>421.63506000000001</v>
      </c>
      <c r="K495" s="161"/>
      <c r="L495" s="161"/>
      <c r="AA495" s="6" t="s">
        <v>1790</v>
      </c>
      <c r="AB495" s="6" t="s">
        <v>1791</v>
      </c>
      <c r="AC495" s="6">
        <v>1</v>
      </c>
      <c r="AD495" s="6">
        <v>1</v>
      </c>
      <c r="AE495" s="6">
        <v>0</v>
      </c>
      <c r="AF495" s="104">
        <v>468.48340000000002</v>
      </c>
      <c r="AH495" s="6">
        <v>200.6172</v>
      </c>
      <c r="AJ495" s="6">
        <v>468.48340000000002</v>
      </c>
    </row>
    <row r="496" spans="1:36" ht="20.100000000000001" customHeight="1">
      <c r="A496" s="141"/>
      <c r="B496" s="141"/>
      <c r="C496" s="141"/>
      <c r="D496" s="141"/>
      <c r="E496" s="141"/>
      <c r="F496" s="162" t="s">
        <v>1780</v>
      </c>
      <c r="G496" s="162"/>
      <c r="H496" s="162"/>
      <c r="I496" s="162"/>
      <c r="J496" s="145">
        <f>SUM(J493:J495)</f>
        <v>485.73270000000002</v>
      </c>
      <c r="K496" s="161"/>
      <c r="L496" s="161"/>
      <c r="AF496" s="104" t="s">
        <v>1780</v>
      </c>
      <c r="AJ496" s="6">
        <v>539.70299999999997</v>
      </c>
    </row>
    <row r="497" spans="1:36" ht="20.100000000000001" customHeight="1">
      <c r="A497" s="163" t="s">
        <v>1792</v>
      </c>
      <c r="B497" s="164"/>
      <c r="C497" s="165"/>
      <c r="D497" s="165"/>
      <c r="E497" s="166" t="s">
        <v>3</v>
      </c>
      <c r="F497" s="158" t="s">
        <v>1793</v>
      </c>
      <c r="G497" s="158"/>
      <c r="H497" s="158" t="s">
        <v>1794</v>
      </c>
      <c r="I497" s="158"/>
      <c r="J497" s="166" t="s">
        <v>1775</v>
      </c>
      <c r="K497" s="161"/>
      <c r="L497" s="161"/>
      <c r="AA497" s="6" t="s">
        <v>1792</v>
      </c>
      <c r="AE497" s="6" t="s">
        <v>3</v>
      </c>
      <c r="AF497" s="104" t="s">
        <v>1793</v>
      </c>
      <c r="AH497" s="6" t="s">
        <v>1794</v>
      </c>
      <c r="AJ497" s="6" t="s">
        <v>1775</v>
      </c>
    </row>
    <row r="498" spans="1:36" ht="20.100000000000001" customHeight="1">
      <c r="A498" s="134" t="s">
        <v>1795</v>
      </c>
      <c r="B498" s="167" t="s">
        <v>1796</v>
      </c>
      <c r="C498" s="168"/>
      <c r="D498" s="168"/>
      <c r="E498" s="134" t="s">
        <v>60</v>
      </c>
      <c r="F498" s="169">
        <v>2</v>
      </c>
      <c r="G498" s="169"/>
      <c r="H498" s="160">
        <f>0.9*AH498</f>
        <v>22.90014</v>
      </c>
      <c r="I498" s="160"/>
      <c r="J498" s="170">
        <f>F498*H498</f>
        <v>45.800280000000001</v>
      </c>
      <c r="K498" s="161"/>
      <c r="L498" s="161"/>
      <c r="AA498" s="6" t="s">
        <v>1795</v>
      </c>
      <c r="AB498" s="6" t="s">
        <v>1796</v>
      </c>
      <c r="AE498" s="6" t="s">
        <v>60</v>
      </c>
      <c r="AF498" s="104">
        <v>2</v>
      </c>
      <c r="AH498" s="6">
        <v>25.444600000000001</v>
      </c>
      <c r="AJ498" s="6">
        <v>50.889200000000002</v>
      </c>
    </row>
    <row r="499" spans="1:36" ht="20.100000000000001" customHeight="1">
      <c r="A499" s="134" t="s">
        <v>1797</v>
      </c>
      <c r="B499" s="167" t="s">
        <v>1798</v>
      </c>
      <c r="C499" s="168"/>
      <c r="D499" s="168"/>
      <c r="E499" s="134" t="s">
        <v>60</v>
      </c>
      <c r="F499" s="169">
        <v>1</v>
      </c>
      <c r="G499" s="169"/>
      <c r="H499" s="160">
        <f>0.9*AH499</f>
        <v>26.300160000000002</v>
      </c>
      <c r="I499" s="160"/>
      <c r="J499" s="170">
        <f>F499*H499</f>
        <v>26.300160000000002</v>
      </c>
      <c r="K499" s="161"/>
      <c r="L499" s="161"/>
      <c r="AA499" s="6" t="s">
        <v>1797</v>
      </c>
      <c r="AB499" s="6" t="s">
        <v>1798</v>
      </c>
      <c r="AE499" s="6" t="s">
        <v>60</v>
      </c>
      <c r="AF499" s="104">
        <v>1</v>
      </c>
      <c r="AH499" s="6">
        <v>29.2224</v>
      </c>
      <c r="AJ499" s="6">
        <v>29.2224</v>
      </c>
    </row>
    <row r="500" spans="1:36" ht="20.100000000000001" customHeight="1">
      <c r="A500" s="141"/>
      <c r="B500" s="141"/>
      <c r="C500" s="141"/>
      <c r="D500" s="141"/>
      <c r="E500" s="141"/>
      <c r="F500" s="162" t="s">
        <v>1799</v>
      </c>
      <c r="G500" s="162"/>
      <c r="H500" s="162"/>
      <c r="I500" s="162"/>
      <c r="J500" s="171">
        <f>J499+J498</f>
        <v>72.100440000000006</v>
      </c>
      <c r="K500" s="161"/>
      <c r="L500" s="161"/>
      <c r="AF500" s="104" t="s">
        <v>1799</v>
      </c>
      <c r="AJ500" s="6">
        <v>80.111599999999996</v>
      </c>
    </row>
    <row r="501" spans="1:36" ht="20.100000000000001" customHeight="1">
      <c r="A501" s="141"/>
      <c r="B501" s="141"/>
      <c r="C501" s="141"/>
      <c r="D501" s="141"/>
      <c r="E501" s="141"/>
      <c r="F501" s="172" t="s">
        <v>1781</v>
      </c>
      <c r="G501" s="172"/>
      <c r="H501" s="172"/>
      <c r="I501" s="172"/>
      <c r="J501" s="140">
        <f>J500+J496</f>
        <v>557.83314000000007</v>
      </c>
      <c r="K501" s="161"/>
      <c r="L501" s="161"/>
      <c r="AF501" s="104" t="s">
        <v>1781</v>
      </c>
      <c r="AJ501" s="6">
        <v>619.81460000000004</v>
      </c>
    </row>
    <row r="502" spans="1:36" ht="20.100000000000001" customHeight="1">
      <c r="A502" s="141"/>
      <c r="B502" s="141"/>
      <c r="C502" s="141"/>
      <c r="D502" s="141"/>
      <c r="E502" s="141"/>
      <c r="F502" s="172" t="s">
        <v>1782</v>
      </c>
      <c r="G502" s="172"/>
      <c r="H502" s="172"/>
      <c r="I502" s="172"/>
      <c r="J502" s="150">
        <v>64.84</v>
      </c>
      <c r="K502" s="161"/>
      <c r="L502" s="161"/>
      <c r="AF502" s="104" t="s">
        <v>1782</v>
      </c>
      <c r="AJ502" s="6">
        <v>64.84</v>
      </c>
    </row>
    <row r="503" spans="1:36" ht="20.100000000000001" customHeight="1">
      <c r="A503" s="141"/>
      <c r="B503" s="141"/>
      <c r="C503" s="141"/>
      <c r="D503" s="141"/>
      <c r="E503" s="141"/>
      <c r="F503" s="172" t="s">
        <v>1783</v>
      </c>
      <c r="G503" s="172"/>
      <c r="H503" s="172"/>
      <c r="I503" s="172"/>
      <c r="J503" s="140">
        <f>J501/J502</f>
        <v>8.6032254780999384</v>
      </c>
      <c r="K503" s="161"/>
      <c r="L503" s="161"/>
      <c r="AF503" s="104" t="s">
        <v>1783</v>
      </c>
      <c r="AJ503" s="6">
        <v>9.56</v>
      </c>
    </row>
    <row r="504" spans="1:36" ht="20.100000000000001" customHeight="1">
      <c r="A504" s="141"/>
      <c r="B504" s="141"/>
      <c r="C504" s="141"/>
      <c r="D504" s="141"/>
      <c r="E504" s="141"/>
      <c r="F504" s="172" t="s">
        <v>1800</v>
      </c>
      <c r="G504" s="172"/>
      <c r="H504" s="172"/>
      <c r="I504" s="172"/>
      <c r="J504" s="140">
        <v>2.7699999999999999E-2</v>
      </c>
      <c r="K504" s="161"/>
      <c r="L504" s="161"/>
      <c r="AF504" s="104" t="s">
        <v>1800</v>
      </c>
      <c r="AJ504" s="6">
        <v>2.7699999999999999E-2</v>
      </c>
    </row>
    <row r="505" spans="1:36" ht="20.100000000000001" customHeight="1">
      <c r="A505" s="163" t="s">
        <v>1801</v>
      </c>
      <c r="B505" s="164"/>
      <c r="C505" s="164"/>
      <c r="D505" s="173"/>
      <c r="E505" s="166" t="s">
        <v>3</v>
      </c>
      <c r="F505" s="158" t="s">
        <v>1793</v>
      </c>
      <c r="G505" s="158"/>
      <c r="H505" s="158" t="s">
        <v>1802</v>
      </c>
      <c r="I505" s="158"/>
      <c r="J505" s="166" t="s">
        <v>1803</v>
      </c>
      <c r="K505" s="161"/>
      <c r="L505" s="161"/>
      <c r="AA505" s="6" t="s">
        <v>1801</v>
      </c>
      <c r="AE505" s="6" t="s">
        <v>3</v>
      </c>
      <c r="AF505" s="104" t="s">
        <v>1793</v>
      </c>
      <c r="AH505" s="6" t="s">
        <v>1802</v>
      </c>
      <c r="AJ505" s="6" t="s">
        <v>1803</v>
      </c>
    </row>
    <row r="506" spans="1:36" ht="20.100000000000001" customHeight="1">
      <c r="A506" s="134" t="s">
        <v>1804</v>
      </c>
      <c r="B506" s="174" t="s">
        <v>1805</v>
      </c>
      <c r="C506" s="175"/>
      <c r="D506" s="176"/>
      <c r="E506" s="134" t="s">
        <v>644</v>
      </c>
      <c r="F506" s="169">
        <v>3.4000000000000002E-4</v>
      </c>
      <c r="G506" s="169"/>
      <c r="H506" s="160">
        <f>1*AH506</f>
        <v>722.21310000000005</v>
      </c>
      <c r="I506" s="160"/>
      <c r="J506" s="140">
        <f>H506*F506</f>
        <v>0.24555245400000003</v>
      </c>
      <c r="K506" s="161"/>
      <c r="L506" s="161"/>
      <c r="AA506" s="6" t="s">
        <v>1804</v>
      </c>
      <c r="AB506" s="6" t="s">
        <v>1805</v>
      </c>
      <c r="AE506" s="6" t="s">
        <v>644</v>
      </c>
      <c r="AF506" s="104">
        <v>3.4000000000000002E-4</v>
      </c>
      <c r="AH506" s="6">
        <v>722.21310000000005</v>
      </c>
      <c r="AJ506" s="6">
        <v>0.24560000000000001</v>
      </c>
    </row>
    <row r="507" spans="1:36" ht="20.100000000000001" customHeight="1">
      <c r="A507" s="134" t="s">
        <v>1806</v>
      </c>
      <c r="B507" s="174" t="s">
        <v>1807</v>
      </c>
      <c r="C507" s="175"/>
      <c r="D507" s="176"/>
      <c r="E507" s="134" t="s">
        <v>74</v>
      </c>
      <c r="F507" s="169">
        <v>0.56230000000000002</v>
      </c>
      <c r="G507" s="169"/>
      <c r="H507" s="160">
        <f t="shared" ref="H507:H515" si="81">1*AH507</f>
        <v>14.607900000000001</v>
      </c>
      <c r="I507" s="160"/>
      <c r="J507" s="140">
        <f t="shared" ref="J507:J515" si="82">H507*F507</f>
        <v>8.2140221700000016</v>
      </c>
      <c r="K507" s="161"/>
      <c r="L507" s="161"/>
      <c r="AA507" s="6" t="s">
        <v>1806</v>
      </c>
      <c r="AB507" s="6" t="s">
        <v>1807</v>
      </c>
      <c r="AE507" s="6" t="s">
        <v>74</v>
      </c>
      <c r="AF507" s="104">
        <v>0.56230000000000002</v>
      </c>
      <c r="AH507" s="6">
        <v>14.607900000000001</v>
      </c>
      <c r="AJ507" s="6">
        <v>8.2140000000000004</v>
      </c>
    </row>
    <row r="508" spans="1:36" ht="20.100000000000001" customHeight="1">
      <c r="A508" s="134" t="s">
        <v>1808</v>
      </c>
      <c r="B508" s="174" t="s">
        <v>1809</v>
      </c>
      <c r="C508" s="175"/>
      <c r="D508" s="176"/>
      <c r="E508" s="134" t="s">
        <v>644</v>
      </c>
      <c r="F508" s="169">
        <v>1.6000000000000001E-4</v>
      </c>
      <c r="G508" s="169"/>
      <c r="H508" s="160">
        <f t="shared" si="81"/>
        <v>1821.3837000000001</v>
      </c>
      <c r="I508" s="160"/>
      <c r="J508" s="140">
        <f t="shared" si="82"/>
        <v>0.29142139200000006</v>
      </c>
      <c r="K508" s="161"/>
      <c r="L508" s="161"/>
      <c r="AA508" s="6" t="s">
        <v>1808</v>
      </c>
      <c r="AB508" s="6" t="s">
        <v>1809</v>
      </c>
      <c r="AE508" s="6" t="s">
        <v>644</v>
      </c>
      <c r="AF508" s="104">
        <v>1.6000000000000001E-4</v>
      </c>
      <c r="AH508" s="6">
        <v>1821.3837000000001</v>
      </c>
      <c r="AJ508" s="6">
        <v>0.29139999999999999</v>
      </c>
    </row>
    <row r="509" spans="1:36" ht="20.100000000000001" customHeight="1">
      <c r="A509" s="134" t="s">
        <v>1810</v>
      </c>
      <c r="B509" s="174" t="s">
        <v>1811</v>
      </c>
      <c r="C509" s="175"/>
      <c r="D509" s="176"/>
      <c r="E509" s="134" t="s">
        <v>644</v>
      </c>
      <c r="F509" s="169">
        <v>2.5000000000000001E-4</v>
      </c>
      <c r="G509" s="169"/>
      <c r="H509" s="160">
        <f t="shared" si="81"/>
        <v>367.68810000000002</v>
      </c>
      <c r="I509" s="160"/>
      <c r="J509" s="140">
        <f t="shared" si="82"/>
        <v>9.1922025000000004E-2</v>
      </c>
      <c r="K509" s="161"/>
      <c r="L509" s="161"/>
      <c r="AA509" s="6" t="s">
        <v>1810</v>
      </c>
      <c r="AB509" s="6" t="s">
        <v>1811</v>
      </c>
      <c r="AE509" s="6" t="s">
        <v>644</v>
      </c>
      <c r="AF509" s="104">
        <v>2.5000000000000001E-4</v>
      </c>
      <c r="AH509" s="6">
        <v>367.68810000000002</v>
      </c>
      <c r="AJ509" s="6">
        <v>9.1899999999999996E-2</v>
      </c>
    </row>
    <row r="510" spans="1:36" ht="20.100000000000001" customHeight="1">
      <c r="A510" s="134" t="s">
        <v>1812</v>
      </c>
      <c r="B510" s="174" t="s">
        <v>1813</v>
      </c>
      <c r="C510" s="175"/>
      <c r="D510" s="176"/>
      <c r="E510" s="134" t="s">
        <v>644</v>
      </c>
      <c r="F510" s="169">
        <v>0.04</v>
      </c>
      <c r="G510" s="169"/>
      <c r="H510" s="160">
        <f t="shared" si="81"/>
        <v>17.628799999999998</v>
      </c>
      <c r="I510" s="160"/>
      <c r="J510" s="140">
        <f t="shared" si="82"/>
        <v>0.70515199999999989</v>
      </c>
      <c r="K510" s="161"/>
      <c r="L510" s="161"/>
      <c r="AA510" s="6" t="s">
        <v>1812</v>
      </c>
      <c r="AB510" s="6" t="s">
        <v>1813</v>
      </c>
      <c r="AE510" s="6" t="s">
        <v>644</v>
      </c>
      <c r="AF510" s="104">
        <v>0.04</v>
      </c>
      <c r="AH510" s="6">
        <v>17.628799999999998</v>
      </c>
      <c r="AJ510" s="6">
        <v>0.70520000000000005</v>
      </c>
    </row>
    <row r="511" spans="1:36" ht="20.100000000000001" customHeight="1">
      <c r="A511" s="134" t="s">
        <v>1814</v>
      </c>
      <c r="B511" s="174" t="s">
        <v>1815</v>
      </c>
      <c r="C511" s="175"/>
      <c r="D511" s="176"/>
      <c r="E511" s="134" t="s">
        <v>644</v>
      </c>
      <c r="F511" s="169">
        <v>0.15</v>
      </c>
      <c r="G511" s="169"/>
      <c r="H511" s="160">
        <f t="shared" si="81"/>
        <v>16.906199999999998</v>
      </c>
      <c r="I511" s="160"/>
      <c r="J511" s="140">
        <f t="shared" si="82"/>
        <v>2.5359299999999996</v>
      </c>
      <c r="K511" s="161"/>
      <c r="L511" s="161"/>
      <c r="AA511" s="6" t="s">
        <v>1814</v>
      </c>
      <c r="AB511" s="6" t="s">
        <v>1815</v>
      </c>
      <c r="AE511" s="6" t="s">
        <v>644</v>
      </c>
      <c r="AF511" s="104">
        <v>0.15</v>
      </c>
      <c r="AH511" s="6">
        <v>16.906199999999998</v>
      </c>
      <c r="AJ511" s="6">
        <v>2.5358999999999998</v>
      </c>
    </row>
    <row r="512" spans="1:36" ht="20.100000000000001" customHeight="1">
      <c r="A512" s="134" t="s">
        <v>1816</v>
      </c>
      <c r="B512" s="174" t="s">
        <v>1817</v>
      </c>
      <c r="C512" s="175"/>
      <c r="D512" s="176"/>
      <c r="E512" s="134" t="s">
        <v>644</v>
      </c>
      <c r="F512" s="169">
        <v>1.5709999999999998E-2</v>
      </c>
      <c r="G512" s="169"/>
      <c r="H512" s="160">
        <f t="shared" si="81"/>
        <v>17.5991</v>
      </c>
      <c r="I512" s="160"/>
      <c r="J512" s="140">
        <f t="shared" si="82"/>
        <v>0.276481861</v>
      </c>
      <c r="K512" s="161"/>
      <c r="L512" s="161"/>
      <c r="AA512" s="6" t="s">
        <v>1816</v>
      </c>
      <c r="AB512" s="6" t="s">
        <v>1817</v>
      </c>
      <c r="AE512" s="6" t="s">
        <v>644</v>
      </c>
      <c r="AF512" s="104">
        <v>1.5709999999999998E-2</v>
      </c>
      <c r="AH512" s="6">
        <v>17.5991</v>
      </c>
      <c r="AJ512" s="6">
        <v>0.27650000000000002</v>
      </c>
    </row>
    <row r="513" spans="1:37" ht="20.100000000000001" customHeight="1">
      <c r="A513" s="134" t="s">
        <v>1818</v>
      </c>
      <c r="B513" s="174" t="s">
        <v>1819</v>
      </c>
      <c r="C513" s="175"/>
      <c r="D513" s="176"/>
      <c r="E513" s="134" t="s">
        <v>644</v>
      </c>
      <c r="F513" s="169">
        <v>1.4300000000000001E-3</v>
      </c>
      <c r="G513" s="169"/>
      <c r="H513" s="160">
        <f t="shared" si="81"/>
        <v>237.13650000000001</v>
      </c>
      <c r="I513" s="160"/>
      <c r="J513" s="140">
        <f t="shared" si="82"/>
        <v>0.33910519500000003</v>
      </c>
      <c r="K513" s="161"/>
      <c r="L513" s="161"/>
      <c r="AA513" s="6" t="s">
        <v>1818</v>
      </c>
      <c r="AB513" s="6" t="s">
        <v>1819</v>
      </c>
      <c r="AE513" s="6" t="s">
        <v>644</v>
      </c>
      <c r="AF513" s="104">
        <v>1.4300000000000001E-3</v>
      </c>
      <c r="AH513" s="6">
        <v>237.13650000000001</v>
      </c>
      <c r="AJ513" s="6">
        <v>0.33910000000000001</v>
      </c>
    </row>
    <row r="514" spans="1:37" ht="20.100000000000001" customHeight="1">
      <c r="A514" s="134" t="s">
        <v>1820</v>
      </c>
      <c r="B514" s="174" t="s">
        <v>1821</v>
      </c>
      <c r="C514" s="175"/>
      <c r="D514" s="176"/>
      <c r="E514" s="134" t="s">
        <v>644</v>
      </c>
      <c r="F514" s="169">
        <v>1.2999999999999999E-4</v>
      </c>
      <c r="G514" s="169"/>
      <c r="H514" s="160">
        <f t="shared" si="81"/>
        <v>1008.9452</v>
      </c>
      <c r="I514" s="160"/>
      <c r="J514" s="140">
        <f t="shared" si="82"/>
        <v>0.13116287599999998</v>
      </c>
      <c r="K514" s="161"/>
      <c r="L514" s="161"/>
      <c r="AA514" s="6" t="s">
        <v>1820</v>
      </c>
      <c r="AB514" s="6" t="s">
        <v>1821</v>
      </c>
      <c r="AE514" s="6" t="s">
        <v>644</v>
      </c>
      <c r="AF514" s="104">
        <v>1.2999999999999999E-4</v>
      </c>
      <c r="AH514" s="6">
        <v>1008.9452</v>
      </c>
      <c r="AJ514" s="6">
        <v>0.13120000000000001</v>
      </c>
    </row>
    <row r="515" spans="1:37" ht="20.100000000000001" customHeight="1">
      <c r="A515" s="134" t="s">
        <v>1822</v>
      </c>
      <c r="B515" s="174" t="s">
        <v>1823</v>
      </c>
      <c r="C515" s="175"/>
      <c r="D515" s="176"/>
      <c r="E515" s="134" t="s">
        <v>644</v>
      </c>
      <c r="F515" s="169">
        <v>3.3300000000000001E-3</v>
      </c>
      <c r="G515" s="169"/>
      <c r="H515" s="160">
        <f t="shared" si="81"/>
        <v>996.78679999999997</v>
      </c>
      <c r="I515" s="160"/>
      <c r="J515" s="140">
        <f t="shared" si="82"/>
        <v>3.3193000439999998</v>
      </c>
      <c r="K515" s="161"/>
      <c r="L515" s="161"/>
      <c r="AA515" s="6" t="s">
        <v>1822</v>
      </c>
      <c r="AB515" s="6" t="s">
        <v>1823</v>
      </c>
      <c r="AE515" s="6" t="s">
        <v>644</v>
      </c>
      <c r="AF515" s="104">
        <v>3.3300000000000001E-3</v>
      </c>
      <c r="AH515" s="6">
        <v>996.78679999999997</v>
      </c>
      <c r="AJ515" s="6">
        <v>3.3193000000000001</v>
      </c>
    </row>
    <row r="516" spans="1:37" ht="20.100000000000001" customHeight="1">
      <c r="A516" s="141"/>
      <c r="B516" s="141"/>
      <c r="C516" s="141"/>
      <c r="D516" s="141"/>
      <c r="E516" s="141"/>
      <c r="F516" s="162" t="s">
        <v>1824</v>
      </c>
      <c r="G516" s="162"/>
      <c r="H516" s="162"/>
      <c r="I516" s="162"/>
      <c r="J516" s="145">
        <f>SUM(J506:J515)</f>
        <v>16.150050017000002</v>
      </c>
      <c r="L516" s="161"/>
      <c r="AF516" s="104" t="s">
        <v>1824</v>
      </c>
      <c r="AJ516" s="6">
        <v>16.150099999999998</v>
      </c>
    </row>
    <row r="517" spans="1:37" ht="20.100000000000001" customHeight="1">
      <c r="A517" s="141"/>
      <c r="B517" s="141"/>
      <c r="C517" s="141"/>
      <c r="D517" s="141"/>
      <c r="E517" s="141"/>
      <c r="F517" s="172" t="s">
        <v>1784</v>
      </c>
      <c r="G517" s="172"/>
      <c r="H517" s="172"/>
      <c r="I517" s="172"/>
      <c r="J517" s="140">
        <f>J516+J503+J504</f>
        <v>24.780975495099941</v>
      </c>
      <c r="K517" s="161"/>
      <c r="L517" s="161"/>
      <c r="AF517" s="104" t="s">
        <v>1784</v>
      </c>
      <c r="AJ517" s="6">
        <v>25.7378</v>
      </c>
    </row>
    <row r="518" spans="1:37" ht="20.100000000000001" customHeight="1">
      <c r="A518" s="141"/>
      <c r="B518" s="141"/>
      <c r="C518" s="141"/>
      <c r="D518" s="141"/>
      <c r="E518" s="141"/>
      <c r="F518" s="172" t="s">
        <v>21</v>
      </c>
      <c r="G518" s="172"/>
      <c r="H518" s="172"/>
      <c r="I518" s="172"/>
      <c r="J518" s="151">
        <f>ROUND(J517,2)</f>
        <v>24.78</v>
      </c>
      <c r="K518" s="177">
        <v>25.74</v>
      </c>
      <c r="L518" s="6" t="s">
        <v>1826</v>
      </c>
      <c r="AF518" s="104" t="s">
        <v>21</v>
      </c>
      <c r="AJ518" s="6">
        <v>25.74</v>
      </c>
      <c r="AK518" s="6">
        <v>25.74</v>
      </c>
    </row>
    <row r="519" spans="1:37" ht="9.9499999999999993" customHeight="1">
      <c r="A519" s="107"/>
      <c r="B519" s="107"/>
      <c r="C519" s="108"/>
      <c r="D519" s="108"/>
      <c r="E519" s="107"/>
      <c r="F519" s="107"/>
      <c r="G519" s="107"/>
    </row>
    <row r="520" spans="1:37" ht="32.25" customHeight="1">
      <c r="A520" s="109" t="s">
        <v>351</v>
      </c>
      <c r="B520" s="109"/>
      <c r="C520" s="109"/>
      <c r="D520" s="109"/>
      <c r="E520" s="109"/>
      <c r="F520" s="109"/>
      <c r="G520" s="109"/>
      <c r="AA520" s="6" t="s">
        <v>351</v>
      </c>
    </row>
    <row r="521" spans="1:37" ht="15" customHeight="1">
      <c r="A521" s="110" t="s">
        <v>77</v>
      </c>
      <c r="B521" s="110"/>
      <c r="C521" s="111" t="s">
        <v>2</v>
      </c>
      <c r="D521" s="111" t="s">
        <v>3</v>
      </c>
      <c r="E521" s="111" t="s">
        <v>4</v>
      </c>
      <c r="F521" s="111" t="s">
        <v>5</v>
      </c>
      <c r="G521" s="111" t="s">
        <v>6</v>
      </c>
      <c r="AA521" s="6" t="s">
        <v>77</v>
      </c>
      <c r="AC521" s="6" t="s">
        <v>2</v>
      </c>
      <c r="AD521" s="6" t="s">
        <v>3</v>
      </c>
      <c r="AE521" s="6" t="s">
        <v>4</v>
      </c>
      <c r="AF521" s="104" t="s">
        <v>5</v>
      </c>
      <c r="AG521" s="104" t="s">
        <v>6</v>
      </c>
    </row>
    <row r="522" spans="1:37" ht="36.950000000000003" customHeight="1">
      <c r="A522" s="112" t="s">
        <v>352</v>
      </c>
      <c r="B522" s="113" t="s">
        <v>353</v>
      </c>
      <c r="C522" s="112" t="s">
        <v>8</v>
      </c>
      <c r="D522" s="112" t="s">
        <v>80</v>
      </c>
      <c r="E522" s="114">
        <v>1.8499999999999999E-2</v>
      </c>
      <c r="F522" s="115">
        <f>IF(D522="H",$K$9*AF522,$K$10*AF522)</f>
        <v>38.805</v>
      </c>
      <c r="G522" s="115">
        <f t="shared" ref="G522:G525" si="83">ROUND(F522*E522,2)</f>
        <v>0.72</v>
      </c>
      <c r="AA522" s="6" t="s">
        <v>352</v>
      </c>
      <c r="AB522" s="6" t="s">
        <v>353</v>
      </c>
      <c r="AC522" s="6" t="s">
        <v>8</v>
      </c>
      <c r="AD522" s="6" t="s">
        <v>80</v>
      </c>
      <c r="AE522" s="6">
        <v>1.8499999999999999E-2</v>
      </c>
      <c r="AF522" s="104">
        <v>51.74</v>
      </c>
      <c r="AG522" s="104">
        <v>0.95</v>
      </c>
    </row>
    <row r="523" spans="1:37" ht="36.950000000000003" customHeight="1">
      <c r="A523" s="112" t="s">
        <v>354</v>
      </c>
      <c r="B523" s="113" t="s">
        <v>355</v>
      </c>
      <c r="C523" s="112" t="s">
        <v>8</v>
      </c>
      <c r="D523" s="112" t="s">
        <v>83</v>
      </c>
      <c r="E523" s="114">
        <v>2.2499999999999999E-2</v>
      </c>
      <c r="F523" s="115">
        <f>IF(D523="H",$K$9*AF523,$K$10*AF523)</f>
        <v>131.9325</v>
      </c>
      <c r="G523" s="115">
        <f t="shared" si="83"/>
        <v>2.97</v>
      </c>
      <c r="AA523" s="6" t="s">
        <v>354</v>
      </c>
      <c r="AB523" s="6" t="s">
        <v>355</v>
      </c>
      <c r="AC523" s="6" t="s">
        <v>8</v>
      </c>
      <c r="AD523" s="6" t="s">
        <v>83</v>
      </c>
      <c r="AE523" s="6">
        <v>2.2499999999999999E-2</v>
      </c>
      <c r="AF523" s="104">
        <v>175.91</v>
      </c>
      <c r="AG523" s="104">
        <v>3.95</v>
      </c>
    </row>
    <row r="524" spans="1:37" ht="29.1" customHeight="1">
      <c r="A524" s="112" t="s">
        <v>356</v>
      </c>
      <c r="B524" s="113" t="s">
        <v>357</v>
      </c>
      <c r="C524" s="112" t="s">
        <v>8</v>
      </c>
      <c r="D524" s="112" t="s">
        <v>80</v>
      </c>
      <c r="E524" s="114">
        <v>1.3299999999999999E-2</v>
      </c>
      <c r="F524" s="115">
        <f>IF(D524="H",$K$9*AF524,$K$10*AF524)</f>
        <v>61.3125</v>
      </c>
      <c r="G524" s="115">
        <f t="shared" si="83"/>
        <v>0.82</v>
      </c>
      <c r="AA524" s="6" t="s">
        <v>356</v>
      </c>
      <c r="AB524" s="6" t="s">
        <v>357</v>
      </c>
      <c r="AC524" s="6" t="s">
        <v>8</v>
      </c>
      <c r="AD524" s="6" t="s">
        <v>80</v>
      </c>
      <c r="AE524" s="6">
        <v>1.3299999999999999E-2</v>
      </c>
      <c r="AF524" s="104">
        <v>81.75</v>
      </c>
      <c r="AG524" s="104">
        <v>1.08</v>
      </c>
    </row>
    <row r="525" spans="1:37" ht="29.1" customHeight="1">
      <c r="A525" s="112" t="s">
        <v>358</v>
      </c>
      <c r="B525" s="113" t="s">
        <v>359</v>
      </c>
      <c r="C525" s="112" t="s">
        <v>8</v>
      </c>
      <c r="D525" s="112" t="s">
        <v>83</v>
      </c>
      <c r="E525" s="114">
        <v>4.1999999999999997E-3</v>
      </c>
      <c r="F525" s="115">
        <f>IF(D525="H",$K$9*AF525,$K$10*AF525)</f>
        <v>176.20499999999998</v>
      </c>
      <c r="G525" s="115">
        <f t="shared" si="83"/>
        <v>0.74</v>
      </c>
      <c r="AA525" s="6" t="s">
        <v>358</v>
      </c>
      <c r="AB525" s="6" t="s">
        <v>359</v>
      </c>
      <c r="AC525" s="6" t="s">
        <v>8</v>
      </c>
      <c r="AD525" s="6" t="s">
        <v>83</v>
      </c>
      <c r="AE525" s="6">
        <v>4.1999999999999997E-3</v>
      </c>
      <c r="AF525" s="104">
        <v>234.94</v>
      </c>
      <c r="AG525" s="104">
        <v>0.98</v>
      </c>
    </row>
    <row r="526" spans="1:37" ht="15" customHeight="1">
      <c r="A526" s="107"/>
      <c r="B526" s="107"/>
      <c r="C526" s="107"/>
      <c r="D526" s="107"/>
      <c r="E526" s="116" t="s">
        <v>84</v>
      </c>
      <c r="F526" s="116"/>
      <c r="G526" s="117">
        <f>SUM(G522:G525)</f>
        <v>5.2500000000000009</v>
      </c>
      <c r="AE526" s="6" t="s">
        <v>84</v>
      </c>
      <c r="AG526" s="104">
        <v>6.96</v>
      </c>
    </row>
    <row r="527" spans="1:37" ht="15" customHeight="1">
      <c r="A527" s="107"/>
      <c r="B527" s="107"/>
      <c r="C527" s="107"/>
      <c r="D527" s="107"/>
      <c r="E527" s="118" t="s">
        <v>21</v>
      </c>
      <c r="F527" s="118"/>
      <c r="G527" s="119">
        <f>G526</f>
        <v>5.2500000000000009</v>
      </c>
      <c r="AE527" s="6" t="s">
        <v>21</v>
      </c>
      <c r="AG527" s="104">
        <v>6.96</v>
      </c>
    </row>
    <row r="528" spans="1:37" ht="9.9499999999999993" customHeight="1">
      <c r="A528" s="107"/>
      <c r="B528" s="107"/>
      <c r="C528" s="108"/>
      <c r="D528" s="108"/>
      <c r="E528" s="107"/>
      <c r="F528" s="107"/>
      <c r="G528" s="107"/>
    </row>
    <row r="529" spans="1:33" ht="20.100000000000001" customHeight="1">
      <c r="A529" s="109" t="s">
        <v>360</v>
      </c>
      <c r="B529" s="109"/>
      <c r="C529" s="109"/>
      <c r="D529" s="109"/>
      <c r="E529" s="109"/>
      <c r="F529" s="109"/>
      <c r="G529" s="109"/>
      <c r="AA529" s="6" t="s">
        <v>360</v>
      </c>
    </row>
    <row r="530" spans="1:33" ht="15" customHeight="1">
      <c r="A530" s="110" t="s">
        <v>77</v>
      </c>
      <c r="B530" s="110"/>
      <c r="C530" s="111" t="s">
        <v>2</v>
      </c>
      <c r="D530" s="111" t="s">
        <v>3</v>
      </c>
      <c r="E530" s="111" t="s">
        <v>4</v>
      </c>
      <c r="F530" s="111" t="s">
        <v>5</v>
      </c>
      <c r="G530" s="111" t="s">
        <v>6</v>
      </c>
      <c r="AA530" s="6" t="s">
        <v>77</v>
      </c>
      <c r="AC530" s="6" t="s">
        <v>2</v>
      </c>
      <c r="AD530" s="6" t="s">
        <v>3</v>
      </c>
      <c r="AE530" s="6" t="s">
        <v>4</v>
      </c>
      <c r="AF530" s="104" t="s">
        <v>5</v>
      </c>
      <c r="AG530" s="104" t="s">
        <v>6</v>
      </c>
    </row>
    <row r="531" spans="1:33" ht="36.950000000000003" customHeight="1">
      <c r="A531" s="112" t="s">
        <v>352</v>
      </c>
      <c r="B531" s="113" t="s">
        <v>353</v>
      </c>
      <c r="C531" s="112" t="s">
        <v>8</v>
      </c>
      <c r="D531" s="112" t="s">
        <v>80</v>
      </c>
      <c r="E531" s="114">
        <v>6.0000000000000001E-3</v>
      </c>
      <c r="F531" s="115">
        <f t="shared" ref="F531:F532" si="84">IF(D531="H",$K$9*AF531,$K$10*AF531)</f>
        <v>38.805</v>
      </c>
      <c r="G531" s="115">
        <f t="shared" ref="G531:G532" si="85">ROUND(F531*E531,2)</f>
        <v>0.23</v>
      </c>
      <c r="AA531" s="6" t="s">
        <v>352</v>
      </c>
      <c r="AB531" s="6" t="s">
        <v>353</v>
      </c>
      <c r="AC531" s="6" t="s">
        <v>8</v>
      </c>
      <c r="AD531" s="6" t="s">
        <v>80</v>
      </c>
      <c r="AE531" s="6">
        <v>6.0000000000000001E-3</v>
      </c>
      <c r="AF531" s="104">
        <v>51.74</v>
      </c>
      <c r="AG531" s="104">
        <v>0.31</v>
      </c>
    </row>
    <row r="532" spans="1:33" ht="36.950000000000003" customHeight="1">
      <c r="A532" s="112" t="s">
        <v>354</v>
      </c>
      <c r="B532" s="113" t="s">
        <v>355</v>
      </c>
      <c r="C532" s="112" t="s">
        <v>8</v>
      </c>
      <c r="D532" s="112" t="s">
        <v>83</v>
      </c>
      <c r="E532" s="114">
        <v>1.3899999999999999E-2</v>
      </c>
      <c r="F532" s="115">
        <f t="shared" si="84"/>
        <v>131.9325</v>
      </c>
      <c r="G532" s="115">
        <f t="shared" si="85"/>
        <v>1.83</v>
      </c>
      <c r="AA532" s="6" t="s">
        <v>354</v>
      </c>
      <c r="AB532" s="6" t="s">
        <v>355</v>
      </c>
      <c r="AC532" s="6" t="s">
        <v>8</v>
      </c>
      <c r="AD532" s="6" t="s">
        <v>83</v>
      </c>
      <c r="AE532" s="6">
        <v>1.3899999999999999E-2</v>
      </c>
      <c r="AF532" s="104">
        <v>175.91</v>
      </c>
      <c r="AG532" s="104">
        <v>2.44</v>
      </c>
    </row>
    <row r="533" spans="1:33" ht="15" customHeight="1">
      <c r="A533" s="107"/>
      <c r="B533" s="107"/>
      <c r="C533" s="107"/>
      <c r="D533" s="107"/>
      <c r="E533" s="116" t="s">
        <v>84</v>
      </c>
      <c r="F533" s="116"/>
      <c r="G533" s="117">
        <f>SUM(G531:G532)</f>
        <v>2.06</v>
      </c>
      <c r="AE533" s="6" t="s">
        <v>84</v>
      </c>
      <c r="AG533" s="104">
        <v>2.75</v>
      </c>
    </row>
    <row r="534" spans="1:33" ht="15" customHeight="1">
      <c r="A534" s="107"/>
      <c r="B534" s="107"/>
      <c r="C534" s="107"/>
      <c r="D534" s="107"/>
      <c r="E534" s="118" t="s">
        <v>21</v>
      </c>
      <c r="F534" s="118"/>
      <c r="G534" s="119">
        <f>G533</f>
        <v>2.06</v>
      </c>
      <c r="AE534" s="6" t="s">
        <v>21</v>
      </c>
      <c r="AG534" s="104">
        <v>2.75</v>
      </c>
    </row>
    <row r="535" spans="1:33" ht="9.9499999999999993" customHeight="1">
      <c r="A535" s="107"/>
      <c r="B535" s="107"/>
      <c r="C535" s="108"/>
      <c r="D535" s="108"/>
      <c r="E535" s="107"/>
      <c r="F535" s="107"/>
      <c r="G535" s="107"/>
    </row>
    <row r="536" spans="1:33" ht="36" customHeight="1">
      <c r="A536" s="109" t="s">
        <v>361</v>
      </c>
      <c r="B536" s="109"/>
      <c r="C536" s="109"/>
      <c r="D536" s="109"/>
      <c r="E536" s="109"/>
      <c r="F536" s="109"/>
      <c r="G536" s="109"/>
      <c r="AA536" s="6" t="s">
        <v>361</v>
      </c>
    </row>
    <row r="537" spans="1:33" ht="15" customHeight="1">
      <c r="A537" s="110" t="s">
        <v>77</v>
      </c>
      <c r="B537" s="110"/>
      <c r="C537" s="111" t="s">
        <v>2</v>
      </c>
      <c r="D537" s="111" t="s">
        <v>3</v>
      </c>
      <c r="E537" s="111" t="s">
        <v>4</v>
      </c>
      <c r="F537" s="111" t="s">
        <v>5</v>
      </c>
      <c r="G537" s="111" t="s">
        <v>6</v>
      </c>
      <c r="AA537" s="6" t="s">
        <v>77</v>
      </c>
      <c r="AC537" s="6" t="s">
        <v>2</v>
      </c>
      <c r="AD537" s="6" t="s">
        <v>3</v>
      </c>
      <c r="AE537" s="6" t="s">
        <v>4</v>
      </c>
      <c r="AF537" s="104" t="s">
        <v>5</v>
      </c>
      <c r="AG537" s="104" t="s">
        <v>6</v>
      </c>
    </row>
    <row r="538" spans="1:33" ht="36.950000000000003" customHeight="1">
      <c r="A538" s="112" t="s">
        <v>362</v>
      </c>
      <c r="B538" s="113" t="s">
        <v>363</v>
      </c>
      <c r="C538" s="112" t="s">
        <v>8</v>
      </c>
      <c r="D538" s="112" t="s">
        <v>80</v>
      </c>
      <c r="E538" s="114">
        <v>1.95E-2</v>
      </c>
      <c r="F538" s="115">
        <f t="shared" ref="F538:F541" si="86">IF(D538="H",$K$9*AF538,$K$10*AF538)</f>
        <v>55.072500000000005</v>
      </c>
      <c r="G538" s="115">
        <f t="shared" ref="G538:G541" si="87">ROUND(F538*E538,2)</f>
        <v>1.07</v>
      </c>
      <c r="AA538" s="6" t="s">
        <v>362</v>
      </c>
      <c r="AB538" s="6" t="s">
        <v>363</v>
      </c>
      <c r="AC538" s="6" t="s">
        <v>8</v>
      </c>
      <c r="AD538" s="6" t="s">
        <v>80</v>
      </c>
      <c r="AE538" s="6">
        <v>1.95E-2</v>
      </c>
      <c r="AF538" s="104">
        <v>73.430000000000007</v>
      </c>
      <c r="AG538" s="104">
        <v>1.43</v>
      </c>
    </row>
    <row r="539" spans="1:33" ht="36.950000000000003" customHeight="1">
      <c r="A539" s="112" t="s">
        <v>364</v>
      </c>
      <c r="B539" s="113" t="s">
        <v>365</v>
      </c>
      <c r="C539" s="112" t="s">
        <v>8</v>
      </c>
      <c r="D539" s="112" t="s">
        <v>83</v>
      </c>
      <c r="E539" s="114">
        <v>5.8700000000000002E-2</v>
      </c>
      <c r="F539" s="115">
        <f t="shared" si="86"/>
        <v>259.57500000000005</v>
      </c>
      <c r="G539" s="115">
        <f t="shared" si="87"/>
        <v>15.24</v>
      </c>
      <c r="AA539" s="6" t="s">
        <v>364</v>
      </c>
      <c r="AB539" s="6" t="s">
        <v>365</v>
      </c>
      <c r="AC539" s="6" t="s">
        <v>8</v>
      </c>
      <c r="AD539" s="6" t="s">
        <v>83</v>
      </c>
      <c r="AE539" s="6">
        <v>5.8700000000000002E-2</v>
      </c>
      <c r="AF539" s="104">
        <v>346.1</v>
      </c>
      <c r="AG539" s="104">
        <v>20.309999999999999</v>
      </c>
    </row>
    <row r="540" spans="1:33" ht="29.1" customHeight="1">
      <c r="A540" s="112" t="s">
        <v>366</v>
      </c>
      <c r="B540" s="113" t="s">
        <v>367</v>
      </c>
      <c r="C540" s="112" t="s">
        <v>8</v>
      </c>
      <c r="D540" s="112" t="s">
        <v>80</v>
      </c>
      <c r="E540" s="114">
        <v>2.2000000000000001E-3</v>
      </c>
      <c r="F540" s="115">
        <f t="shared" si="86"/>
        <v>56.954999999999998</v>
      </c>
      <c r="G540" s="115">
        <f t="shared" si="87"/>
        <v>0.13</v>
      </c>
      <c r="AA540" s="6" t="s">
        <v>366</v>
      </c>
      <c r="AB540" s="6" t="s">
        <v>367</v>
      </c>
      <c r="AC540" s="6" t="s">
        <v>8</v>
      </c>
      <c r="AD540" s="6" t="s">
        <v>80</v>
      </c>
      <c r="AE540" s="6">
        <v>2.2000000000000001E-3</v>
      </c>
      <c r="AF540" s="104">
        <v>75.94</v>
      </c>
      <c r="AG540" s="104">
        <v>0.16</v>
      </c>
    </row>
    <row r="541" spans="1:33" ht="29.1" customHeight="1">
      <c r="A541" s="112" t="s">
        <v>368</v>
      </c>
      <c r="B541" s="113" t="s">
        <v>369</v>
      </c>
      <c r="C541" s="112" t="s">
        <v>8</v>
      </c>
      <c r="D541" s="112" t="s">
        <v>83</v>
      </c>
      <c r="E541" s="114">
        <v>8.8999999999999999E-3</v>
      </c>
      <c r="F541" s="115">
        <f t="shared" si="86"/>
        <v>147.92249999999999</v>
      </c>
      <c r="G541" s="115">
        <f t="shared" si="87"/>
        <v>1.32</v>
      </c>
      <c r="AA541" s="6" t="s">
        <v>368</v>
      </c>
      <c r="AB541" s="6" t="s">
        <v>369</v>
      </c>
      <c r="AC541" s="6" t="s">
        <v>8</v>
      </c>
      <c r="AD541" s="6" t="s">
        <v>83</v>
      </c>
      <c r="AE541" s="6">
        <v>8.8999999999999999E-3</v>
      </c>
      <c r="AF541" s="104">
        <v>197.23</v>
      </c>
      <c r="AG541" s="104">
        <v>1.75</v>
      </c>
    </row>
    <row r="542" spans="1:33" ht="15" customHeight="1">
      <c r="A542" s="107"/>
      <c r="B542" s="107"/>
      <c r="C542" s="107"/>
      <c r="D542" s="107"/>
      <c r="E542" s="116" t="s">
        <v>84</v>
      </c>
      <c r="F542" s="116"/>
      <c r="G542" s="117">
        <f>SUM(G538:G541)</f>
        <v>17.759999999999998</v>
      </c>
      <c r="AE542" s="6" t="s">
        <v>84</v>
      </c>
      <c r="AG542" s="104">
        <v>23.65</v>
      </c>
    </row>
    <row r="543" spans="1:33" ht="15" customHeight="1">
      <c r="A543" s="110" t="s">
        <v>96</v>
      </c>
      <c r="B543" s="110"/>
      <c r="C543" s="111" t="s">
        <v>2</v>
      </c>
      <c r="D543" s="111" t="s">
        <v>3</v>
      </c>
      <c r="E543" s="111" t="s">
        <v>4</v>
      </c>
      <c r="F543" s="111" t="s">
        <v>5</v>
      </c>
      <c r="G543" s="111" t="s">
        <v>6</v>
      </c>
      <c r="AA543" s="6" t="s">
        <v>96</v>
      </c>
      <c r="AC543" s="6" t="s">
        <v>2</v>
      </c>
      <c r="AD543" s="6" t="s">
        <v>3</v>
      </c>
      <c r="AE543" s="6" t="s">
        <v>4</v>
      </c>
      <c r="AF543" s="104" t="s">
        <v>5</v>
      </c>
      <c r="AG543" s="104" t="s">
        <v>6</v>
      </c>
    </row>
    <row r="544" spans="1:33" ht="15" customHeight="1">
      <c r="A544" s="112" t="s">
        <v>127</v>
      </c>
      <c r="B544" s="113" t="s">
        <v>1727</v>
      </c>
      <c r="C544" s="112" t="s">
        <v>8</v>
      </c>
      <c r="D544" s="112" t="s">
        <v>36</v>
      </c>
      <c r="E544" s="114">
        <v>1.12E-2</v>
      </c>
      <c r="F544" s="115">
        <f>IF(D544="H",$K$9*AF544,$K$10*AF544)</f>
        <v>12.84</v>
      </c>
      <c r="G544" s="115">
        <f t="shared" ref="G544" si="88">ROUND(F544*E544,2)</f>
        <v>0.14000000000000001</v>
      </c>
      <c r="AA544" s="6" t="s">
        <v>127</v>
      </c>
      <c r="AB544" s="6" t="s">
        <v>1727</v>
      </c>
      <c r="AC544" s="6" t="s">
        <v>8</v>
      </c>
      <c r="AD544" s="6" t="s">
        <v>36</v>
      </c>
      <c r="AE544" s="6">
        <v>1.12E-2</v>
      </c>
      <c r="AF544" s="104">
        <v>17.12</v>
      </c>
      <c r="AG544" s="104">
        <v>0.19</v>
      </c>
    </row>
    <row r="545" spans="1:33" ht="18" customHeight="1">
      <c r="A545" s="107"/>
      <c r="B545" s="107"/>
      <c r="C545" s="107"/>
      <c r="D545" s="107"/>
      <c r="E545" s="116" t="s">
        <v>99</v>
      </c>
      <c r="F545" s="116"/>
      <c r="G545" s="117">
        <f>SUM(G544)</f>
        <v>0.14000000000000001</v>
      </c>
      <c r="AE545" s="6" t="s">
        <v>99</v>
      </c>
      <c r="AG545" s="104">
        <v>0.19</v>
      </c>
    </row>
    <row r="546" spans="1:33" ht="15" customHeight="1">
      <c r="A546" s="107"/>
      <c r="B546" s="107"/>
      <c r="C546" s="107"/>
      <c r="D546" s="107"/>
      <c r="E546" s="118" t="s">
        <v>21</v>
      </c>
      <c r="F546" s="118"/>
      <c r="G546" s="119">
        <f>G545+G542</f>
        <v>17.899999999999999</v>
      </c>
      <c r="AE546" s="6" t="s">
        <v>21</v>
      </c>
      <c r="AG546" s="104">
        <v>23.84</v>
      </c>
    </row>
    <row r="547" spans="1:33" ht="9.9499999999999993" customHeight="1">
      <c r="A547" s="107"/>
      <c r="B547" s="107"/>
      <c r="C547" s="108"/>
      <c r="D547" s="108"/>
      <c r="E547" s="107"/>
      <c r="F547" s="107"/>
      <c r="G547" s="107"/>
    </row>
    <row r="548" spans="1:33" ht="20.100000000000001" customHeight="1">
      <c r="A548" s="109" t="s">
        <v>370</v>
      </c>
      <c r="B548" s="109"/>
      <c r="C548" s="109"/>
      <c r="D548" s="109"/>
      <c r="E548" s="109"/>
      <c r="F548" s="109"/>
      <c r="G548" s="109"/>
      <c r="AA548" s="6" t="s">
        <v>370</v>
      </c>
    </row>
    <row r="549" spans="1:33" ht="15" customHeight="1">
      <c r="A549" s="110" t="s">
        <v>77</v>
      </c>
      <c r="B549" s="110"/>
      <c r="C549" s="111" t="s">
        <v>2</v>
      </c>
      <c r="D549" s="111" t="s">
        <v>3</v>
      </c>
      <c r="E549" s="111" t="s">
        <v>4</v>
      </c>
      <c r="F549" s="111" t="s">
        <v>5</v>
      </c>
      <c r="G549" s="111" t="s">
        <v>6</v>
      </c>
      <c r="AA549" s="6" t="s">
        <v>77</v>
      </c>
      <c r="AC549" s="6" t="s">
        <v>2</v>
      </c>
      <c r="AD549" s="6" t="s">
        <v>3</v>
      </c>
      <c r="AE549" s="6" t="s">
        <v>4</v>
      </c>
      <c r="AF549" s="104" t="s">
        <v>5</v>
      </c>
      <c r="AG549" s="104" t="s">
        <v>6</v>
      </c>
    </row>
    <row r="550" spans="1:33" ht="36.950000000000003" customHeight="1">
      <c r="A550" s="112" t="s">
        <v>371</v>
      </c>
      <c r="B550" s="113" t="s">
        <v>372</v>
      </c>
      <c r="C550" s="112" t="s">
        <v>8</v>
      </c>
      <c r="D550" s="112" t="s">
        <v>80</v>
      </c>
      <c r="E550" s="114">
        <v>0.03</v>
      </c>
      <c r="F550" s="115">
        <f t="shared" ref="F550:F555" si="89">IF(D550="H",$K$9*AF550,$K$10*AF550)</f>
        <v>46.56</v>
      </c>
      <c r="G550" s="115">
        <f t="shared" ref="G550:G555" si="90">ROUND(F550*E550,2)</f>
        <v>1.4</v>
      </c>
      <c r="AA550" s="6" t="s">
        <v>371</v>
      </c>
      <c r="AB550" s="6" t="s">
        <v>372</v>
      </c>
      <c r="AC550" s="6" t="s">
        <v>8</v>
      </c>
      <c r="AD550" s="6" t="s">
        <v>80</v>
      </c>
      <c r="AE550" s="6">
        <v>0.03</v>
      </c>
      <c r="AF550" s="104">
        <v>62.08</v>
      </c>
      <c r="AG550" s="104">
        <v>1.86</v>
      </c>
    </row>
    <row r="551" spans="1:33" ht="36.950000000000003" customHeight="1">
      <c r="A551" s="112" t="s">
        <v>373</v>
      </c>
      <c r="B551" s="113" t="s">
        <v>374</v>
      </c>
      <c r="C551" s="112" t="s">
        <v>8</v>
      </c>
      <c r="D551" s="112" t="s">
        <v>83</v>
      </c>
      <c r="E551" s="114">
        <v>4.0000000000000001E-3</v>
      </c>
      <c r="F551" s="115">
        <f t="shared" si="89"/>
        <v>231.57749999999999</v>
      </c>
      <c r="G551" s="115">
        <f t="shared" si="90"/>
        <v>0.93</v>
      </c>
      <c r="AA551" s="6" t="s">
        <v>373</v>
      </c>
      <c r="AB551" s="6" t="s">
        <v>374</v>
      </c>
      <c r="AC551" s="6" t="s">
        <v>8</v>
      </c>
      <c r="AD551" s="6" t="s">
        <v>83</v>
      </c>
      <c r="AE551" s="6">
        <v>4.0000000000000001E-3</v>
      </c>
      <c r="AF551" s="104">
        <v>308.77</v>
      </c>
      <c r="AG551" s="104">
        <v>1.23</v>
      </c>
    </row>
    <row r="552" spans="1:33" ht="29.1" customHeight="1">
      <c r="A552" s="112" t="s">
        <v>375</v>
      </c>
      <c r="B552" s="113" t="s">
        <v>376</v>
      </c>
      <c r="C552" s="112" t="s">
        <v>8</v>
      </c>
      <c r="D552" s="112" t="s">
        <v>80</v>
      </c>
      <c r="E552" s="114">
        <v>2.7E-2</v>
      </c>
      <c r="F552" s="115">
        <f t="shared" si="89"/>
        <v>61.117499999999993</v>
      </c>
      <c r="G552" s="115">
        <f t="shared" si="90"/>
        <v>1.65</v>
      </c>
      <c r="AA552" s="6" t="s">
        <v>375</v>
      </c>
      <c r="AB552" s="6" t="s">
        <v>376</v>
      </c>
      <c r="AC552" s="6" t="s">
        <v>8</v>
      </c>
      <c r="AD552" s="6" t="s">
        <v>80</v>
      </c>
      <c r="AE552" s="6">
        <v>2.7E-2</v>
      </c>
      <c r="AF552" s="104">
        <v>81.489999999999995</v>
      </c>
      <c r="AG552" s="104">
        <v>2.2000000000000002</v>
      </c>
    </row>
    <row r="553" spans="1:33" ht="29.1" customHeight="1">
      <c r="A553" s="112" t="s">
        <v>377</v>
      </c>
      <c r="B553" s="113" t="s">
        <v>378</v>
      </c>
      <c r="C553" s="112" t="s">
        <v>8</v>
      </c>
      <c r="D553" s="112" t="s">
        <v>83</v>
      </c>
      <c r="E553" s="114">
        <v>6.0000000000000001E-3</v>
      </c>
      <c r="F553" s="115">
        <f t="shared" si="89"/>
        <v>179.66250000000002</v>
      </c>
      <c r="G553" s="115">
        <f t="shared" si="90"/>
        <v>1.08</v>
      </c>
      <c r="AA553" s="6" t="s">
        <v>377</v>
      </c>
      <c r="AB553" s="6" t="s">
        <v>378</v>
      </c>
      <c r="AC553" s="6" t="s">
        <v>8</v>
      </c>
      <c r="AD553" s="6" t="s">
        <v>83</v>
      </c>
      <c r="AE553" s="6">
        <v>6.0000000000000001E-3</v>
      </c>
      <c r="AF553" s="104">
        <v>239.55</v>
      </c>
      <c r="AG553" s="104">
        <v>1.43</v>
      </c>
    </row>
    <row r="554" spans="1:33" ht="36.950000000000003" customHeight="1">
      <c r="A554" s="112" t="s">
        <v>379</v>
      </c>
      <c r="B554" s="113" t="s">
        <v>380</v>
      </c>
      <c r="C554" s="112" t="s">
        <v>8</v>
      </c>
      <c r="D554" s="112" t="s">
        <v>80</v>
      </c>
      <c r="E554" s="114">
        <v>2.3E-2</v>
      </c>
      <c r="F554" s="115">
        <f t="shared" si="89"/>
        <v>46.349999999999994</v>
      </c>
      <c r="G554" s="115">
        <f t="shared" si="90"/>
        <v>1.07</v>
      </c>
      <c r="AA554" s="6" t="s">
        <v>379</v>
      </c>
      <c r="AB554" s="6" t="s">
        <v>380</v>
      </c>
      <c r="AC554" s="6" t="s">
        <v>8</v>
      </c>
      <c r="AD554" s="6" t="s">
        <v>80</v>
      </c>
      <c r="AE554" s="6">
        <v>2.3E-2</v>
      </c>
      <c r="AF554" s="104">
        <v>61.8</v>
      </c>
      <c r="AG554" s="104">
        <v>1.42</v>
      </c>
    </row>
    <row r="555" spans="1:33" ht="36.950000000000003" customHeight="1">
      <c r="A555" s="112" t="s">
        <v>381</v>
      </c>
      <c r="B555" s="113" t="s">
        <v>382</v>
      </c>
      <c r="C555" s="112" t="s">
        <v>8</v>
      </c>
      <c r="D555" s="112" t="s">
        <v>83</v>
      </c>
      <c r="E555" s="114">
        <v>0.01</v>
      </c>
      <c r="F555" s="115">
        <f t="shared" si="89"/>
        <v>154.74</v>
      </c>
      <c r="G555" s="115">
        <f t="shared" si="90"/>
        <v>1.55</v>
      </c>
      <c r="AA555" s="6" t="s">
        <v>381</v>
      </c>
      <c r="AB555" s="6" t="s">
        <v>382</v>
      </c>
      <c r="AC555" s="6" t="s">
        <v>8</v>
      </c>
      <c r="AD555" s="6" t="s">
        <v>83</v>
      </c>
      <c r="AE555" s="6">
        <v>0.01</v>
      </c>
      <c r="AF555" s="104">
        <v>206.32</v>
      </c>
      <c r="AG555" s="104">
        <v>2.06</v>
      </c>
    </row>
    <row r="556" spans="1:33" ht="15" customHeight="1">
      <c r="A556" s="107"/>
      <c r="B556" s="107"/>
      <c r="C556" s="107"/>
      <c r="D556" s="107"/>
      <c r="E556" s="116" t="s">
        <v>84</v>
      </c>
      <c r="F556" s="116"/>
      <c r="G556" s="117">
        <f>SUM(G550:G555)</f>
        <v>7.6800000000000006</v>
      </c>
      <c r="AE556" s="6" t="s">
        <v>84</v>
      </c>
      <c r="AG556" s="104">
        <v>10.199999999999999</v>
      </c>
    </row>
    <row r="557" spans="1:33" ht="15" customHeight="1">
      <c r="A557" s="110" t="s">
        <v>96</v>
      </c>
      <c r="B557" s="110"/>
      <c r="C557" s="111" t="s">
        <v>2</v>
      </c>
      <c r="D557" s="111" t="s">
        <v>3</v>
      </c>
      <c r="E557" s="111" t="s">
        <v>4</v>
      </c>
      <c r="F557" s="111" t="s">
        <v>5</v>
      </c>
      <c r="G557" s="111" t="s">
        <v>6</v>
      </c>
      <c r="AA557" s="6" t="s">
        <v>96</v>
      </c>
      <c r="AC557" s="6" t="s">
        <v>2</v>
      </c>
      <c r="AD557" s="6" t="s">
        <v>3</v>
      </c>
      <c r="AE557" s="6" t="s">
        <v>4</v>
      </c>
      <c r="AF557" s="104" t="s">
        <v>5</v>
      </c>
      <c r="AG557" s="104" t="s">
        <v>6</v>
      </c>
    </row>
    <row r="558" spans="1:33" ht="15" customHeight="1">
      <c r="A558" s="112" t="s">
        <v>127</v>
      </c>
      <c r="B558" s="113" t="s">
        <v>1727</v>
      </c>
      <c r="C558" s="112" t="s">
        <v>8</v>
      </c>
      <c r="D558" s="112" t="s">
        <v>36</v>
      </c>
      <c r="E558" s="114">
        <v>3.3000000000000002E-2</v>
      </c>
      <c r="F558" s="115">
        <v>17.12</v>
      </c>
      <c r="G558" s="115">
        <f t="shared" ref="G558" si="91">ROUND(F558*E558,2)</f>
        <v>0.56000000000000005</v>
      </c>
      <c r="AA558" s="6" t="s">
        <v>127</v>
      </c>
      <c r="AB558" s="6" t="s">
        <v>1727</v>
      </c>
      <c r="AC558" s="6" t="s">
        <v>8</v>
      </c>
      <c r="AD558" s="6" t="s">
        <v>36</v>
      </c>
      <c r="AE558" s="6">
        <v>3.3000000000000002E-2</v>
      </c>
      <c r="AF558" s="104">
        <v>17.12</v>
      </c>
      <c r="AG558" s="104">
        <v>0.56000000000000005</v>
      </c>
    </row>
    <row r="559" spans="1:33" ht="18" customHeight="1">
      <c r="A559" s="107"/>
      <c r="B559" s="107"/>
      <c r="C559" s="107"/>
      <c r="D559" s="107"/>
      <c r="E559" s="116" t="s">
        <v>99</v>
      </c>
      <c r="F559" s="116"/>
      <c r="G559" s="117">
        <f>SUM(G558)</f>
        <v>0.56000000000000005</v>
      </c>
      <c r="AE559" s="6" t="s">
        <v>99</v>
      </c>
      <c r="AG559" s="104">
        <v>0.56000000000000005</v>
      </c>
    </row>
    <row r="560" spans="1:33" ht="15" customHeight="1">
      <c r="A560" s="107"/>
      <c r="B560" s="107"/>
      <c r="C560" s="107"/>
      <c r="D560" s="107"/>
      <c r="E560" s="118" t="s">
        <v>21</v>
      </c>
      <c r="F560" s="118"/>
      <c r="G560" s="119">
        <f>G559+G556</f>
        <v>8.24</v>
      </c>
      <c r="AE560" s="6" t="s">
        <v>21</v>
      </c>
      <c r="AG560" s="104">
        <v>10.76</v>
      </c>
    </row>
    <row r="561" spans="1:36" ht="9.9499999999999993" customHeight="1">
      <c r="A561" s="107"/>
      <c r="B561" s="107"/>
      <c r="C561" s="108"/>
      <c r="D561" s="108"/>
      <c r="E561" s="107"/>
      <c r="F561" s="107"/>
      <c r="G561" s="107"/>
    </row>
    <row r="562" spans="1:36" ht="20.100000000000001" customHeight="1">
      <c r="A562" s="120" t="s">
        <v>1827</v>
      </c>
      <c r="B562" s="120"/>
      <c r="C562" s="120"/>
      <c r="D562" s="120"/>
      <c r="E562" s="120"/>
      <c r="F562" s="120"/>
      <c r="G562" s="120"/>
      <c r="H562" s="120"/>
      <c r="I562" s="120"/>
      <c r="J562" s="120"/>
      <c r="K562" s="120"/>
      <c r="L562" s="120"/>
      <c r="AA562" s="6" t="s">
        <v>1827</v>
      </c>
    </row>
    <row r="563" spans="1:36" ht="20.100000000000001" customHeight="1">
      <c r="A563" s="153" t="s">
        <v>1771</v>
      </c>
      <c r="B563" s="154"/>
      <c r="C563" s="155" t="s">
        <v>1772</v>
      </c>
      <c r="D563" s="124" t="s">
        <v>1773</v>
      </c>
      <c r="E563" s="125"/>
      <c r="F563" s="133" t="s">
        <v>1774</v>
      </c>
      <c r="G563" s="133"/>
      <c r="H563" s="133"/>
      <c r="I563" s="133"/>
      <c r="J563" s="133" t="s">
        <v>1775</v>
      </c>
      <c r="K563" s="178"/>
      <c r="L563" s="178"/>
      <c r="AA563" s="6" t="s">
        <v>1771</v>
      </c>
      <c r="AC563" s="6" t="s">
        <v>1772</v>
      </c>
      <c r="AD563" s="6" t="s">
        <v>1773</v>
      </c>
      <c r="AF563" s="104" t="s">
        <v>1774</v>
      </c>
      <c r="AJ563" s="6" t="s">
        <v>1775</v>
      </c>
    </row>
    <row r="564" spans="1:36" ht="20.100000000000001" customHeight="1">
      <c r="A564" s="124"/>
      <c r="B564" s="125"/>
      <c r="C564" s="156"/>
      <c r="D564" s="111" t="s">
        <v>1776</v>
      </c>
      <c r="E564" s="111" t="s">
        <v>1777</v>
      </c>
      <c r="F564" s="157" t="s">
        <v>1776</v>
      </c>
      <c r="G564" s="157"/>
      <c r="H564" s="157" t="s">
        <v>1777</v>
      </c>
      <c r="I564" s="157"/>
      <c r="J564" s="158"/>
      <c r="AD564" s="6" t="s">
        <v>1776</v>
      </c>
      <c r="AE564" s="6" t="s">
        <v>1777</v>
      </c>
      <c r="AF564" s="104" t="s">
        <v>1776</v>
      </c>
      <c r="AH564" s="6" t="s">
        <v>1777</v>
      </c>
    </row>
    <row r="565" spans="1:36" ht="20.100000000000001" customHeight="1">
      <c r="A565" s="134" t="s">
        <v>1828</v>
      </c>
      <c r="B565" s="167" t="s">
        <v>1829</v>
      </c>
      <c r="C565" s="136">
        <v>1</v>
      </c>
      <c r="D565" s="137">
        <v>1</v>
      </c>
      <c r="E565" s="137">
        <v>0</v>
      </c>
      <c r="F565" s="160">
        <f>0.9*AF565</f>
        <v>277.82766000000004</v>
      </c>
      <c r="G565" s="160"/>
      <c r="H565" s="160">
        <f>0.9*AH565</f>
        <v>0</v>
      </c>
      <c r="I565" s="160"/>
      <c r="J565" s="170">
        <f>ROUND(C565*(D565*F565+E565*H565),4)</f>
        <v>277.82769999999999</v>
      </c>
      <c r="AA565" s="6" t="s">
        <v>1828</v>
      </c>
      <c r="AB565" s="6" t="s">
        <v>1829</v>
      </c>
      <c r="AC565" s="6">
        <v>1</v>
      </c>
      <c r="AD565" s="6">
        <v>1</v>
      </c>
      <c r="AE565" s="6">
        <v>0</v>
      </c>
      <c r="AF565" s="104">
        <v>308.69740000000002</v>
      </c>
      <c r="AH565" s="6">
        <v>0</v>
      </c>
      <c r="AJ565" s="6">
        <v>308.69740000000002</v>
      </c>
    </row>
    <row r="566" spans="1:36" ht="20.100000000000001" customHeight="1">
      <c r="A566" s="141"/>
      <c r="B566" s="141"/>
      <c r="C566" s="141"/>
      <c r="D566" s="141"/>
      <c r="E566" s="141"/>
      <c r="F566" s="162" t="s">
        <v>1780</v>
      </c>
      <c r="G566" s="162"/>
      <c r="H566" s="162"/>
      <c r="I566" s="162"/>
      <c r="J566" s="145">
        <f>SUM(J565)</f>
        <v>277.82769999999999</v>
      </c>
      <c r="AF566" s="104" t="s">
        <v>1780</v>
      </c>
      <c r="AJ566" s="6">
        <v>308.69740000000002</v>
      </c>
    </row>
    <row r="567" spans="1:36" ht="20.100000000000001" customHeight="1">
      <c r="A567" s="163" t="s">
        <v>1792</v>
      </c>
      <c r="B567" s="164"/>
      <c r="C567" s="164"/>
      <c r="D567" s="165"/>
      <c r="E567" s="166" t="s">
        <v>3</v>
      </c>
      <c r="F567" s="158" t="s">
        <v>1793</v>
      </c>
      <c r="G567" s="158"/>
      <c r="H567" s="158" t="s">
        <v>1794</v>
      </c>
      <c r="I567" s="158"/>
      <c r="J567" s="166" t="s">
        <v>1775</v>
      </c>
      <c r="AA567" s="6" t="s">
        <v>1792</v>
      </c>
      <c r="AE567" s="6" t="s">
        <v>3</v>
      </c>
      <c r="AF567" s="104" t="s">
        <v>1793</v>
      </c>
      <c r="AH567" s="6" t="s">
        <v>1794</v>
      </c>
      <c r="AJ567" s="6" t="s">
        <v>1775</v>
      </c>
    </row>
    <row r="568" spans="1:36" ht="20.100000000000001" customHeight="1">
      <c r="A568" s="134">
        <v>88316</v>
      </c>
      <c r="B568" s="179" t="s">
        <v>1849</v>
      </c>
      <c r="C568" s="180"/>
      <c r="D568" s="181"/>
      <c r="E568" s="134" t="s">
        <v>60</v>
      </c>
      <c r="F568" s="169">
        <v>3</v>
      </c>
      <c r="G568" s="169"/>
      <c r="H568" s="182">
        <f>0.9*AH568</f>
        <v>15.408000000000001</v>
      </c>
      <c r="I568" s="182"/>
      <c r="J568" s="170">
        <f>ROUND(H568*F568,4)</f>
        <v>46.223999999999997</v>
      </c>
      <c r="AA568" s="6">
        <v>88316</v>
      </c>
      <c r="AB568" s="6" t="s">
        <v>1849</v>
      </c>
      <c r="AE568" s="6" t="s">
        <v>60</v>
      </c>
      <c r="AF568" s="104">
        <v>3</v>
      </c>
      <c r="AH568" s="6">
        <v>17.12</v>
      </c>
      <c r="AJ568" s="6">
        <v>51.36</v>
      </c>
    </row>
    <row r="569" spans="1:36" ht="20.100000000000001" customHeight="1">
      <c r="A569" s="141"/>
      <c r="B569" s="141"/>
      <c r="C569" s="141"/>
      <c r="D569" s="141"/>
      <c r="E569" s="141"/>
      <c r="F569" s="162" t="s">
        <v>1799</v>
      </c>
      <c r="G569" s="162"/>
      <c r="H569" s="162"/>
      <c r="I569" s="162"/>
      <c r="J569" s="171">
        <f>SUM(J568)</f>
        <v>46.223999999999997</v>
      </c>
      <c r="AF569" s="104" t="s">
        <v>1799</v>
      </c>
      <c r="AJ569" s="6">
        <v>51.36</v>
      </c>
    </row>
    <row r="570" spans="1:36" ht="20.100000000000001" customHeight="1">
      <c r="A570" s="141"/>
      <c r="B570" s="141"/>
      <c r="C570" s="141"/>
      <c r="D570" s="141"/>
      <c r="E570" s="141"/>
      <c r="F570" s="172" t="s">
        <v>1781</v>
      </c>
      <c r="G570" s="172"/>
      <c r="H570" s="172"/>
      <c r="I570" s="172"/>
      <c r="J570" s="140">
        <f>J569+J566</f>
        <v>324.05169999999998</v>
      </c>
      <c r="AF570" s="104" t="s">
        <v>1781</v>
      </c>
      <c r="AJ570" s="6">
        <v>360.05740000000003</v>
      </c>
    </row>
    <row r="571" spans="1:36" ht="20.100000000000001" customHeight="1">
      <c r="A571" s="141"/>
      <c r="B571" s="141"/>
      <c r="C571" s="141"/>
      <c r="D571" s="141"/>
      <c r="E571" s="141"/>
      <c r="F571" s="172" t="s">
        <v>1782</v>
      </c>
      <c r="G571" s="172"/>
      <c r="H571" s="172"/>
      <c r="I571" s="172"/>
      <c r="J571" s="150">
        <v>3.1124999999999998</v>
      </c>
      <c r="AF571" s="104" t="s">
        <v>1782</v>
      </c>
      <c r="AJ571" s="6">
        <v>3.1124999999999998</v>
      </c>
    </row>
    <row r="572" spans="1:36" ht="20.100000000000001" customHeight="1">
      <c r="A572" s="141"/>
      <c r="B572" s="141"/>
      <c r="C572" s="141"/>
      <c r="D572" s="141"/>
      <c r="E572" s="141"/>
      <c r="F572" s="172" t="s">
        <v>1783</v>
      </c>
      <c r="G572" s="172"/>
      <c r="H572" s="172"/>
      <c r="I572" s="172"/>
      <c r="J572" s="140">
        <f>J570/J571</f>
        <v>104.11299598393575</v>
      </c>
      <c r="AF572" s="104" t="s">
        <v>1783</v>
      </c>
      <c r="AJ572" s="6">
        <v>115.68109236947792</v>
      </c>
    </row>
    <row r="573" spans="1:36" ht="20.100000000000001" customHeight="1">
      <c r="A573" s="163" t="s">
        <v>1801</v>
      </c>
      <c r="B573" s="164"/>
      <c r="C573" s="164"/>
      <c r="D573" s="173"/>
      <c r="E573" s="166" t="s">
        <v>3</v>
      </c>
      <c r="F573" s="158" t="s">
        <v>1793</v>
      </c>
      <c r="G573" s="158"/>
      <c r="H573" s="158" t="s">
        <v>1802</v>
      </c>
      <c r="I573" s="158"/>
      <c r="J573" s="166" t="s">
        <v>1803</v>
      </c>
      <c r="AA573" s="6" t="s">
        <v>1801</v>
      </c>
      <c r="AE573" s="6" t="s">
        <v>3</v>
      </c>
      <c r="AF573" s="104" t="s">
        <v>1793</v>
      </c>
      <c r="AH573" s="6" t="s">
        <v>1802</v>
      </c>
      <c r="AJ573" s="6" t="s">
        <v>1803</v>
      </c>
    </row>
    <row r="574" spans="1:36" ht="20.100000000000001" customHeight="1">
      <c r="A574" s="134" t="s">
        <v>1830</v>
      </c>
      <c r="B574" s="135" t="s">
        <v>1831</v>
      </c>
      <c r="C574" s="135"/>
      <c r="D574" s="135"/>
      <c r="E574" s="134" t="s">
        <v>66</v>
      </c>
      <c r="F574" s="169">
        <v>1</v>
      </c>
      <c r="G574" s="169"/>
      <c r="H574" s="160">
        <f>0.95*AH574</f>
        <v>510.60533499999997</v>
      </c>
      <c r="I574" s="160"/>
      <c r="J574" s="170">
        <f>ROUND(H574*F574,4)</f>
        <v>510.6053</v>
      </c>
      <c r="L574" s="183"/>
      <c r="AA574" s="6" t="s">
        <v>1830</v>
      </c>
      <c r="AB574" s="6" t="s">
        <v>1831</v>
      </c>
      <c r="AE574" s="6" t="s">
        <v>66</v>
      </c>
      <c r="AF574" s="104">
        <v>1</v>
      </c>
      <c r="AH574" s="6">
        <v>537.47929999999997</v>
      </c>
      <c r="AJ574" s="6">
        <v>537.47929999999997</v>
      </c>
    </row>
    <row r="575" spans="1:36" ht="20.100000000000001" customHeight="1">
      <c r="A575" s="141"/>
      <c r="B575" s="141"/>
      <c r="C575" s="141"/>
      <c r="D575" s="141"/>
      <c r="E575" s="141"/>
      <c r="F575" s="162" t="s">
        <v>1824</v>
      </c>
      <c r="G575" s="162"/>
      <c r="H575" s="162"/>
      <c r="I575" s="162"/>
      <c r="J575" s="171">
        <f>SUM(J574)</f>
        <v>510.6053</v>
      </c>
      <c r="AF575" s="104" t="s">
        <v>1824</v>
      </c>
      <c r="AJ575" s="6">
        <v>537.47929999999997</v>
      </c>
    </row>
    <row r="576" spans="1:36" ht="20.100000000000001" customHeight="1">
      <c r="A576" s="184" t="s">
        <v>1832</v>
      </c>
      <c r="B576" s="184"/>
      <c r="C576" s="184"/>
      <c r="D576" s="184"/>
      <c r="E576" s="166" t="s">
        <v>3</v>
      </c>
      <c r="F576" s="158" t="s">
        <v>1793</v>
      </c>
      <c r="G576" s="158"/>
      <c r="H576" s="158" t="s">
        <v>5</v>
      </c>
      <c r="I576" s="158"/>
      <c r="J576" s="166" t="s">
        <v>1803</v>
      </c>
      <c r="AA576" s="6" t="s">
        <v>1832</v>
      </c>
      <c r="AE576" s="6" t="s">
        <v>3</v>
      </c>
      <c r="AF576" s="104" t="s">
        <v>1793</v>
      </c>
      <c r="AH576" s="6" t="s">
        <v>5</v>
      </c>
      <c r="AJ576" s="6" t="s">
        <v>1803</v>
      </c>
    </row>
    <row r="577" spans="1:40" ht="20.100000000000001" customHeight="1">
      <c r="A577" s="134" t="s">
        <v>1833</v>
      </c>
      <c r="B577" s="135" t="s">
        <v>1834</v>
      </c>
      <c r="C577" s="135"/>
      <c r="D577" s="135"/>
      <c r="E577" s="134" t="s">
        <v>350</v>
      </c>
      <c r="F577" s="185">
        <v>7.3499999999999998E-3</v>
      </c>
      <c r="G577" s="185"/>
      <c r="H577" s="160">
        <f>0.95*AH577</f>
        <v>404.92115999999999</v>
      </c>
      <c r="I577" s="160"/>
      <c r="J577" s="170">
        <f t="shared" ref="J577:J579" si="92">ROUND(H577*F577,4)</f>
        <v>2.9762</v>
      </c>
      <c r="AA577" s="6" t="s">
        <v>1833</v>
      </c>
      <c r="AB577" s="6" t="s">
        <v>1834</v>
      </c>
      <c r="AE577" s="6" t="s">
        <v>350</v>
      </c>
      <c r="AF577" s="104">
        <v>7.3499999999999998E-3</v>
      </c>
      <c r="AH577" s="6">
        <v>426.2328</v>
      </c>
      <c r="AJ577" s="6">
        <v>3.1328</v>
      </c>
    </row>
    <row r="578" spans="1:40" ht="20.100000000000001" customHeight="1">
      <c r="A578" s="134" t="s">
        <v>1835</v>
      </c>
      <c r="B578" s="135" t="s">
        <v>1836</v>
      </c>
      <c r="C578" s="135"/>
      <c r="D578" s="135"/>
      <c r="E578" s="134" t="s">
        <v>350</v>
      </c>
      <c r="F578" s="185">
        <v>0.40200000000000002</v>
      </c>
      <c r="G578" s="185"/>
      <c r="H578" s="160">
        <f t="shared" ref="H578:H579" si="93">0.95*AH578</f>
        <v>360.22394500000001</v>
      </c>
      <c r="I578" s="160"/>
      <c r="J578" s="170">
        <f>ROUND(H578*F578,4)</f>
        <v>144.81</v>
      </c>
      <c r="AA578" s="6" t="s">
        <v>1835</v>
      </c>
      <c r="AB578" s="6" t="s">
        <v>1836</v>
      </c>
      <c r="AE578" s="6" t="s">
        <v>350</v>
      </c>
      <c r="AF578" s="104">
        <v>0.40200000000000002</v>
      </c>
      <c r="AH578" s="6">
        <v>379.18310000000002</v>
      </c>
      <c r="AJ578" s="6">
        <v>152.4316</v>
      </c>
    </row>
    <row r="579" spans="1:40" ht="20.100000000000001" customHeight="1">
      <c r="A579" s="134" t="s">
        <v>1837</v>
      </c>
      <c r="B579" s="135" t="s">
        <v>1838</v>
      </c>
      <c r="C579" s="135"/>
      <c r="D579" s="135"/>
      <c r="E579" s="134" t="s">
        <v>542</v>
      </c>
      <c r="F579" s="185">
        <v>0.8</v>
      </c>
      <c r="G579" s="185"/>
      <c r="H579" s="160">
        <f t="shared" si="93"/>
        <v>66.636800000000008</v>
      </c>
      <c r="I579" s="160"/>
      <c r="J579" s="170">
        <f>ROUND(H579*F579,4)</f>
        <v>53.309399999999997</v>
      </c>
      <c r="AA579" s="6" t="s">
        <v>1837</v>
      </c>
      <c r="AB579" s="6" t="s">
        <v>1838</v>
      </c>
      <c r="AE579" s="6" t="s">
        <v>542</v>
      </c>
      <c r="AF579" s="104">
        <v>0.8</v>
      </c>
      <c r="AH579" s="6">
        <v>70.144000000000005</v>
      </c>
      <c r="AJ579" s="6">
        <v>56.115200000000002</v>
      </c>
    </row>
    <row r="580" spans="1:40" ht="20.100000000000001" customHeight="1">
      <c r="A580" s="141"/>
      <c r="B580" s="141"/>
      <c r="C580" s="141"/>
      <c r="D580" s="141"/>
      <c r="E580" s="141"/>
      <c r="F580" s="162" t="s">
        <v>1839</v>
      </c>
      <c r="G580" s="162"/>
      <c r="H580" s="162"/>
      <c r="I580" s="162"/>
      <c r="J580" s="145">
        <f>SUM(J577:J579)</f>
        <v>201.09559999999999</v>
      </c>
      <c r="AF580" s="104" t="s">
        <v>1839</v>
      </c>
      <c r="AJ580" s="6">
        <v>211.67959999999999</v>
      </c>
    </row>
    <row r="581" spans="1:40" ht="20.100000000000001" customHeight="1">
      <c r="A581" s="186" t="s">
        <v>1840</v>
      </c>
      <c r="B581" s="186"/>
      <c r="C581" s="157" t="s">
        <v>1261</v>
      </c>
      <c r="D581" s="157" t="s">
        <v>1841</v>
      </c>
      <c r="E581" s="157"/>
      <c r="F581" s="157" t="s">
        <v>1842</v>
      </c>
      <c r="G581" s="157"/>
      <c r="H581" s="157" t="s">
        <v>1843</v>
      </c>
      <c r="I581" s="157"/>
      <c r="J581" s="157" t="s">
        <v>1844</v>
      </c>
      <c r="K581" s="157"/>
      <c r="L581" s="157" t="s">
        <v>1803</v>
      </c>
      <c r="AA581" s="6" t="s">
        <v>1840</v>
      </c>
      <c r="AC581" s="6" t="s">
        <v>1261</v>
      </c>
      <c r="AD581" s="6" t="s">
        <v>1841</v>
      </c>
      <c r="AF581" s="104" t="s">
        <v>1842</v>
      </c>
      <c r="AH581" s="6" t="s">
        <v>1843</v>
      </c>
      <c r="AJ581" s="6" t="s">
        <v>1844</v>
      </c>
      <c r="AL581" s="6" t="s">
        <v>1803</v>
      </c>
    </row>
    <row r="582" spans="1:40" ht="20.100000000000001" customHeight="1">
      <c r="A582" s="186"/>
      <c r="B582" s="186"/>
      <c r="C582" s="157"/>
      <c r="D582" s="157"/>
      <c r="E582" s="157"/>
      <c r="F582" s="111" t="s">
        <v>1845</v>
      </c>
      <c r="G582" s="111" t="s">
        <v>1846</v>
      </c>
      <c r="H582" s="111" t="s">
        <v>1845</v>
      </c>
      <c r="I582" s="111" t="s">
        <v>1846</v>
      </c>
      <c r="J582" s="111" t="s">
        <v>1845</v>
      </c>
      <c r="K582" s="111" t="s">
        <v>1846</v>
      </c>
      <c r="L582" s="157"/>
      <c r="AF582" s="104" t="s">
        <v>1845</v>
      </c>
      <c r="AG582" s="104" t="s">
        <v>1846</v>
      </c>
      <c r="AH582" s="6" t="s">
        <v>1845</v>
      </c>
      <c r="AI582" s="6" t="s">
        <v>1846</v>
      </c>
      <c r="AJ582" s="6" t="s">
        <v>1845</v>
      </c>
      <c r="AK582" s="6" t="s">
        <v>1846</v>
      </c>
    </row>
    <row r="583" spans="1:40" ht="20.100000000000001" customHeight="1">
      <c r="A583" s="187" t="s">
        <v>1830</v>
      </c>
      <c r="B583" s="188" t="s">
        <v>1847</v>
      </c>
      <c r="C583" s="187" t="s">
        <v>339</v>
      </c>
      <c r="D583" s="189">
        <v>1.18</v>
      </c>
      <c r="E583" s="189"/>
      <c r="F583" s="190">
        <v>0</v>
      </c>
      <c r="G583" s="191">
        <v>2.6755</v>
      </c>
      <c r="H583" s="190">
        <v>0</v>
      </c>
      <c r="I583" s="191">
        <v>2.1362999999999999</v>
      </c>
      <c r="J583" s="190">
        <v>0</v>
      </c>
      <c r="K583" s="191">
        <v>1.75</v>
      </c>
      <c r="L583" s="192">
        <f>ROUND((D583*(F583*G583+H583*I583+J583*K583)),2)</f>
        <v>0</v>
      </c>
      <c r="AA583" s="6" t="s">
        <v>1830</v>
      </c>
      <c r="AB583" s="6" t="s">
        <v>1847</v>
      </c>
      <c r="AC583" s="6" t="s">
        <v>339</v>
      </c>
      <c r="AD583" s="6">
        <v>1.18</v>
      </c>
      <c r="AF583" s="104">
        <v>0</v>
      </c>
      <c r="AG583" s="104">
        <v>2.6755</v>
      </c>
      <c r="AH583" s="6">
        <v>0</v>
      </c>
      <c r="AI583" s="6">
        <v>2.1362999999999999</v>
      </c>
      <c r="AJ583" s="6">
        <v>0</v>
      </c>
      <c r="AK583" s="6">
        <v>1.75</v>
      </c>
      <c r="AL583" s="6">
        <v>0</v>
      </c>
    </row>
    <row r="584" spans="1:40" ht="20.100000000000001" customHeight="1">
      <c r="A584" s="141"/>
      <c r="B584" s="141"/>
      <c r="C584" s="141"/>
      <c r="D584" s="141"/>
      <c r="E584" s="141"/>
      <c r="F584" s="141"/>
      <c r="G584" s="141"/>
      <c r="H584" s="162" t="s">
        <v>1848</v>
      </c>
      <c r="I584" s="162"/>
      <c r="J584" s="162"/>
      <c r="K584" s="162"/>
      <c r="L584" s="140">
        <f>SUM(L583)</f>
        <v>0</v>
      </c>
      <c r="AH584" s="6" t="s">
        <v>1848</v>
      </c>
      <c r="AL584" s="6">
        <v>0</v>
      </c>
    </row>
    <row r="585" spans="1:40" ht="20.100000000000001" customHeight="1">
      <c r="A585" s="141"/>
      <c r="B585" s="141"/>
      <c r="C585" s="141"/>
      <c r="D585" s="141"/>
      <c r="E585" s="141"/>
      <c r="F585" s="141"/>
      <c r="G585" s="141"/>
      <c r="H585" s="172" t="s">
        <v>1784</v>
      </c>
      <c r="I585" s="172"/>
      <c r="J585" s="172"/>
      <c r="K585" s="172"/>
      <c r="L585" s="140">
        <f>-L584+J580+J575+J572</f>
        <v>815.81389598393582</v>
      </c>
      <c r="AH585" s="6" t="s">
        <v>1784</v>
      </c>
      <c r="AL585" s="6">
        <v>864.83999236947784</v>
      </c>
    </row>
    <row r="586" spans="1:40" ht="20.100000000000001" customHeight="1">
      <c r="A586" s="141"/>
      <c r="B586" s="141"/>
      <c r="C586" s="141"/>
      <c r="D586" s="141"/>
      <c r="E586" s="141"/>
      <c r="F586" s="141"/>
      <c r="G586" s="141"/>
      <c r="H586" s="172" t="s">
        <v>21</v>
      </c>
      <c r="I586" s="172"/>
      <c r="J586" s="172"/>
      <c r="K586" s="172"/>
      <c r="L586" s="151">
        <f>L585</f>
        <v>815.81389598393582</v>
      </c>
      <c r="M586" s="193">
        <v>864.84</v>
      </c>
      <c r="N586" s="6" t="s">
        <v>1826</v>
      </c>
      <c r="AH586" s="6" t="s">
        <v>21</v>
      </c>
      <c r="AL586" s="6">
        <v>864.83999236947784</v>
      </c>
      <c r="AM586" s="6">
        <v>864.84</v>
      </c>
      <c r="AN586" s="6" t="s">
        <v>1826</v>
      </c>
    </row>
    <row r="587" spans="1:40" ht="9.9499999999999993" customHeight="1">
      <c r="A587" s="107"/>
      <c r="B587" s="107"/>
      <c r="C587" s="108"/>
      <c r="D587" s="108"/>
      <c r="E587" s="107"/>
      <c r="F587" s="107"/>
      <c r="G587" s="107"/>
    </row>
    <row r="588" spans="1:40" ht="20.100000000000001" customHeight="1">
      <c r="A588" s="109" t="s">
        <v>383</v>
      </c>
      <c r="B588" s="109"/>
      <c r="C588" s="109"/>
      <c r="D588" s="109"/>
      <c r="E588" s="109"/>
      <c r="F588" s="109"/>
      <c r="G588" s="109"/>
      <c r="AA588" s="6" t="s">
        <v>383</v>
      </c>
    </row>
    <row r="589" spans="1:40" ht="15" customHeight="1">
      <c r="A589" s="110" t="s">
        <v>18</v>
      </c>
      <c r="B589" s="110"/>
      <c r="C589" s="111" t="s">
        <v>2</v>
      </c>
      <c r="D589" s="111" t="s">
        <v>3</v>
      </c>
      <c r="E589" s="111" t="s">
        <v>4</v>
      </c>
      <c r="F589" s="111" t="s">
        <v>5</v>
      </c>
      <c r="G589" s="111" t="s">
        <v>6</v>
      </c>
      <c r="AA589" s="6" t="s">
        <v>18</v>
      </c>
      <c r="AC589" s="6" t="s">
        <v>2</v>
      </c>
      <c r="AD589" s="6" t="s">
        <v>3</v>
      </c>
      <c r="AE589" s="6" t="s">
        <v>4</v>
      </c>
      <c r="AF589" s="104" t="s">
        <v>5</v>
      </c>
      <c r="AG589" s="104" t="s">
        <v>6</v>
      </c>
    </row>
    <row r="590" spans="1:40" ht="20.100000000000001" customHeight="1">
      <c r="A590" s="112" t="s">
        <v>384</v>
      </c>
      <c r="B590" s="113" t="s">
        <v>385</v>
      </c>
      <c r="C590" s="112" t="s">
        <v>8</v>
      </c>
      <c r="D590" s="112" t="s">
        <v>90</v>
      </c>
      <c r="E590" s="114">
        <v>16.573899999999998</v>
      </c>
      <c r="F590" s="115">
        <f t="shared" ref="F590:F597" si="94">IF(D590="H",$K$9*AF590,$K$10*AF590)</f>
        <v>9.5400000000000009</v>
      </c>
      <c r="G590" s="115">
        <f t="shared" ref="G590:G597" si="95">ROUND(F590*E590,2)</f>
        <v>158.12</v>
      </c>
      <c r="AA590" s="6" t="s">
        <v>384</v>
      </c>
      <c r="AB590" s="6" t="s">
        <v>385</v>
      </c>
      <c r="AC590" s="6" t="s">
        <v>8</v>
      </c>
      <c r="AD590" s="6" t="s">
        <v>90</v>
      </c>
      <c r="AE590" s="6">
        <v>16.573899999999998</v>
      </c>
      <c r="AF590" s="104">
        <v>12.72</v>
      </c>
      <c r="AG590" s="104">
        <v>210.82</v>
      </c>
    </row>
    <row r="591" spans="1:40" ht="20.100000000000001" customHeight="1">
      <c r="A591" s="112" t="s">
        <v>386</v>
      </c>
      <c r="B591" s="113" t="s">
        <v>387</v>
      </c>
      <c r="C591" s="112" t="s">
        <v>8</v>
      </c>
      <c r="D591" s="112" t="s">
        <v>90</v>
      </c>
      <c r="E591" s="114">
        <v>40.837200000000003</v>
      </c>
      <c r="F591" s="115">
        <f t="shared" si="94"/>
        <v>8.0924999999999994</v>
      </c>
      <c r="G591" s="115">
        <f t="shared" si="95"/>
        <v>330.48</v>
      </c>
      <c r="AA591" s="6" t="s">
        <v>386</v>
      </c>
      <c r="AB591" s="6" t="s">
        <v>387</v>
      </c>
      <c r="AC591" s="6" t="s">
        <v>8</v>
      </c>
      <c r="AD591" s="6" t="s">
        <v>90</v>
      </c>
      <c r="AE591" s="6">
        <v>40.837200000000003</v>
      </c>
      <c r="AF591" s="104">
        <v>10.79</v>
      </c>
      <c r="AG591" s="104">
        <v>440.63</v>
      </c>
    </row>
    <row r="592" spans="1:40" ht="20.100000000000001" customHeight="1">
      <c r="A592" s="112" t="s">
        <v>388</v>
      </c>
      <c r="B592" s="113" t="s">
        <v>389</v>
      </c>
      <c r="C592" s="112" t="s">
        <v>8</v>
      </c>
      <c r="D592" s="112" t="s">
        <v>90</v>
      </c>
      <c r="E592" s="114">
        <v>100.86190000000001</v>
      </c>
      <c r="F592" s="115">
        <f t="shared" si="94"/>
        <v>11.129999999999999</v>
      </c>
      <c r="G592" s="115">
        <f t="shared" si="95"/>
        <v>1122.5899999999999</v>
      </c>
      <c r="AA592" s="6" t="s">
        <v>388</v>
      </c>
      <c r="AB592" s="6" t="s">
        <v>389</v>
      </c>
      <c r="AC592" s="6" t="s">
        <v>8</v>
      </c>
      <c r="AD592" s="6" t="s">
        <v>90</v>
      </c>
      <c r="AE592" s="6">
        <v>100.86190000000001</v>
      </c>
      <c r="AF592" s="104">
        <v>14.84</v>
      </c>
      <c r="AG592" s="104">
        <v>1496.79</v>
      </c>
    </row>
    <row r="593" spans="1:33" ht="20.100000000000001" customHeight="1">
      <c r="A593" s="112" t="s">
        <v>390</v>
      </c>
      <c r="B593" s="113" t="s">
        <v>391</v>
      </c>
      <c r="C593" s="112" t="s">
        <v>8</v>
      </c>
      <c r="D593" s="112" t="s">
        <v>90</v>
      </c>
      <c r="E593" s="114">
        <v>5.7876000000000003</v>
      </c>
      <c r="F593" s="115">
        <f t="shared" si="94"/>
        <v>10.605</v>
      </c>
      <c r="G593" s="115">
        <f t="shared" si="95"/>
        <v>61.38</v>
      </c>
      <c r="AA593" s="6" t="s">
        <v>390</v>
      </c>
      <c r="AB593" s="6" t="s">
        <v>391</v>
      </c>
      <c r="AC593" s="6" t="s">
        <v>8</v>
      </c>
      <c r="AD593" s="6" t="s">
        <v>90</v>
      </c>
      <c r="AE593" s="6">
        <v>5.7876000000000003</v>
      </c>
      <c r="AF593" s="104">
        <v>14.14</v>
      </c>
      <c r="AG593" s="104">
        <v>81.83</v>
      </c>
    </row>
    <row r="594" spans="1:33" ht="20.100000000000001" customHeight="1">
      <c r="A594" s="112" t="s">
        <v>392</v>
      </c>
      <c r="B594" s="113" t="s">
        <v>393</v>
      </c>
      <c r="C594" s="112" t="s">
        <v>8</v>
      </c>
      <c r="D594" s="112" t="s">
        <v>90</v>
      </c>
      <c r="E594" s="114">
        <v>17.882100000000001</v>
      </c>
      <c r="F594" s="115">
        <f t="shared" si="94"/>
        <v>10.620000000000001</v>
      </c>
      <c r="G594" s="115">
        <f t="shared" si="95"/>
        <v>189.91</v>
      </c>
      <c r="AA594" s="6" t="s">
        <v>392</v>
      </c>
      <c r="AB594" s="6" t="s">
        <v>393</v>
      </c>
      <c r="AC594" s="6" t="s">
        <v>8</v>
      </c>
      <c r="AD594" s="6" t="s">
        <v>90</v>
      </c>
      <c r="AE594" s="6">
        <v>17.882100000000001</v>
      </c>
      <c r="AF594" s="104">
        <v>14.16</v>
      </c>
      <c r="AG594" s="104">
        <v>253.21</v>
      </c>
    </row>
    <row r="595" spans="1:33" ht="29.1" customHeight="1">
      <c r="A595" s="112" t="s">
        <v>394</v>
      </c>
      <c r="B595" s="113" t="s">
        <v>395</v>
      </c>
      <c r="C595" s="112" t="s">
        <v>8</v>
      </c>
      <c r="D595" s="112" t="s">
        <v>102</v>
      </c>
      <c r="E595" s="114">
        <v>2.5125000000000002</v>
      </c>
      <c r="F595" s="115">
        <f t="shared" si="94"/>
        <v>442.62749999999994</v>
      </c>
      <c r="G595" s="115">
        <f t="shared" si="95"/>
        <v>1112.0999999999999</v>
      </c>
      <c r="AA595" s="6" t="s">
        <v>394</v>
      </c>
      <c r="AB595" s="6" t="s">
        <v>395</v>
      </c>
      <c r="AC595" s="6" t="s">
        <v>8</v>
      </c>
      <c r="AD595" s="6" t="s">
        <v>102</v>
      </c>
      <c r="AE595" s="6">
        <v>2.5125000000000002</v>
      </c>
      <c r="AF595" s="104">
        <v>590.16999999999996</v>
      </c>
      <c r="AG595" s="104">
        <v>1482.8</v>
      </c>
    </row>
    <row r="596" spans="1:33" ht="29.1" customHeight="1">
      <c r="A596" s="112" t="s">
        <v>396</v>
      </c>
      <c r="B596" s="113" t="s">
        <v>397</v>
      </c>
      <c r="C596" s="112" t="s">
        <v>8</v>
      </c>
      <c r="D596" s="112" t="s">
        <v>95</v>
      </c>
      <c r="E596" s="114">
        <v>12.7913</v>
      </c>
      <c r="F596" s="115">
        <f t="shared" si="94"/>
        <v>73.477499999999992</v>
      </c>
      <c r="G596" s="115">
        <f t="shared" si="95"/>
        <v>939.87</v>
      </c>
      <c r="AA596" s="6" t="s">
        <v>396</v>
      </c>
      <c r="AB596" s="6" t="s">
        <v>397</v>
      </c>
      <c r="AC596" s="6" t="s">
        <v>8</v>
      </c>
      <c r="AD596" s="6" t="s">
        <v>95</v>
      </c>
      <c r="AE596" s="6">
        <v>12.7913</v>
      </c>
      <c r="AF596" s="104">
        <v>97.97</v>
      </c>
      <c r="AG596" s="104">
        <v>1253.1600000000001</v>
      </c>
    </row>
    <row r="597" spans="1:33" ht="20.100000000000001" customHeight="1">
      <c r="A597" s="112" t="s">
        <v>398</v>
      </c>
      <c r="B597" s="113" t="s">
        <v>399</v>
      </c>
      <c r="C597" s="112" t="s">
        <v>8</v>
      </c>
      <c r="D597" s="112" t="s">
        <v>102</v>
      </c>
      <c r="E597" s="114">
        <v>0.38950000000000001</v>
      </c>
      <c r="F597" s="115">
        <f t="shared" si="94"/>
        <v>516.55500000000006</v>
      </c>
      <c r="G597" s="115">
        <f t="shared" si="95"/>
        <v>201.2</v>
      </c>
      <c r="AA597" s="6" t="s">
        <v>398</v>
      </c>
      <c r="AB597" s="6" t="s">
        <v>399</v>
      </c>
      <c r="AC597" s="6" t="s">
        <v>8</v>
      </c>
      <c r="AD597" s="6" t="s">
        <v>102</v>
      </c>
      <c r="AE597" s="6">
        <v>0.38950000000000001</v>
      </c>
      <c r="AF597" s="104">
        <v>688.74</v>
      </c>
      <c r="AG597" s="104">
        <v>268.26</v>
      </c>
    </row>
    <row r="598" spans="1:33" ht="15" customHeight="1">
      <c r="A598" s="107"/>
      <c r="B598" s="107"/>
      <c r="C598" s="107"/>
      <c r="D598" s="107"/>
      <c r="E598" s="116" t="s">
        <v>20</v>
      </c>
      <c r="F598" s="116"/>
      <c r="G598" s="117">
        <f>SUM(G590:G597)</f>
        <v>4115.6499999999996</v>
      </c>
      <c r="AE598" s="6" t="s">
        <v>20</v>
      </c>
      <c r="AG598" s="104">
        <v>5487.5</v>
      </c>
    </row>
    <row r="599" spans="1:33" ht="15" customHeight="1">
      <c r="A599" s="107"/>
      <c r="B599" s="107"/>
      <c r="C599" s="107"/>
      <c r="D599" s="107"/>
      <c r="E599" s="118" t="s">
        <v>21</v>
      </c>
      <c r="F599" s="118"/>
      <c r="G599" s="119">
        <f>G598</f>
        <v>4115.6499999999996</v>
      </c>
      <c r="AE599" s="6" t="s">
        <v>21</v>
      </c>
      <c r="AG599" s="104">
        <v>5487.5</v>
      </c>
    </row>
    <row r="600" spans="1:33" ht="9.9499999999999993" customHeight="1">
      <c r="A600" s="107"/>
      <c r="B600" s="107"/>
      <c r="C600" s="108"/>
      <c r="D600" s="108"/>
      <c r="E600" s="107"/>
      <c r="F600" s="107"/>
      <c r="G600" s="107"/>
    </row>
    <row r="601" spans="1:33" ht="20.100000000000001" customHeight="1">
      <c r="A601" s="109" t="s">
        <v>400</v>
      </c>
      <c r="B601" s="109"/>
      <c r="C601" s="109"/>
      <c r="D601" s="109"/>
      <c r="E601" s="109"/>
      <c r="F601" s="109"/>
      <c r="G601" s="109"/>
      <c r="AA601" s="6" t="s">
        <v>400</v>
      </c>
    </row>
    <row r="602" spans="1:33" ht="15" customHeight="1">
      <c r="A602" s="110" t="s">
        <v>63</v>
      </c>
      <c r="B602" s="110"/>
      <c r="C602" s="111" t="s">
        <v>2</v>
      </c>
      <c r="D602" s="111" t="s">
        <v>3</v>
      </c>
      <c r="E602" s="111" t="s">
        <v>4</v>
      </c>
      <c r="F602" s="111" t="s">
        <v>5</v>
      </c>
      <c r="G602" s="111" t="s">
        <v>6</v>
      </c>
      <c r="AA602" s="6" t="s">
        <v>63</v>
      </c>
      <c r="AC602" s="6" t="s">
        <v>2</v>
      </c>
      <c r="AD602" s="6" t="s">
        <v>3</v>
      </c>
      <c r="AE602" s="6" t="s">
        <v>4</v>
      </c>
      <c r="AF602" s="104" t="s">
        <v>5</v>
      </c>
      <c r="AG602" s="104" t="s">
        <v>6</v>
      </c>
    </row>
    <row r="603" spans="1:33" ht="15" customHeight="1">
      <c r="A603" s="112" t="s">
        <v>401</v>
      </c>
      <c r="B603" s="113" t="s">
        <v>402</v>
      </c>
      <c r="C603" s="112" t="s">
        <v>48</v>
      </c>
      <c r="D603" s="112" t="s">
        <v>403</v>
      </c>
      <c r="E603" s="114">
        <v>1.2</v>
      </c>
      <c r="F603" s="115">
        <f>IF(D603="H",$K$9*AF603,$K$10*AF603)</f>
        <v>65.587500000000006</v>
      </c>
      <c r="G603" s="115">
        <f t="shared" ref="G603" si="96">ROUND(F603*E603,2)</f>
        <v>78.709999999999994</v>
      </c>
      <c r="AA603" s="6" t="s">
        <v>401</v>
      </c>
      <c r="AB603" s="6" t="s">
        <v>402</v>
      </c>
      <c r="AC603" s="6" t="s">
        <v>48</v>
      </c>
      <c r="AD603" s="6" t="s">
        <v>403</v>
      </c>
      <c r="AE603" s="6">
        <v>1.2</v>
      </c>
      <c r="AF603" s="104">
        <v>87.45</v>
      </c>
      <c r="AG603" s="104">
        <v>104.94</v>
      </c>
    </row>
    <row r="604" spans="1:33" ht="15" customHeight="1">
      <c r="A604" s="110" t="s">
        <v>96</v>
      </c>
      <c r="B604" s="110"/>
      <c r="C604" s="107"/>
      <c r="D604" s="107"/>
      <c r="E604" s="116" t="s">
        <v>75</v>
      </c>
      <c r="F604" s="116"/>
      <c r="G604" s="117">
        <f>SUM(G602:G603)</f>
        <v>78.709999999999994</v>
      </c>
      <c r="AA604" s="6" t="s">
        <v>96</v>
      </c>
      <c r="AE604" s="6" t="s">
        <v>75</v>
      </c>
      <c r="AG604" s="104">
        <v>104.94</v>
      </c>
    </row>
    <row r="605" spans="1:33" ht="15" customHeight="1">
      <c r="C605" s="111" t="s">
        <v>2</v>
      </c>
      <c r="D605" s="111" t="s">
        <v>3</v>
      </c>
      <c r="E605" s="111" t="s">
        <v>4</v>
      </c>
      <c r="F605" s="111" t="s">
        <v>5</v>
      </c>
      <c r="G605" s="111" t="s">
        <v>6</v>
      </c>
      <c r="AC605" s="6" t="s">
        <v>2</v>
      </c>
      <c r="AD605" s="6" t="s">
        <v>3</v>
      </c>
      <c r="AE605" s="6" t="s">
        <v>4</v>
      </c>
      <c r="AF605" s="104" t="s">
        <v>5</v>
      </c>
      <c r="AG605" s="104" t="s">
        <v>6</v>
      </c>
    </row>
    <row r="606" spans="1:33" ht="15" customHeight="1">
      <c r="A606" s="112" t="s">
        <v>127</v>
      </c>
      <c r="B606" s="113" t="s">
        <v>1727</v>
      </c>
      <c r="C606" s="112" t="s">
        <v>8</v>
      </c>
      <c r="D606" s="112" t="s">
        <v>36</v>
      </c>
      <c r="E606" s="114">
        <v>3</v>
      </c>
      <c r="F606" s="115">
        <f>IF(D606="H",$K$9*AF606,$K$10*AF606)</f>
        <v>12.84</v>
      </c>
      <c r="G606" s="115">
        <f t="shared" ref="G606" si="97">ROUND(F606*E606,2)</f>
        <v>38.520000000000003</v>
      </c>
      <c r="AA606" s="6" t="s">
        <v>127</v>
      </c>
      <c r="AB606" s="6" t="s">
        <v>1727</v>
      </c>
      <c r="AC606" s="6" t="s">
        <v>8</v>
      </c>
      <c r="AD606" s="6" t="s">
        <v>36</v>
      </c>
      <c r="AE606" s="6">
        <v>3</v>
      </c>
      <c r="AF606" s="104">
        <v>17.12</v>
      </c>
      <c r="AG606" s="104">
        <v>51.36</v>
      </c>
    </row>
    <row r="607" spans="1:33" ht="15" customHeight="1">
      <c r="A607" s="107"/>
      <c r="B607" s="107"/>
      <c r="C607" s="107"/>
      <c r="D607" s="107"/>
      <c r="E607" s="116" t="s">
        <v>99</v>
      </c>
      <c r="F607" s="116"/>
      <c r="G607" s="117">
        <f>SUM(G606)</f>
        <v>38.520000000000003</v>
      </c>
      <c r="AE607" s="6" t="s">
        <v>99</v>
      </c>
      <c r="AG607" s="104">
        <v>51.36</v>
      </c>
    </row>
    <row r="608" spans="1:33" ht="15" customHeight="1">
      <c r="A608" s="107"/>
      <c r="B608" s="107"/>
      <c r="C608" s="107"/>
      <c r="D608" s="107"/>
      <c r="E608" s="118" t="s">
        <v>21</v>
      </c>
      <c r="F608" s="118"/>
      <c r="G608" s="119">
        <f>G607+G604</f>
        <v>117.22999999999999</v>
      </c>
      <c r="AE608" s="6" t="s">
        <v>21</v>
      </c>
      <c r="AG608" s="104">
        <v>156.30000000000001</v>
      </c>
    </row>
    <row r="609" spans="1:33" ht="9.9499999999999993" customHeight="1">
      <c r="A609" s="107"/>
      <c r="B609" s="107"/>
      <c r="C609" s="108"/>
      <c r="D609" s="108"/>
      <c r="E609" s="107"/>
      <c r="F609" s="107"/>
      <c r="G609" s="107"/>
    </row>
    <row r="610" spans="1:33" ht="20.100000000000001" customHeight="1">
      <c r="A610" s="109" t="s">
        <v>404</v>
      </c>
      <c r="B610" s="109"/>
      <c r="C610" s="109"/>
      <c r="D610" s="109"/>
      <c r="E610" s="109"/>
      <c r="F610" s="109"/>
      <c r="G610" s="109"/>
      <c r="AA610" s="6" t="s">
        <v>404</v>
      </c>
    </row>
    <row r="611" spans="1:33" ht="15" customHeight="1">
      <c r="A611" s="110" t="s">
        <v>96</v>
      </c>
      <c r="B611" s="110"/>
      <c r="C611" s="111" t="s">
        <v>2</v>
      </c>
      <c r="D611" s="111" t="s">
        <v>3</v>
      </c>
      <c r="E611" s="111" t="s">
        <v>4</v>
      </c>
      <c r="F611" s="111" t="s">
        <v>5</v>
      </c>
      <c r="G611" s="111" t="s">
        <v>6</v>
      </c>
      <c r="AA611" s="6" t="s">
        <v>96</v>
      </c>
      <c r="AC611" s="6" t="s">
        <v>2</v>
      </c>
      <c r="AD611" s="6" t="s">
        <v>3</v>
      </c>
      <c r="AE611" s="6" t="s">
        <v>4</v>
      </c>
      <c r="AF611" s="104" t="s">
        <v>5</v>
      </c>
      <c r="AG611" s="104" t="s">
        <v>6</v>
      </c>
    </row>
    <row r="612" spans="1:33" ht="15" customHeight="1">
      <c r="A612" s="112" t="s">
        <v>405</v>
      </c>
      <c r="B612" s="113" t="s">
        <v>1728</v>
      </c>
      <c r="C612" s="112" t="s">
        <v>8</v>
      </c>
      <c r="D612" s="112" t="s">
        <v>36</v>
      </c>
      <c r="E612" s="114">
        <v>0.31059999999999999</v>
      </c>
      <c r="F612" s="115">
        <f t="shared" ref="F612:F613" si="98">IF(D612="H",$K$9*AF612,$K$10*AF612)</f>
        <v>16.297499999999999</v>
      </c>
      <c r="G612" s="115">
        <f t="shared" ref="G612:G613" si="99">ROUND(F612*E612,2)</f>
        <v>5.0599999999999996</v>
      </c>
      <c r="AA612" s="6" t="s">
        <v>405</v>
      </c>
      <c r="AB612" s="6" t="s">
        <v>1728</v>
      </c>
      <c r="AC612" s="6" t="s">
        <v>8</v>
      </c>
      <c r="AD612" s="6" t="s">
        <v>36</v>
      </c>
      <c r="AE612" s="6">
        <v>0.31059999999999999</v>
      </c>
      <c r="AF612" s="104">
        <v>21.73</v>
      </c>
      <c r="AG612" s="104">
        <v>6.74</v>
      </c>
    </row>
    <row r="613" spans="1:33" ht="15" customHeight="1">
      <c r="A613" s="112" t="s">
        <v>127</v>
      </c>
      <c r="B613" s="113" t="s">
        <v>1727</v>
      </c>
      <c r="C613" s="112" t="s">
        <v>8</v>
      </c>
      <c r="D613" s="112" t="s">
        <v>36</v>
      </c>
      <c r="E613" s="114">
        <v>8.4699999999999998E-2</v>
      </c>
      <c r="F613" s="115">
        <f t="shared" si="98"/>
        <v>12.84</v>
      </c>
      <c r="G613" s="115">
        <f t="shared" si="99"/>
        <v>1.0900000000000001</v>
      </c>
      <c r="AA613" s="6" t="s">
        <v>127</v>
      </c>
      <c r="AB613" s="6" t="s">
        <v>1727</v>
      </c>
      <c r="AC613" s="6" t="s">
        <v>8</v>
      </c>
      <c r="AD613" s="6" t="s">
        <v>36</v>
      </c>
      <c r="AE613" s="6">
        <v>8.4699999999999998E-2</v>
      </c>
      <c r="AF613" s="104">
        <v>17.12</v>
      </c>
      <c r="AG613" s="104">
        <v>1.45</v>
      </c>
    </row>
    <row r="614" spans="1:33" ht="18" customHeight="1">
      <c r="A614" s="107"/>
      <c r="B614" s="107"/>
      <c r="C614" s="107"/>
      <c r="D614" s="107"/>
      <c r="E614" s="116" t="s">
        <v>99</v>
      </c>
      <c r="F614" s="116"/>
      <c r="G614" s="117">
        <f>SUM(G612:G613)</f>
        <v>6.1499999999999995</v>
      </c>
      <c r="AE614" s="6" t="s">
        <v>99</v>
      </c>
      <c r="AG614" s="104">
        <v>8.19</v>
      </c>
    </row>
    <row r="615" spans="1:33" ht="15" customHeight="1">
      <c r="A615" s="110" t="s">
        <v>18</v>
      </c>
      <c r="B615" s="110"/>
      <c r="C615" s="111" t="s">
        <v>2</v>
      </c>
      <c r="D615" s="111" t="s">
        <v>3</v>
      </c>
      <c r="E615" s="111" t="s">
        <v>4</v>
      </c>
      <c r="F615" s="111" t="s">
        <v>5</v>
      </c>
      <c r="G615" s="111" t="s">
        <v>6</v>
      </c>
      <c r="AA615" s="6" t="s">
        <v>18</v>
      </c>
      <c r="AC615" s="6" t="s">
        <v>2</v>
      </c>
      <c r="AD615" s="6" t="s">
        <v>3</v>
      </c>
      <c r="AE615" s="6" t="s">
        <v>4</v>
      </c>
      <c r="AF615" s="104" t="s">
        <v>5</v>
      </c>
      <c r="AG615" s="104" t="s">
        <v>6</v>
      </c>
    </row>
    <row r="616" spans="1:33" ht="29.1" customHeight="1">
      <c r="A616" s="112" t="s">
        <v>406</v>
      </c>
      <c r="B616" s="113" t="s">
        <v>407</v>
      </c>
      <c r="C616" s="112" t="s">
        <v>8</v>
      </c>
      <c r="D616" s="112" t="s">
        <v>102</v>
      </c>
      <c r="E616" s="114">
        <v>5.6500000000000002E-2</v>
      </c>
      <c r="F616" s="115">
        <f>IF(D616="H",$K$9*AF616,$K$10*AF616)</f>
        <v>361.875</v>
      </c>
      <c r="G616" s="115">
        <f t="shared" ref="G616" si="100">ROUND(F616*E616,2)</f>
        <v>20.45</v>
      </c>
      <c r="AA616" s="6" t="s">
        <v>406</v>
      </c>
      <c r="AB616" s="6" t="s">
        <v>407</v>
      </c>
      <c r="AC616" s="6" t="s">
        <v>8</v>
      </c>
      <c r="AD616" s="6" t="s">
        <v>102</v>
      </c>
      <c r="AE616" s="6">
        <v>5.6500000000000002E-2</v>
      </c>
      <c r="AF616" s="104">
        <v>482.5</v>
      </c>
      <c r="AG616" s="104">
        <v>27.26</v>
      </c>
    </row>
    <row r="617" spans="1:33" ht="15" customHeight="1">
      <c r="A617" s="107"/>
      <c r="B617" s="107"/>
      <c r="C617" s="107"/>
      <c r="D617" s="107"/>
      <c r="E617" s="116" t="s">
        <v>20</v>
      </c>
      <c r="F617" s="116"/>
      <c r="G617" s="117">
        <f>SUM(G616)</f>
        <v>20.45</v>
      </c>
      <c r="AE617" s="6" t="s">
        <v>20</v>
      </c>
      <c r="AG617" s="104">
        <v>27.26</v>
      </c>
    </row>
    <row r="618" spans="1:33" ht="15" customHeight="1">
      <c r="A618" s="107"/>
      <c r="B618" s="107"/>
      <c r="C618" s="107"/>
      <c r="D618" s="107"/>
      <c r="E618" s="118" t="s">
        <v>21</v>
      </c>
      <c r="F618" s="118"/>
      <c r="G618" s="119">
        <f>G617+G614</f>
        <v>26.599999999999998</v>
      </c>
      <c r="AE618" s="6" t="s">
        <v>21</v>
      </c>
      <c r="AG618" s="104">
        <v>35.450000000000003</v>
      </c>
    </row>
    <row r="619" spans="1:33" ht="9.9499999999999993" customHeight="1">
      <c r="A619" s="107"/>
      <c r="B619" s="107"/>
      <c r="C619" s="108"/>
      <c r="D619" s="108"/>
      <c r="E619" s="107"/>
      <c r="F619" s="107"/>
      <c r="G619" s="107"/>
    </row>
    <row r="620" spans="1:33" ht="30.75" customHeight="1">
      <c r="A620" s="109" t="s">
        <v>408</v>
      </c>
      <c r="B620" s="109"/>
      <c r="C620" s="109"/>
      <c r="D620" s="109"/>
      <c r="E620" s="109"/>
      <c r="F620" s="109"/>
      <c r="G620" s="109"/>
      <c r="AA620" s="6" t="s">
        <v>408</v>
      </c>
    </row>
    <row r="621" spans="1:33" ht="15" customHeight="1">
      <c r="A621" s="110" t="s">
        <v>63</v>
      </c>
      <c r="B621" s="110"/>
      <c r="C621" s="111" t="s">
        <v>2</v>
      </c>
      <c r="D621" s="111" t="s">
        <v>3</v>
      </c>
      <c r="E621" s="111" t="s">
        <v>4</v>
      </c>
      <c r="F621" s="111" t="s">
        <v>5</v>
      </c>
      <c r="G621" s="111" t="s">
        <v>6</v>
      </c>
      <c r="AA621" s="6" t="s">
        <v>63</v>
      </c>
      <c r="AC621" s="6" t="s">
        <v>2</v>
      </c>
      <c r="AD621" s="6" t="s">
        <v>3</v>
      </c>
      <c r="AE621" s="6" t="s">
        <v>4</v>
      </c>
      <c r="AF621" s="104" t="s">
        <v>5</v>
      </c>
      <c r="AG621" s="104" t="s">
        <v>6</v>
      </c>
    </row>
    <row r="622" spans="1:33" ht="20.100000000000001" customHeight="1">
      <c r="A622" s="112" t="s">
        <v>409</v>
      </c>
      <c r="B622" s="113" t="s">
        <v>410</v>
      </c>
      <c r="C622" s="112" t="s">
        <v>8</v>
      </c>
      <c r="D622" s="112" t="s">
        <v>55</v>
      </c>
      <c r="E622" s="114">
        <v>56.62</v>
      </c>
      <c r="F622" s="115">
        <f t="shared" ref="F622:F624" si="101">IF(D622="H",$K$9*AF622,$K$10*AF622)</f>
        <v>0.51</v>
      </c>
      <c r="G622" s="115">
        <f t="shared" ref="G622:G624" si="102">ROUND(F622*E622,2)</f>
        <v>28.88</v>
      </c>
      <c r="AA622" s="6" t="s">
        <v>409</v>
      </c>
      <c r="AB622" s="6" t="s">
        <v>410</v>
      </c>
      <c r="AC622" s="6" t="s">
        <v>8</v>
      </c>
      <c r="AD622" s="6" t="s">
        <v>55</v>
      </c>
      <c r="AE622" s="6">
        <v>56.62</v>
      </c>
      <c r="AF622" s="104">
        <v>0.68</v>
      </c>
      <c r="AG622" s="104">
        <v>38.5</v>
      </c>
    </row>
    <row r="623" spans="1:33" ht="15" customHeight="1">
      <c r="A623" s="112" t="s">
        <v>411</v>
      </c>
      <c r="B623" s="113" t="s">
        <v>412</v>
      </c>
      <c r="C623" s="112" t="s">
        <v>8</v>
      </c>
      <c r="D623" s="112" t="s">
        <v>413</v>
      </c>
      <c r="E623" s="114">
        <v>1.9300000000000001E-2</v>
      </c>
      <c r="F623" s="115">
        <f t="shared" si="101"/>
        <v>29.055</v>
      </c>
      <c r="G623" s="115">
        <f t="shared" si="102"/>
        <v>0.56000000000000005</v>
      </c>
      <c r="AA623" s="6" t="s">
        <v>411</v>
      </c>
      <c r="AB623" s="6" t="s">
        <v>412</v>
      </c>
      <c r="AC623" s="6" t="s">
        <v>8</v>
      </c>
      <c r="AD623" s="6" t="s">
        <v>413</v>
      </c>
      <c r="AE623" s="6">
        <v>1.9300000000000001E-2</v>
      </c>
      <c r="AF623" s="104">
        <v>38.74</v>
      </c>
      <c r="AG623" s="104">
        <v>0.74</v>
      </c>
    </row>
    <row r="624" spans="1:33" ht="20.100000000000001" customHeight="1">
      <c r="A624" s="112" t="s">
        <v>414</v>
      </c>
      <c r="B624" s="113" t="s">
        <v>415</v>
      </c>
      <c r="C624" s="112" t="s">
        <v>8</v>
      </c>
      <c r="D624" s="112" t="s">
        <v>87</v>
      </c>
      <c r="E624" s="114">
        <v>0.80500000000000005</v>
      </c>
      <c r="F624" s="115">
        <f t="shared" si="101"/>
        <v>4.2824999999999998</v>
      </c>
      <c r="G624" s="115">
        <f t="shared" si="102"/>
        <v>3.45</v>
      </c>
      <c r="AA624" s="6" t="s">
        <v>414</v>
      </c>
      <c r="AB624" s="6" t="s">
        <v>415</v>
      </c>
      <c r="AC624" s="6" t="s">
        <v>8</v>
      </c>
      <c r="AD624" s="6" t="s">
        <v>87</v>
      </c>
      <c r="AE624" s="6">
        <v>0.80500000000000005</v>
      </c>
      <c r="AF624" s="104">
        <v>5.71</v>
      </c>
      <c r="AG624" s="104">
        <v>4.59</v>
      </c>
    </row>
    <row r="625" spans="1:33" ht="15" customHeight="1">
      <c r="A625" s="107"/>
      <c r="B625" s="107"/>
      <c r="C625" s="107"/>
      <c r="D625" s="107"/>
      <c r="E625" s="116" t="s">
        <v>75</v>
      </c>
      <c r="F625" s="116"/>
      <c r="G625" s="117">
        <f>SUM(G622:G624)</f>
        <v>32.89</v>
      </c>
      <c r="AE625" s="6" t="s">
        <v>75</v>
      </c>
      <c r="AG625" s="104">
        <v>43.83</v>
      </c>
    </row>
    <row r="626" spans="1:33" ht="15" customHeight="1">
      <c r="A626" s="110" t="s">
        <v>96</v>
      </c>
      <c r="B626" s="110"/>
      <c r="C626" s="111" t="s">
        <v>2</v>
      </c>
      <c r="D626" s="111" t="s">
        <v>3</v>
      </c>
      <c r="E626" s="111" t="s">
        <v>4</v>
      </c>
      <c r="F626" s="111" t="s">
        <v>5</v>
      </c>
      <c r="G626" s="111" t="s">
        <v>6</v>
      </c>
      <c r="AA626" s="6" t="s">
        <v>96</v>
      </c>
      <c r="AC626" s="6" t="s">
        <v>2</v>
      </c>
      <c r="AD626" s="6" t="s">
        <v>3</v>
      </c>
      <c r="AE626" s="6" t="s">
        <v>4</v>
      </c>
      <c r="AF626" s="104" t="s">
        <v>5</v>
      </c>
      <c r="AG626" s="104" t="s">
        <v>6</v>
      </c>
    </row>
    <row r="627" spans="1:33" ht="15" customHeight="1">
      <c r="A627" s="112" t="s">
        <v>405</v>
      </c>
      <c r="B627" s="113" t="s">
        <v>1728</v>
      </c>
      <c r="C627" s="112" t="s">
        <v>8</v>
      </c>
      <c r="D627" s="112" t="s">
        <v>36</v>
      </c>
      <c r="E627" s="114">
        <v>2.3199999999999998</v>
      </c>
      <c r="F627" s="115">
        <f t="shared" ref="F627:F628" si="103">IF(D627="H",$K$9*AF627,$K$10*AF627)</f>
        <v>16.297499999999999</v>
      </c>
      <c r="G627" s="115">
        <f t="shared" ref="G627:G628" si="104">ROUND(F627*E627,2)</f>
        <v>37.81</v>
      </c>
      <c r="AA627" s="6" t="s">
        <v>405</v>
      </c>
      <c r="AB627" s="6" t="s">
        <v>1728</v>
      </c>
      <c r="AC627" s="6" t="s">
        <v>8</v>
      </c>
      <c r="AD627" s="6" t="s">
        <v>36</v>
      </c>
      <c r="AE627" s="6">
        <v>2.3199999999999998</v>
      </c>
      <c r="AF627" s="104">
        <v>21.73</v>
      </c>
      <c r="AG627" s="104">
        <v>50.41</v>
      </c>
    </row>
    <row r="628" spans="1:33" ht="15" customHeight="1">
      <c r="A628" s="112" t="s">
        <v>127</v>
      </c>
      <c r="B628" s="113" t="s">
        <v>1727</v>
      </c>
      <c r="C628" s="112" t="s">
        <v>8</v>
      </c>
      <c r="D628" s="112" t="s">
        <v>36</v>
      </c>
      <c r="E628" s="114">
        <v>1.1599999999999999</v>
      </c>
      <c r="F628" s="115">
        <f t="shared" si="103"/>
        <v>12.84</v>
      </c>
      <c r="G628" s="115">
        <f t="shared" si="104"/>
        <v>14.89</v>
      </c>
      <c r="AA628" s="6" t="s">
        <v>127</v>
      </c>
      <c r="AB628" s="6" t="s">
        <v>1727</v>
      </c>
      <c r="AC628" s="6" t="s">
        <v>8</v>
      </c>
      <c r="AD628" s="6" t="s">
        <v>36</v>
      </c>
      <c r="AE628" s="6">
        <v>1.1599999999999999</v>
      </c>
      <c r="AF628" s="104">
        <v>17.12</v>
      </c>
      <c r="AG628" s="104">
        <v>19.850000000000001</v>
      </c>
    </row>
    <row r="629" spans="1:33" ht="18" customHeight="1">
      <c r="A629" s="107"/>
      <c r="B629" s="107"/>
      <c r="C629" s="107"/>
      <c r="D629" s="107"/>
      <c r="E629" s="116" t="s">
        <v>99</v>
      </c>
      <c r="F629" s="116"/>
      <c r="G629" s="117">
        <f>SUM(G627:G628)</f>
        <v>52.7</v>
      </c>
      <c r="AE629" s="6" t="s">
        <v>99</v>
      </c>
      <c r="AG629" s="104">
        <v>70.260000000000005</v>
      </c>
    </row>
    <row r="630" spans="1:33" ht="15" customHeight="1">
      <c r="A630" s="110" t="s">
        <v>18</v>
      </c>
      <c r="B630" s="110"/>
      <c r="C630" s="111" t="s">
        <v>2</v>
      </c>
      <c r="D630" s="111" t="s">
        <v>3</v>
      </c>
      <c r="E630" s="111" t="s">
        <v>4</v>
      </c>
      <c r="F630" s="111" t="s">
        <v>5</v>
      </c>
      <c r="G630" s="111" t="s">
        <v>6</v>
      </c>
      <c r="AA630" s="6" t="s">
        <v>18</v>
      </c>
      <c r="AC630" s="6" t="s">
        <v>2</v>
      </c>
      <c r="AD630" s="6" t="s">
        <v>3</v>
      </c>
      <c r="AE630" s="6" t="s">
        <v>4</v>
      </c>
      <c r="AF630" s="104" t="s">
        <v>5</v>
      </c>
      <c r="AG630" s="104" t="s">
        <v>6</v>
      </c>
    </row>
    <row r="631" spans="1:33" ht="36.950000000000003" customHeight="1">
      <c r="A631" s="112" t="s">
        <v>416</v>
      </c>
      <c r="B631" s="113" t="s">
        <v>417</v>
      </c>
      <c r="C631" s="112" t="s">
        <v>8</v>
      </c>
      <c r="D631" s="112" t="s">
        <v>102</v>
      </c>
      <c r="E631" s="114">
        <v>1.83E-2</v>
      </c>
      <c r="F631" s="115">
        <f>IF(D631="H",$K$9*AF631,$K$10*AF631)</f>
        <v>423.41999999999996</v>
      </c>
      <c r="G631" s="115">
        <f t="shared" ref="G631" si="105">ROUND(F631*E631,2)</f>
        <v>7.75</v>
      </c>
      <c r="AA631" s="6" t="s">
        <v>416</v>
      </c>
      <c r="AB631" s="6" t="s">
        <v>417</v>
      </c>
      <c r="AC631" s="6" t="s">
        <v>8</v>
      </c>
      <c r="AD631" s="6" t="s">
        <v>102</v>
      </c>
      <c r="AE631" s="6">
        <v>1.83E-2</v>
      </c>
      <c r="AF631" s="104">
        <v>564.55999999999995</v>
      </c>
      <c r="AG631" s="104">
        <v>10.33</v>
      </c>
    </row>
    <row r="632" spans="1:33" ht="15" customHeight="1">
      <c r="A632" s="107"/>
      <c r="B632" s="107"/>
      <c r="C632" s="107"/>
      <c r="D632" s="107"/>
      <c r="E632" s="116" t="s">
        <v>20</v>
      </c>
      <c r="F632" s="116"/>
      <c r="G632" s="117">
        <f>SUM(G631)</f>
        <v>7.75</v>
      </c>
      <c r="AE632" s="6" t="s">
        <v>20</v>
      </c>
      <c r="AG632" s="104">
        <v>10.33</v>
      </c>
    </row>
    <row r="633" spans="1:33" ht="15" customHeight="1">
      <c r="A633" s="107"/>
      <c r="B633" s="107"/>
      <c r="C633" s="107"/>
      <c r="D633" s="107"/>
      <c r="E633" s="118" t="s">
        <v>21</v>
      </c>
      <c r="F633" s="118"/>
      <c r="G633" s="119">
        <f>G632+G629+G625</f>
        <v>93.34</v>
      </c>
      <c r="AE633" s="6" t="s">
        <v>21</v>
      </c>
      <c r="AG633" s="104">
        <v>124.42</v>
      </c>
    </row>
    <row r="634" spans="1:33" ht="9.9499999999999993" customHeight="1">
      <c r="A634" s="107"/>
      <c r="B634" s="107"/>
      <c r="C634" s="108"/>
      <c r="D634" s="108"/>
      <c r="E634" s="107"/>
      <c r="F634" s="107"/>
      <c r="G634" s="107"/>
    </row>
    <row r="635" spans="1:33" ht="20.100000000000001" customHeight="1">
      <c r="A635" s="109" t="s">
        <v>418</v>
      </c>
      <c r="B635" s="109"/>
      <c r="C635" s="109"/>
      <c r="D635" s="109"/>
      <c r="E635" s="109"/>
      <c r="F635" s="109"/>
      <c r="G635" s="109"/>
      <c r="AA635" s="6" t="s">
        <v>418</v>
      </c>
    </row>
    <row r="636" spans="1:33" ht="15" customHeight="1">
      <c r="A636" s="110" t="s">
        <v>77</v>
      </c>
      <c r="B636" s="110"/>
      <c r="C636" s="111" t="s">
        <v>2</v>
      </c>
      <c r="D636" s="111" t="s">
        <v>3</v>
      </c>
      <c r="E636" s="111" t="s">
        <v>4</v>
      </c>
      <c r="F636" s="111" t="s">
        <v>5</v>
      </c>
      <c r="G636" s="111" t="s">
        <v>6</v>
      </c>
      <c r="AA636" s="6" t="s">
        <v>77</v>
      </c>
      <c r="AC636" s="6" t="s">
        <v>2</v>
      </c>
      <c r="AD636" s="6" t="s">
        <v>3</v>
      </c>
      <c r="AE636" s="6" t="s">
        <v>4</v>
      </c>
      <c r="AF636" s="104" t="s">
        <v>5</v>
      </c>
      <c r="AG636" s="104" t="s">
        <v>6</v>
      </c>
    </row>
    <row r="637" spans="1:33" ht="29.1" customHeight="1">
      <c r="A637" s="112" t="s">
        <v>419</v>
      </c>
      <c r="B637" s="113" t="s">
        <v>420</v>
      </c>
      <c r="C637" s="112" t="s">
        <v>8</v>
      </c>
      <c r="D637" s="112" t="s">
        <v>80</v>
      </c>
      <c r="E637" s="114">
        <v>0.71030000000000004</v>
      </c>
      <c r="F637" s="115">
        <f t="shared" ref="F637:F638" si="106">IF(D637="H",$K$9*AF637,$K$10*AF637)</f>
        <v>0.33750000000000002</v>
      </c>
      <c r="G637" s="115">
        <f t="shared" ref="G637:G638" si="107">ROUND(F637*E637,2)</f>
        <v>0.24</v>
      </c>
      <c r="AA637" s="6" t="s">
        <v>419</v>
      </c>
      <c r="AB637" s="6" t="s">
        <v>420</v>
      </c>
      <c r="AC637" s="6" t="s">
        <v>8</v>
      </c>
      <c r="AD637" s="6" t="s">
        <v>80</v>
      </c>
      <c r="AE637" s="6">
        <v>0.71030000000000004</v>
      </c>
      <c r="AF637" s="104">
        <v>0.45</v>
      </c>
      <c r="AG637" s="104">
        <v>0.31</v>
      </c>
    </row>
    <row r="638" spans="1:33" ht="29.1" customHeight="1">
      <c r="A638" s="112" t="s">
        <v>421</v>
      </c>
      <c r="B638" s="113" t="s">
        <v>422</v>
      </c>
      <c r="C638" s="112" t="s">
        <v>8</v>
      </c>
      <c r="D638" s="112" t="s">
        <v>83</v>
      </c>
      <c r="E638" s="114">
        <v>0.75339999999999996</v>
      </c>
      <c r="F638" s="115">
        <f t="shared" si="106"/>
        <v>1.5374999999999999</v>
      </c>
      <c r="G638" s="115">
        <f t="shared" si="107"/>
        <v>1.1599999999999999</v>
      </c>
      <c r="AA638" s="6" t="s">
        <v>421</v>
      </c>
      <c r="AB638" s="6" t="s">
        <v>422</v>
      </c>
      <c r="AC638" s="6" t="s">
        <v>8</v>
      </c>
      <c r="AD638" s="6" t="s">
        <v>83</v>
      </c>
      <c r="AE638" s="6">
        <v>0.75339999999999996</v>
      </c>
      <c r="AF638" s="104">
        <v>2.0499999999999998</v>
      </c>
      <c r="AG638" s="104">
        <v>1.54</v>
      </c>
    </row>
    <row r="639" spans="1:33" ht="15" customHeight="1">
      <c r="A639" s="107"/>
      <c r="B639" s="107"/>
      <c r="C639" s="107"/>
      <c r="D639" s="107"/>
      <c r="E639" s="116" t="s">
        <v>84</v>
      </c>
      <c r="F639" s="116"/>
      <c r="G639" s="117">
        <f>SUM(G637:G638)</f>
        <v>1.4</v>
      </c>
      <c r="AE639" s="6" t="s">
        <v>84</v>
      </c>
      <c r="AG639" s="104">
        <v>1.85</v>
      </c>
    </row>
    <row r="640" spans="1:33" ht="15" customHeight="1">
      <c r="A640" s="110" t="s">
        <v>63</v>
      </c>
      <c r="B640" s="110"/>
      <c r="C640" s="111" t="s">
        <v>2</v>
      </c>
      <c r="D640" s="111" t="s">
        <v>3</v>
      </c>
      <c r="E640" s="111" t="s">
        <v>4</v>
      </c>
      <c r="F640" s="111" t="s">
        <v>5</v>
      </c>
      <c r="G640" s="111" t="s">
        <v>6</v>
      </c>
      <c r="AA640" s="6" t="s">
        <v>63</v>
      </c>
      <c r="AC640" s="6" t="s">
        <v>2</v>
      </c>
      <c r="AD640" s="6" t="s">
        <v>3</v>
      </c>
      <c r="AE640" s="6" t="s">
        <v>4</v>
      </c>
      <c r="AF640" s="104" t="s">
        <v>5</v>
      </c>
      <c r="AG640" s="104" t="s">
        <v>6</v>
      </c>
    </row>
    <row r="641" spans="1:33" ht="20.100000000000001" customHeight="1">
      <c r="A641" s="112" t="s">
        <v>423</v>
      </c>
      <c r="B641" s="113" t="s">
        <v>424</v>
      </c>
      <c r="C641" s="112" t="s">
        <v>8</v>
      </c>
      <c r="D641" s="112" t="s">
        <v>102</v>
      </c>
      <c r="E641" s="114">
        <v>0.72289999999999999</v>
      </c>
      <c r="F641" s="115">
        <f t="shared" ref="F641:F643" si="108">IF(D641="H",$K$9*AF641,$K$10*AF641)</f>
        <v>65.587500000000006</v>
      </c>
      <c r="G641" s="115">
        <f t="shared" ref="G641:G643" si="109">ROUND(F641*E641,2)</f>
        <v>47.41</v>
      </c>
      <c r="AA641" s="6" t="s">
        <v>423</v>
      </c>
      <c r="AB641" s="6" t="s">
        <v>424</v>
      </c>
      <c r="AC641" s="6" t="s">
        <v>8</v>
      </c>
      <c r="AD641" s="6" t="s">
        <v>102</v>
      </c>
      <c r="AE641" s="6">
        <v>0.72289999999999999</v>
      </c>
      <c r="AF641" s="104">
        <v>87.45</v>
      </c>
      <c r="AG641" s="104">
        <v>63.21</v>
      </c>
    </row>
    <row r="642" spans="1:33" ht="15" customHeight="1">
      <c r="A642" s="112" t="s">
        <v>425</v>
      </c>
      <c r="B642" s="113" t="s">
        <v>426</v>
      </c>
      <c r="C642" s="112" t="s">
        <v>8</v>
      </c>
      <c r="D642" s="112" t="s">
        <v>90</v>
      </c>
      <c r="E642" s="114">
        <v>362.65789999999998</v>
      </c>
      <c r="F642" s="115">
        <f t="shared" si="108"/>
        <v>0.74249999999999994</v>
      </c>
      <c r="G642" s="115">
        <f t="shared" si="109"/>
        <v>269.27</v>
      </c>
      <c r="AA642" s="6" t="s">
        <v>425</v>
      </c>
      <c r="AB642" s="6" t="s">
        <v>426</v>
      </c>
      <c r="AC642" s="6" t="s">
        <v>8</v>
      </c>
      <c r="AD642" s="6" t="s">
        <v>90</v>
      </c>
      <c r="AE642" s="6">
        <v>362.65789999999998</v>
      </c>
      <c r="AF642" s="104">
        <v>0.99</v>
      </c>
      <c r="AG642" s="104">
        <v>359.03</v>
      </c>
    </row>
    <row r="643" spans="1:33" ht="20.100000000000001" customHeight="1">
      <c r="A643" s="112" t="s">
        <v>427</v>
      </c>
      <c r="B643" s="113" t="s">
        <v>428</v>
      </c>
      <c r="C643" s="112" t="s">
        <v>8</v>
      </c>
      <c r="D643" s="112" t="s">
        <v>102</v>
      </c>
      <c r="E643" s="114">
        <v>0.59340000000000004</v>
      </c>
      <c r="F643" s="115">
        <f t="shared" si="108"/>
        <v>170.10000000000002</v>
      </c>
      <c r="G643" s="115">
        <f t="shared" si="109"/>
        <v>100.94</v>
      </c>
      <c r="AA643" s="6" t="s">
        <v>427</v>
      </c>
      <c r="AB643" s="6" t="s">
        <v>428</v>
      </c>
      <c r="AC643" s="6" t="s">
        <v>8</v>
      </c>
      <c r="AD643" s="6" t="s">
        <v>102</v>
      </c>
      <c r="AE643" s="6">
        <v>0.59340000000000004</v>
      </c>
      <c r="AF643" s="104">
        <v>226.8</v>
      </c>
      <c r="AG643" s="104">
        <v>134.58000000000001</v>
      </c>
    </row>
    <row r="644" spans="1:33" ht="15" customHeight="1">
      <c r="A644" s="107"/>
      <c r="B644" s="107"/>
      <c r="C644" s="107"/>
      <c r="D644" s="107"/>
      <c r="E644" s="116" t="s">
        <v>75</v>
      </c>
      <c r="F644" s="116"/>
      <c r="G644" s="117">
        <f>SUM(G641:G643)</f>
        <v>417.61999999999995</v>
      </c>
      <c r="AE644" s="6" t="s">
        <v>75</v>
      </c>
      <c r="AG644" s="104">
        <v>556.82000000000005</v>
      </c>
    </row>
    <row r="645" spans="1:33" ht="15" customHeight="1">
      <c r="A645" s="110" t="s">
        <v>96</v>
      </c>
      <c r="B645" s="110"/>
      <c r="C645" s="111" t="s">
        <v>2</v>
      </c>
      <c r="D645" s="111" t="s">
        <v>3</v>
      </c>
      <c r="E645" s="111" t="s">
        <v>4</v>
      </c>
      <c r="F645" s="111" t="s">
        <v>5</v>
      </c>
      <c r="G645" s="111" t="s">
        <v>6</v>
      </c>
      <c r="AA645" s="6" t="s">
        <v>96</v>
      </c>
      <c r="AC645" s="6" t="s">
        <v>2</v>
      </c>
      <c r="AD645" s="6" t="s">
        <v>3</v>
      </c>
      <c r="AE645" s="6" t="s">
        <v>4</v>
      </c>
      <c r="AF645" s="104" t="s">
        <v>5</v>
      </c>
      <c r="AG645" s="104" t="s">
        <v>6</v>
      </c>
    </row>
    <row r="646" spans="1:33" ht="20.100000000000001" customHeight="1">
      <c r="A646" s="112" t="s">
        <v>429</v>
      </c>
      <c r="B646" s="113" t="s">
        <v>1729</v>
      </c>
      <c r="C646" s="112" t="s">
        <v>8</v>
      </c>
      <c r="D646" s="112" t="s">
        <v>36</v>
      </c>
      <c r="E646" s="114">
        <v>1.4637</v>
      </c>
      <c r="F646" s="115">
        <f t="shared" ref="F646:F647" si="110">IF(D646="H",$K$9*AF646,$K$10*AF646)</f>
        <v>14.077500000000001</v>
      </c>
      <c r="G646" s="115">
        <f t="shared" ref="G646:G647" si="111">ROUND(F646*E646,2)</f>
        <v>20.61</v>
      </c>
      <c r="AA646" s="6" t="s">
        <v>429</v>
      </c>
      <c r="AB646" s="6" t="s">
        <v>1729</v>
      </c>
      <c r="AC646" s="6" t="s">
        <v>8</v>
      </c>
      <c r="AD646" s="6" t="s">
        <v>36</v>
      </c>
      <c r="AE646" s="6">
        <v>1.4637</v>
      </c>
      <c r="AF646" s="104">
        <v>18.77</v>
      </c>
      <c r="AG646" s="104">
        <v>27.47</v>
      </c>
    </row>
    <row r="647" spans="1:33" ht="15" customHeight="1">
      <c r="A647" s="112" t="s">
        <v>127</v>
      </c>
      <c r="B647" s="113" t="s">
        <v>1727</v>
      </c>
      <c r="C647" s="112" t="s">
        <v>8</v>
      </c>
      <c r="D647" s="112" t="s">
        <v>36</v>
      </c>
      <c r="E647" s="114">
        <v>2.3117000000000001</v>
      </c>
      <c r="F647" s="115">
        <f t="shared" si="110"/>
        <v>12.84</v>
      </c>
      <c r="G647" s="115">
        <f t="shared" si="111"/>
        <v>29.68</v>
      </c>
      <c r="AA647" s="6" t="s">
        <v>127</v>
      </c>
      <c r="AB647" s="6" t="s">
        <v>1727</v>
      </c>
      <c r="AC647" s="6" t="s">
        <v>8</v>
      </c>
      <c r="AD647" s="6" t="s">
        <v>36</v>
      </c>
      <c r="AE647" s="6">
        <v>2.3117000000000001</v>
      </c>
      <c r="AF647" s="104">
        <v>17.12</v>
      </c>
      <c r="AG647" s="104">
        <v>39.57</v>
      </c>
    </row>
    <row r="648" spans="1:33" ht="18" customHeight="1">
      <c r="A648" s="107"/>
      <c r="B648" s="107"/>
      <c r="C648" s="107"/>
      <c r="D648" s="107"/>
      <c r="E648" s="116" t="s">
        <v>99</v>
      </c>
      <c r="F648" s="116"/>
      <c r="G648" s="117">
        <f>SUM(G646:G647)</f>
        <v>50.29</v>
      </c>
      <c r="AE648" s="6" t="s">
        <v>99</v>
      </c>
      <c r="AG648" s="104">
        <v>67.040000000000006</v>
      </c>
    </row>
    <row r="649" spans="1:33" ht="15" customHeight="1">
      <c r="A649" s="107"/>
      <c r="B649" s="107"/>
      <c r="C649" s="107"/>
      <c r="D649" s="107"/>
      <c r="E649" s="118" t="s">
        <v>21</v>
      </c>
      <c r="F649" s="118"/>
      <c r="G649" s="119">
        <f>G648+G644+G639</f>
        <v>469.30999999999995</v>
      </c>
      <c r="AE649" s="6" t="s">
        <v>21</v>
      </c>
      <c r="AG649" s="104">
        <v>625.71</v>
      </c>
    </row>
    <row r="650" spans="1:33" ht="9.9499999999999993" customHeight="1">
      <c r="A650" s="107"/>
      <c r="B650" s="107"/>
      <c r="C650" s="108"/>
      <c r="D650" s="108"/>
      <c r="E650" s="107"/>
      <c r="F650" s="107"/>
      <c r="G650" s="107"/>
    </row>
    <row r="651" spans="1:33" ht="20.100000000000001" customHeight="1">
      <c r="A651" s="109" t="s">
        <v>430</v>
      </c>
      <c r="B651" s="109"/>
      <c r="C651" s="109"/>
      <c r="D651" s="109"/>
      <c r="E651" s="109"/>
      <c r="F651" s="109"/>
      <c r="G651" s="109"/>
      <c r="AA651" s="6" t="s">
        <v>430</v>
      </c>
    </row>
    <row r="652" spans="1:33" ht="15" customHeight="1">
      <c r="A652" s="110" t="s">
        <v>63</v>
      </c>
      <c r="B652" s="110"/>
      <c r="C652" s="111" t="s">
        <v>2</v>
      </c>
      <c r="D652" s="111" t="s">
        <v>3</v>
      </c>
      <c r="E652" s="111" t="s">
        <v>4</v>
      </c>
      <c r="F652" s="111" t="s">
        <v>5</v>
      </c>
      <c r="G652" s="111" t="s">
        <v>6</v>
      </c>
      <c r="AA652" s="6" t="s">
        <v>63</v>
      </c>
      <c r="AC652" s="6" t="s">
        <v>2</v>
      </c>
      <c r="AD652" s="6" t="s">
        <v>3</v>
      </c>
      <c r="AE652" s="6" t="s">
        <v>4</v>
      </c>
      <c r="AF652" s="104" t="s">
        <v>5</v>
      </c>
      <c r="AG652" s="104" t="s">
        <v>6</v>
      </c>
    </row>
    <row r="653" spans="1:33" ht="20.100000000000001" customHeight="1">
      <c r="A653" s="112" t="s">
        <v>431</v>
      </c>
      <c r="B653" s="113" t="s">
        <v>432</v>
      </c>
      <c r="C653" s="112" t="s">
        <v>8</v>
      </c>
      <c r="D653" s="112" t="s">
        <v>90</v>
      </c>
      <c r="E653" s="114">
        <v>2.5000000000000001E-2</v>
      </c>
      <c r="F653" s="115">
        <f t="shared" ref="F653:F654" si="112">IF(D653="H",$K$9*AF653,$K$10*AF653)</f>
        <v>16.634999999999998</v>
      </c>
      <c r="G653" s="115">
        <f t="shared" ref="G653:G654" si="113">ROUND(F653*E653,2)</f>
        <v>0.42</v>
      </c>
      <c r="AA653" s="6" t="s">
        <v>431</v>
      </c>
      <c r="AB653" s="6" t="s">
        <v>432</v>
      </c>
      <c r="AC653" s="6" t="s">
        <v>8</v>
      </c>
      <c r="AD653" s="6" t="s">
        <v>90</v>
      </c>
      <c r="AE653" s="6">
        <v>2.5000000000000001E-2</v>
      </c>
      <c r="AF653" s="104">
        <v>22.18</v>
      </c>
      <c r="AG653" s="104">
        <v>0.55000000000000004</v>
      </c>
    </row>
    <row r="654" spans="1:33" ht="29.1" customHeight="1">
      <c r="A654" s="112" t="s">
        <v>433</v>
      </c>
      <c r="B654" s="113" t="s">
        <v>434</v>
      </c>
      <c r="C654" s="112" t="s">
        <v>8</v>
      </c>
      <c r="D654" s="112" t="s">
        <v>55</v>
      </c>
      <c r="E654" s="114">
        <v>1.19</v>
      </c>
      <c r="F654" s="115">
        <f t="shared" si="112"/>
        <v>0.16500000000000001</v>
      </c>
      <c r="G654" s="115">
        <f t="shared" si="113"/>
        <v>0.2</v>
      </c>
      <c r="AA654" s="6" t="s">
        <v>433</v>
      </c>
      <c r="AB654" s="6" t="s">
        <v>434</v>
      </c>
      <c r="AC654" s="6" t="s">
        <v>8</v>
      </c>
      <c r="AD654" s="6" t="s">
        <v>55</v>
      </c>
      <c r="AE654" s="6">
        <v>1.19</v>
      </c>
      <c r="AF654" s="104">
        <v>0.22</v>
      </c>
      <c r="AG654" s="104">
        <v>0.26</v>
      </c>
    </row>
    <row r="655" spans="1:33" ht="15" customHeight="1">
      <c r="A655" s="107"/>
      <c r="B655" s="107"/>
      <c r="C655" s="107"/>
      <c r="D655" s="107"/>
      <c r="E655" s="116" t="s">
        <v>75</v>
      </c>
      <c r="F655" s="116"/>
      <c r="G655" s="117">
        <f>SUM(G653:G654)</f>
        <v>0.62</v>
      </c>
      <c r="AE655" s="6" t="s">
        <v>75</v>
      </c>
      <c r="AG655" s="104">
        <v>0.81</v>
      </c>
    </row>
    <row r="656" spans="1:33" ht="15" customHeight="1">
      <c r="A656" s="110" t="s">
        <v>96</v>
      </c>
      <c r="B656" s="110"/>
      <c r="C656" s="111" t="s">
        <v>2</v>
      </c>
      <c r="D656" s="111" t="s">
        <v>3</v>
      </c>
      <c r="E656" s="111" t="s">
        <v>4</v>
      </c>
      <c r="F656" s="111" t="s">
        <v>5</v>
      </c>
      <c r="G656" s="111" t="s">
        <v>6</v>
      </c>
      <c r="AA656" s="6" t="s">
        <v>96</v>
      </c>
      <c r="AC656" s="6" t="s">
        <v>2</v>
      </c>
      <c r="AD656" s="6" t="s">
        <v>3</v>
      </c>
      <c r="AE656" s="6" t="s">
        <v>4</v>
      </c>
      <c r="AF656" s="104" t="s">
        <v>5</v>
      </c>
      <c r="AG656" s="104" t="s">
        <v>6</v>
      </c>
    </row>
    <row r="657" spans="1:33" ht="15" customHeight="1">
      <c r="A657" s="112" t="s">
        <v>435</v>
      </c>
      <c r="B657" s="113" t="s">
        <v>1730</v>
      </c>
      <c r="C657" s="112" t="s">
        <v>8</v>
      </c>
      <c r="D657" s="112" t="s">
        <v>36</v>
      </c>
      <c r="E657" s="114">
        <v>4.9000000000000002E-2</v>
      </c>
      <c r="F657" s="115">
        <f t="shared" ref="F657:F658" si="114">IF(D657="H",$K$9*AF657,$K$10*AF657)</f>
        <v>12.817499999999999</v>
      </c>
      <c r="G657" s="115">
        <f t="shared" ref="G657:G658" si="115">ROUND(F657*E657,2)</f>
        <v>0.63</v>
      </c>
      <c r="AA657" s="6" t="s">
        <v>435</v>
      </c>
      <c r="AB657" s="6" t="s">
        <v>1730</v>
      </c>
      <c r="AC657" s="6" t="s">
        <v>8</v>
      </c>
      <c r="AD657" s="6" t="s">
        <v>36</v>
      </c>
      <c r="AE657" s="6">
        <v>4.9000000000000002E-2</v>
      </c>
      <c r="AF657" s="104">
        <v>17.09</v>
      </c>
      <c r="AG657" s="104">
        <v>0.83</v>
      </c>
    </row>
    <row r="658" spans="1:33" ht="15" customHeight="1">
      <c r="A658" s="112" t="s">
        <v>436</v>
      </c>
      <c r="B658" s="113" t="s">
        <v>1731</v>
      </c>
      <c r="C658" s="112" t="s">
        <v>8</v>
      </c>
      <c r="D658" s="112" t="s">
        <v>36</v>
      </c>
      <c r="E658" s="114">
        <v>0.151</v>
      </c>
      <c r="F658" s="115">
        <f t="shared" si="114"/>
        <v>16.184999999999999</v>
      </c>
      <c r="G658" s="115">
        <f t="shared" si="115"/>
        <v>2.44</v>
      </c>
      <c r="AA658" s="6" t="s">
        <v>436</v>
      </c>
      <c r="AB658" s="6" t="s">
        <v>1731</v>
      </c>
      <c r="AC658" s="6" t="s">
        <v>8</v>
      </c>
      <c r="AD658" s="6" t="s">
        <v>36</v>
      </c>
      <c r="AE658" s="6">
        <v>0.151</v>
      </c>
      <c r="AF658" s="104">
        <v>21.58</v>
      </c>
      <c r="AG658" s="104">
        <v>3.25</v>
      </c>
    </row>
    <row r="659" spans="1:33" ht="18" customHeight="1">
      <c r="A659" s="107"/>
      <c r="B659" s="107"/>
      <c r="C659" s="107"/>
      <c r="D659" s="107"/>
      <c r="E659" s="116" t="s">
        <v>99</v>
      </c>
      <c r="F659" s="116"/>
      <c r="G659" s="117">
        <f>SUM(G657:G658)</f>
        <v>3.07</v>
      </c>
      <c r="AE659" s="6" t="s">
        <v>99</v>
      </c>
      <c r="AG659" s="104">
        <v>4.08</v>
      </c>
    </row>
    <row r="660" spans="1:33" ht="15" customHeight="1">
      <c r="A660" s="110" t="s">
        <v>18</v>
      </c>
      <c r="B660" s="110"/>
      <c r="C660" s="111" t="s">
        <v>2</v>
      </c>
      <c r="D660" s="111" t="s">
        <v>3</v>
      </c>
      <c r="E660" s="111" t="s">
        <v>4</v>
      </c>
      <c r="F660" s="111" t="s">
        <v>5</v>
      </c>
      <c r="G660" s="111" t="s">
        <v>6</v>
      </c>
      <c r="AA660" s="6" t="s">
        <v>18</v>
      </c>
      <c r="AC660" s="6" t="s">
        <v>2</v>
      </c>
      <c r="AD660" s="6" t="s">
        <v>3</v>
      </c>
      <c r="AE660" s="6" t="s">
        <v>4</v>
      </c>
      <c r="AF660" s="104" t="s">
        <v>5</v>
      </c>
      <c r="AG660" s="104" t="s">
        <v>6</v>
      </c>
    </row>
    <row r="661" spans="1:33" ht="15" customHeight="1">
      <c r="A661" s="112" t="s">
        <v>437</v>
      </c>
      <c r="B661" s="113" t="s">
        <v>438</v>
      </c>
      <c r="C661" s="112" t="s">
        <v>8</v>
      </c>
      <c r="D661" s="112" t="s">
        <v>90</v>
      </c>
      <c r="E661" s="114">
        <v>1</v>
      </c>
      <c r="F661" s="115">
        <f>IF(D661="H",$K$9*AF661,$K$10*AF661)</f>
        <v>8.3625000000000007</v>
      </c>
      <c r="G661" s="115">
        <f t="shared" ref="G661" si="116">ROUND(F661*E661,2)</f>
        <v>8.36</v>
      </c>
      <c r="AA661" s="6" t="s">
        <v>437</v>
      </c>
      <c r="AB661" s="6" t="s">
        <v>438</v>
      </c>
      <c r="AC661" s="6" t="s">
        <v>8</v>
      </c>
      <c r="AD661" s="6" t="s">
        <v>90</v>
      </c>
      <c r="AE661" s="6">
        <v>1</v>
      </c>
      <c r="AF661" s="104">
        <v>11.15</v>
      </c>
      <c r="AG661" s="104">
        <v>11.15</v>
      </c>
    </row>
    <row r="662" spans="1:33" ht="15" customHeight="1">
      <c r="A662" s="107"/>
      <c r="B662" s="107"/>
      <c r="C662" s="107"/>
      <c r="D662" s="107"/>
      <c r="E662" s="116" t="s">
        <v>20</v>
      </c>
      <c r="F662" s="116"/>
      <c r="G662" s="117">
        <f>SUM(G661)</f>
        <v>8.36</v>
      </c>
      <c r="AE662" s="6" t="s">
        <v>20</v>
      </c>
      <c r="AG662" s="104">
        <v>11.15</v>
      </c>
    </row>
    <row r="663" spans="1:33" ht="15" customHeight="1">
      <c r="A663" s="107"/>
      <c r="B663" s="107"/>
      <c r="C663" s="107"/>
      <c r="D663" s="107"/>
      <c r="E663" s="118" t="s">
        <v>21</v>
      </c>
      <c r="F663" s="118"/>
      <c r="G663" s="119">
        <f>G662+G659+G655</f>
        <v>12.049999999999999</v>
      </c>
      <c r="AE663" s="6" t="s">
        <v>21</v>
      </c>
      <c r="AG663" s="104">
        <v>16.04</v>
      </c>
    </row>
    <row r="664" spans="1:33" ht="9.9499999999999993" customHeight="1">
      <c r="A664" s="107"/>
      <c r="B664" s="107"/>
      <c r="C664" s="108"/>
      <c r="D664" s="108"/>
      <c r="E664" s="107"/>
      <c r="F664" s="107"/>
      <c r="G664" s="107"/>
    </row>
    <row r="665" spans="1:33" ht="20.100000000000001" customHeight="1">
      <c r="A665" s="109" t="s">
        <v>439</v>
      </c>
      <c r="B665" s="109"/>
      <c r="C665" s="109"/>
      <c r="D665" s="109"/>
      <c r="E665" s="109"/>
      <c r="F665" s="109"/>
      <c r="G665" s="109"/>
      <c r="AA665" s="6" t="s">
        <v>439</v>
      </c>
    </row>
    <row r="666" spans="1:33" ht="15" customHeight="1">
      <c r="A666" s="110" t="s">
        <v>63</v>
      </c>
      <c r="B666" s="110"/>
      <c r="C666" s="111" t="s">
        <v>2</v>
      </c>
      <c r="D666" s="111" t="s">
        <v>3</v>
      </c>
      <c r="E666" s="111" t="s">
        <v>4</v>
      </c>
      <c r="F666" s="111" t="s">
        <v>5</v>
      </c>
      <c r="G666" s="111" t="s">
        <v>6</v>
      </c>
      <c r="AA666" s="6" t="s">
        <v>63</v>
      </c>
      <c r="AC666" s="6" t="s">
        <v>2</v>
      </c>
      <c r="AD666" s="6" t="s">
        <v>3</v>
      </c>
      <c r="AE666" s="6" t="s">
        <v>4</v>
      </c>
      <c r="AF666" s="104" t="s">
        <v>5</v>
      </c>
      <c r="AG666" s="104" t="s">
        <v>6</v>
      </c>
    </row>
    <row r="667" spans="1:33" ht="20.100000000000001" customHeight="1">
      <c r="A667" s="112" t="s">
        <v>431</v>
      </c>
      <c r="B667" s="113" t="s">
        <v>432</v>
      </c>
      <c r="C667" s="112" t="s">
        <v>8</v>
      </c>
      <c r="D667" s="112" t="s">
        <v>90</v>
      </c>
      <c r="E667" s="114">
        <v>2.5000000000000001E-2</v>
      </c>
      <c r="F667" s="115">
        <f t="shared" ref="F667:F668" si="117">IF(D667="H",$K$9*AF667,$K$10*AF667)</f>
        <v>16.634999999999998</v>
      </c>
      <c r="G667" s="115">
        <f t="shared" ref="G667:G668" si="118">ROUND(F667*E667,2)</f>
        <v>0.42</v>
      </c>
      <c r="AA667" s="6" t="s">
        <v>431</v>
      </c>
      <c r="AB667" s="6" t="s">
        <v>432</v>
      </c>
      <c r="AC667" s="6" t="s">
        <v>8</v>
      </c>
      <c r="AD667" s="6" t="s">
        <v>90</v>
      </c>
      <c r="AE667" s="6">
        <v>2.5000000000000001E-2</v>
      </c>
      <c r="AF667" s="104">
        <v>22.18</v>
      </c>
      <c r="AG667" s="104">
        <v>0.55000000000000004</v>
      </c>
    </row>
    <row r="668" spans="1:33" ht="29.1" customHeight="1">
      <c r="A668" s="112" t="s">
        <v>433</v>
      </c>
      <c r="B668" s="113" t="s">
        <v>434</v>
      </c>
      <c r="C668" s="112" t="s">
        <v>8</v>
      </c>
      <c r="D668" s="112" t="s">
        <v>55</v>
      </c>
      <c r="E668" s="114">
        <v>0.72399999999999998</v>
      </c>
      <c r="F668" s="115">
        <f t="shared" si="117"/>
        <v>0.16500000000000001</v>
      </c>
      <c r="G668" s="115">
        <f t="shared" si="118"/>
        <v>0.12</v>
      </c>
      <c r="AA668" s="6" t="s">
        <v>433</v>
      </c>
      <c r="AB668" s="6" t="s">
        <v>434</v>
      </c>
      <c r="AC668" s="6" t="s">
        <v>8</v>
      </c>
      <c r="AD668" s="6" t="s">
        <v>55</v>
      </c>
      <c r="AE668" s="6">
        <v>0.72399999999999998</v>
      </c>
      <c r="AF668" s="104">
        <v>0.22</v>
      </c>
      <c r="AG668" s="104">
        <v>0.15</v>
      </c>
    </row>
    <row r="669" spans="1:33" ht="15" customHeight="1">
      <c r="A669" s="107"/>
      <c r="B669" s="107"/>
      <c r="C669" s="107"/>
      <c r="D669" s="107"/>
      <c r="E669" s="116" t="s">
        <v>75</v>
      </c>
      <c r="F669" s="116"/>
      <c r="G669" s="117">
        <f>SUM(G667:G668)</f>
        <v>0.54</v>
      </c>
      <c r="AE669" s="6" t="s">
        <v>75</v>
      </c>
      <c r="AG669" s="104">
        <v>0.7</v>
      </c>
    </row>
    <row r="670" spans="1:33" ht="15" customHeight="1">
      <c r="A670" s="110" t="s">
        <v>96</v>
      </c>
      <c r="B670" s="110"/>
      <c r="C670" s="111" t="s">
        <v>2</v>
      </c>
      <c r="D670" s="111" t="s">
        <v>3</v>
      </c>
      <c r="E670" s="111" t="s">
        <v>4</v>
      </c>
      <c r="F670" s="111" t="s">
        <v>5</v>
      </c>
      <c r="G670" s="111" t="s">
        <v>6</v>
      </c>
      <c r="AA670" s="6" t="s">
        <v>96</v>
      </c>
      <c r="AC670" s="6" t="s">
        <v>2</v>
      </c>
      <c r="AD670" s="6" t="s">
        <v>3</v>
      </c>
      <c r="AE670" s="6" t="s">
        <v>4</v>
      </c>
      <c r="AF670" s="104" t="s">
        <v>5</v>
      </c>
      <c r="AG670" s="104" t="s">
        <v>6</v>
      </c>
    </row>
    <row r="671" spans="1:33" ht="15" customHeight="1">
      <c r="A671" s="112" t="s">
        <v>435</v>
      </c>
      <c r="B671" s="113" t="s">
        <v>1730</v>
      </c>
      <c r="C671" s="112" t="s">
        <v>8</v>
      </c>
      <c r="D671" s="112" t="s">
        <v>36</v>
      </c>
      <c r="E671" s="114">
        <v>3.7499999999999999E-2</v>
      </c>
      <c r="F671" s="115">
        <f>IF(D671="H",$K$9*AF671,$K$10*AF671)</f>
        <v>12.817499999999999</v>
      </c>
      <c r="G671" s="115">
        <f t="shared" ref="G671:G672" si="119">ROUND(F671*E671,2)</f>
        <v>0.48</v>
      </c>
      <c r="AA671" s="6" t="s">
        <v>435</v>
      </c>
      <c r="AB671" s="6" t="s">
        <v>1730</v>
      </c>
      <c r="AC671" s="6" t="s">
        <v>8</v>
      </c>
      <c r="AD671" s="6" t="s">
        <v>36</v>
      </c>
      <c r="AE671" s="6">
        <v>3.7499999999999999E-2</v>
      </c>
      <c r="AF671" s="104">
        <v>17.09</v>
      </c>
      <c r="AG671" s="104">
        <v>0.64</v>
      </c>
    </row>
    <row r="672" spans="1:33" ht="15" customHeight="1">
      <c r="A672" s="112" t="s">
        <v>436</v>
      </c>
      <c r="B672" s="113" t="s">
        <v>1731</v>
      </c>
      <c r="C672" s="112" t="s">
        <v>8</v>
      </c>
      <c r="D672" s="112" t="s">
        <v>36</v>
      </c>
      <c r="E672" s="114">
        <v>0.11550000000000001</v>
      </c>
      <c r="F672" s="115">
        <f>IF(D672="H",$K$9*AF672,$K$10*AF672)</f>
        <v>16.184999999999999</v>
      </c>
      <c r="G672" s="115">
        <f t="shared" si="119"/>
        <v>1.87</v>
      </c>
      <c r="AA672" s="6" t="s">
        <v>436</v>
      </c>
      <c r="AB672" s="6" t="s">
        <v>1731</v>
      </c>
      <c r="AC672" s="6" t="s">
        <v>8</v>
      </c>
      <c r="AD672" s="6" t="s">
        <v>36</v>
      </c>
      <c r="AE672" s="6">
        <v>0.11550000000000001</v>
      </c>
      <c r="AF672" s="104">
        <v>21.58</v>
      </c>
      <c r="AG672" s="104">
        <v>2.4900000000000002</v>
      </c>
    </row>
    <row r="673" spans="1:33" ht="18" customHeight="1">
      <c r="A673" s="107"/>
      <c r="B673" s="107"/>
      <c r="C673" s="107"/>
      <c r="D673" s="107"/>
      <c r="E673" s="116" t="s">
        <v>99</v>
      </c>
      <c r="F673" s="116"/>
      <c r="G673" s="117">
        <f>SUM(G671:G672)</f>
        <v>2.35</v>
      </c>
      <c r="AE673" s="6" t="s">
        <v>99</v>
      </c>
      <c r="AG673" s="104">
        <v>3.13</v>
      </c>
    </row>
    <row r="674" spans="1:33" ht="15" customHeight="1">
      <c r="A674" s="110" t="s">
        <v>18</v>
      </c>
      <c r="B674" s="110"/>
      <c r="C674" s="111" t="s">
        <v>2</v>
      </c>
      <c r="D674" s="111" t="s">
        <v>3</v>
      </c>
      <c r="E674" s="111" t="s">
        <v>4</v>
      </c>
      <c r="F674" s="111" t="s">
        <v>5</v>
      </c>
      <c r="G674" s="111" t="s">
        <v>6</v>
      </c>
      <c r="AA674" s="6" t="s">
        <v>18</v>
      </c>
      <c r="AC674" s="6" t="s">
        <v>2</v>
      </c>
      <c r="AD674" s="6" t="s">
        <v>3</v>
      </c>
      <c r="AE674" s="6" t="s">
        <v>4</v>
      </c>
      <c r="AF674" s="104" t="s">
        <v>5</v>
      </c>
      <c r="AG674" s="104" t="s">
        <v>6</v>
      </c>
    </row>
    <row r="675" spans="1:33" ht="15" customHeight="1">
      <c r="A675" s="112" t="s">
        <v>440</v>
      </c>
      <c r="B675" s="113" t="s">
        <v>441</v>
      </c>
      <c r="C675" s="112" t="s">
        <v>8</v>
      </c>
      <c r="D675" s="112" t="s">
        <v>90</v>
      </c>
      <c r="E675" s="114">
        <v>1</v>
      </c>
      <c r="F675" s="115">
        <f>IF(D675="H",$K$9*AF675,$K$10*AF675)</f>
        <v>8.43</v>
      </c>
      <c r="G675" s="115">
        <f t="shared" ref="G675" si="120">ROUND(F675*E675,2)</f>
        <v>8.43</v>
      </c>
      <c r="AA675" s="6" t="s">
        <v>440</v>
      </c>
      <c r="AB675" s="6" t="s">
        <v>441</v>
      </c>
      <c r="AC675" s="6" t="s">
        <v>8</v>
      </c>
      <c r="AD675" s="6" t="s">
        <v>90</v>
      </c>
      <c r="AE675" s="6">
        <v>1</v>
      </c>
      <c r="AF675" s="104">
        <v>11.24</v>
      </c>
      <c r="AG675" s="104">
        <v>11.24</v>
      </c>
    </row>
    <row r="676" spans="1:33" ht="15" customHeight="1">
      <c r="A676" s="107"/>
      <c r="B676" s="107"/>
      <c r="C676" s="107"/>
      <c r="D676" s="107"/>
      <c r="E676" s="116" t="s">
        <v>20</v>
      </c>
      <c r="F676" s="116"/>
      <c r="G676" s="117">
        <f>SUM(G675)</f>
        <v>8.43</v>
      </c>
      <c r="AE676" s="6" t="s">
        <v>20</v>
      </c>
      <c r="AG676" s="104">
        <v>11.24</v>
      </c>
    </row>
    <row r="677" spans="1:33" ht="15" customHeight="1">
      <c r="A677" s="107"/>
      <c r="B677" s="107"/>
      <c r="C677" s="107"/>
      <c r="D677" s="107"/>
      <c r="E677" s="118" t="s">
        <v>21</v>
      </c>
      <c r="F677" s="118"/>
      <c r="G677" s="119">
        <f>G676+G673+G669</f>
        <v>11.32</v>
      </c>
      <c r="AE677" s="6" t="s">
        <v>21</v>
      </c>
      <c r="AG677" s="104">
        <v>15.07</v>
      </c>
    </row>
    <row r="678" spans="1:33" ht="9.9499999999999993" customHeight="1">
      <c r="A678" s="107"/>
      <c r="B678" s="107"/>
      <c r="C678" s="108"/>
      <c r="D678" s="108"/>
      <c r="E678" s="107"/>
      <c r="F678" s="107"/>
      <c r="G678" s="107"/>
    </row>
    <row r="679" spans="1:33" ht="20.100000000000001" customHeight="1">
      <c r="A679" s="109" t="s">
        <v>442</v>
      </c>
      <c r="B679" s="109"/>
      <c r="C679" s="109"/>
      <c r="D679" s="109"/>
      <c r="E679" s="109"/>
      <c r="F679" s="109"/>
      <c r="G679" s="109"/>
      <c r="AA679" s="6" t="s">
        <v>442</v>
      </c>
    </row>
    <row r="680" spans="1:33" ht="15" customHeight="1">
      <c r="A680" s="110" t="s">
        <v>63</v>
      </c>
      <c r="B680" s="110"/>
      <c r="C680" s="111" t="s">
        <v>2</v>
      </c>
      <c r="D680" s="111" t="s">
        <v>3</v>
      </c>
      <c r="E680" s="111" t="s">
        <v>4</v>
      </c>
      <c r="F680" s="111" t="s">
        <v>5</v>
      </c>
      <c r="G680" s="111" t="s">
        <v>6</v>
      </c>
      <c r="AA680" s="6" t="s">
        <v>63</v>
      </c>
      <c r="AC680" s="6" t="s">
        <v>2</v>
      </c>
      <c r="AD680" s="6" t="s">
        <v>3</v>
      </c>
      <c r="AE680" s="6" t="s">
        <v>4</v>
      </c>
      <c r="AF680" s="104" t="s">
        <v>5</v>
      </c>
      <c r="AG680" s="104" t="s">
        <v>6</v>
      </c>
    </row>
    <row r="681" spans="1:33" ht="20.100000000000001" customHeight="1">
      <c r="A681" s="112" t="s">
        <v>431</v>
      </c>
      <c r="B681" s="113" t="s">
        <v>432</v>
      </c>
      <c r="C681" s="112" t="s">
        <v>8</v>
      </c>
      <c r="D681" s="112" t="s">
        <v>90</v>
      </c>
      <c r="E681" s="114">
        <v>2.5000000000000001E-2</v>
      </c>
      <c r="F681" s="115">
        <f t="shared" ref="F681:F682" si="121">IF(D681="H",$K$9*AF681,$K$10*AF681)</f>
        <v>16.634999999999998</v>
      </c>
      <c r="G681" s="115">
        <f t="shared" ref="G681:G682" si="122">ROUND(F681*E681,2)</f>
        <v>0.42</v>
      </c>
      <c r="AA681" s="6" t="s">
        <v>431</v>
      </c>
      <c r="AB681" s="6" t="s">
        <v>432</v>
      </c>
      <c r="AC681" s="6" t="s">
        <v>8</v>
      </c>
      <c r="AD681" s="6" t="s">
        <v>90</v>
      </c>
      <c r="AE681" s="6">
        <v>2.5000000000000001E-2</v>
      </c>
      <c r="AF681" s="104">
        <v>22.18</v>
      </c>
      <c r="AG681" s="104">
        <v>0.55000000000000004</v>
      </c>
    </row>
    <row r="682" spans="1:33" ht="29.1" customHeight="1">
      <c r="A682" s="112" t="s">
        <v>433</v>
      </c>
      <c r="B682" s="113" t="s">
        <v>434</v>
      </c>
      <c r="C682" s="112" t="s">
        <v>8</v>
      </c>
      <c r="D682" s="112" t="s">
        <v>55</v>
      </c>
      <c r="E682" s="114">
        <v>0.46550000000000002</v>
      </c>
      <c r="F682" s="115">
        <f t="shared" si="121"/>
        <v>0.16500000000000001</v>
      </c>
      <c r="G682" s="115">
        <f t="shared" si="122"/>
        <v>0.08</v>
      </c>
      <c r="AA682" s="6" t="s">
        <v>433</v>
      </c>
      <c r="AB682" s="6" t="s">
        <v>434</v>
      </c>
      <c r="AC682" s="6" t="s">
        <v>8</v>
      </c>
      <c r="AD682" s="6" t="s">
        <v>55</v>
      </c>
      <c r="AE682" s="6">
        <v>0.46550000000000002</v>
      </c>
      <c r="AF682" s="104">
        <v>0.22</v>
      </c>
      <c r="AG682" s="104">
        <v>0.1</v>
      </c>
    </row>
    <row r="683" spans="1:33" ht="15" customHeight="1">
      <c r="A683" s="107"/>
      <c r="B683" s="107"/>
      <c r="C683" s="107"/>
      <c r="D683" s="107"/>
      <c r="E683" s="116" t="s">
        <v>75</v>
      </c>
      <c r="F683" s="116"/>
      <c r="G683" s="117">
        <f>SUM(G681:G682)</f>
        <v>0.5</v>
      </c>
      <c r="AE683" s="6" t="s">
        <v>75</v>
      </c>
      <c r="AG683" s="104">
        <v>0.65</v>
      </c>
    </row>
    <row r="684" spans="1:33" ht="15" customHeight="1">
      <c r="A684" s="110" t="s">
        <v>96</v>
      </c>
      <c r="B684" s="110"/>
      <c r="C684" s="111" t="s">
        <v>2</v>
      </c>
      <c r="D684" s="111" t="s">
        <v>3</v>
      </c>
      <c r="E684" s="111" t="s">
        <v>4</v>
      </c>
      <c r="F684" s="111" t="s">
        <v>5</v>
      </c>
      <c r="G684" s="111" t="s">
        <v>6</v>
      </c>
      <c r="AA684" s="6" t="s">
        <v>96</v>
      </c>
      <c r="AC684" s="6" t="s">
        <v>2</v>
      </c>
      <c r="AD684" s="6" t="s">
        <v>3</v>
      </c>
      <c r="AE684" s="6" t="s">
        <v>4</v>
      </c>
      <c r="AF684" s="104" t="s">
        <v>5</v>
      </c>
      <c r="AG684" s="104" t="s">
        <v>6</v>
      </c>
    </row>
    <row r="685" spans="1:33" ht="15" customHeight="1">
      <c r="A685" s="112" t="s">
        <v>435</v>
      </c>
      <c r="B685" s="113" t="s">
        <v>1730</v>
      </c>
      <c r="C685" s="112" t="s">
        <v>8</v>
      </c>
      <c r="D685" s="112" t="s">
        <v>36</v>
      </c>
      <c r="E685" s="114">
        <v>2.9000000000000001E-2</v>
      </c>
      <c r="F685" s="115">
        <f t="shared" ref="F685:F686" si="123">IF(D685="H",$K$9*AF685,$K$10*AF685)</f>
        <v>12.817499999999999</v>
      </c>
      <c r="G685" s="115">
        <f t="shared" ref="G685:G686" si="124">ROUND(F685*E685,2)</f>
        <v>0.37</v>
      </c>
      <c r="AA685" s="6" t="s">
        <v>435</v>
      </c>
      <c r="AB685" s="6" t="s">
        <v>1730</v>
      </c>
      <c r="AC685" s="6" t="s">
        <v>8</v>
      </c>
      <c r="AD685" s="6" t="s">
        <v>36</v>
      </c>
      <c r="AE685" s="6">
        <v>2.9000000000000001E-2</v>
      </c>
      <c r="AF685" s="104">
        <v>17.09</v>
      </c>
      <c r="AG685" s="104">
        <v>0.49</v>
      </c>
    </row>
    <row r="686" spans="1:33" ht="15" customHeight="1">
      <c r="A686" s="112" t="s">
        <v>436</v>
      </c>
      <c r="B686" s="113" t="s">
        <v>1731</v>
      </c>
      <c r="C686" s="112" t="s">
        <v>8</v>
      </c>
      <c r="D686" s="112" t="s">
        <v>36</v>
      </c>
      <c r="E686" s="114">
        <v>8.8999999999999996E-2</v>
      </c>
      <c r="F686" s="115">
        <f t="shared" si="123"/>
        <v>16.184999999999999</v>
      </c>
      <c r="G686" s="115">
        <f t="shared" si="124"/>
        <v>1.44</v>
      </c>
      <c r="AA686" s="6" t="s">
        <v>436</v>
      </c>
      <c r="AB686" s="6" t="s">
        <v>1731</v>
      </c>
      <c r="AC686" s="6" t="s">
        <v>8</v>
      </c>
      <c r="AD686" s="6" t="s">
        <v>36</v>
      </c>
      <c r="AE686" s="6">
        <v>8.8999999999999996E-2</v>
      </c>
      <c r="AF686" s="104">
        <v>21.58</v>
      </c>
      <c r="AG686" s="104">
        <v>1.92</v>
      </c>
    </row>
    <row r="687" spans="1:33" ht="18" customHeight="1">
      <c r="A687" s="107"/>
      <c r="B687" s="107"/>
      <c r="C687" s="107"/>
      <c r="D687" s="107"/>
      <c r="E687" s="116" t="s">
        <v>99</v>
      </c>
      <c r="F687" s="116"/>
      <c r="G687" s="117">
        <f>SUM(G685:G686)</f>
        <v>1.81</v>
      </c>
      <c r="AE687" s="6" t="s">
        <v>99</v>
      </c>
      <c r="AG687" s="104">
        <v>2.41</v>
      </c>
    </row>
    <row r="688" spans="1:33" ht="15" customHeight="1">
      <c r="A688" s="110" t="s">
        <v>18</v>
      </c>
      <c r="B688" s="110"/>
      <c r="C688" s="111" t="s">
        <v>2</v>
      </c>
      <c r="D688" s="111" t="s">
        <v>3</v>
      </c>
      <c r="E688" s="111" t="s">
        <v>4</v>
      </c>
      <c r="F688" s="111" t="s">
        <v>5</v>
      </c>
      <c r="G688" s="111" t="s">
        <v>6</v>
      </c>
      <c r="AA688" s="6" t="s">
        <v>18</v>
      </c>
      <c r="AC688" s="6" t="s">
        <v>2</v>
      </c>
      <c r="AD688" s="6" t="s">
        <v>3</v>
      </c>
      <c r="AE688" s="6" t="s">
        <v>4</v>
      </c>
      <c r="AF688" s="104" t="s">
        <v>5</v>
      </c>
      <c r="AG688" s="104" t="s">
        <v>6</v>
      </c>
    </row>
    <row r="689" spans="1:33" ht="20.100000000000001" customHeight="1">
      <c r="A689" s="112" t="s">
        <v>443</v>
      </c>
      <c r="B689" s="113" t="s">
        <v>444</v>
      </c>
      <c r="C689" s="112" t="s">
        <v>8</v>
      </c>
      <c r="D689" s="112" t="s">
        <v>90</v>
      </c>
      <c r="E689" s="114">
        <v>1</v>
      </c>
      <c r="F689" s="115">
        <f>IF(D689="H",$K$9*AF689,$K$10*AF689)</f>
        <v>7.8224999999999998</v>
      </c>
      <c r="G689" s="115">
        <f t="shared" ref="G689" si="125">ROUND(F689*E689,2)</f>
        <v>7.82</v>
      </c>
      <c r="AA689" s="6" t="s">
        <v>443</v>
      </c>
      <c r="AB689" s="6" t="s">
        <v>444</v>
      </c>
      <c r="AC689" s="6" t="s">
        <v>8</v>
      </c>
      <c r="AD689" s="6" t="s">
        <v>90</v>
      </c>
      <c r="AE689" s="6">
        <v>1</v>
      </c>
      <c r="AF689" s="104">
        <v>10.43</v>
      </c>
      <c r="AG689" s="104">
        <v>10.43</v>
      </c>
    </row>
    <row r="690" spans="1:33" ht="15" customHeight="1">
      <c r="A690" s="107"/>
      <c r="B690" s="107"/>
      <c r="C690" s="107"/>
      <c r="D690" s="107"/>
      <c r="E690" s="116" t="s">
        <v>20</v>
      </c>
      <c r="F690" s="116"/>
      <c r="G690" s="117">
        <f>SUM(G689)</f>
        <v>7.82</v>
      </c>
      <c r="AE690" s="6" t="s">
        <v>20</v>
      </c>
      <c r="AG690" s="104">
        <v>10.43</v>
      </c>
    </row>
    <row r="691" spans="1:33" ht="15" customHeight="1">
      <c r="A691" s="107"/>
      <c r="B691" s="107"/>
      <c r="C691" s="107"/>
      <c r="D691" s="107"/>
      <c r="E691" s="118" t="s">
        <v>21</v>
      </c>
      <c r="F691" s="118"/>
      <c r="G691" s="119">
        <f>G690+G687+G683</f>
        <v>10.130000000000001</v>
      </c>
      <c r="AE691" s="6" t="s">
        <v>21</v>
      </c>
      <c r="AG691" s="104">
        <v>13.49</v>
      </c>
    </row>
    <row r="692" spans="1:33" ht="9.9499999999999993" customHeight="1">
      <c r="A692" s="107"/>
      <c r="B692" s="107"/>
      <c r="C692" s="108"/>
      <c r="D692" s="108"/>
      <c r="E692" s="107"/>
      <c r="F692" s="107"/>
      <c r="G692" s="107"/>
    </row>
    <row r="693" spans="1:33" ht="20.100000000000001" customHeight="1">
      <c r="A693" s="109" t="s">
        <v>445</v>
      </c>
      <c r="B693" s="109"/>
      <c r="C693" s="109"/>
      <c r="D693" s="109"/>
      <c r="E693" s="109"/>
      <c r="F693" s="109"/>
      <c r="G693" s="109"/>
      <c r="AA693" s="6" t="s">
        <v>445</v>
      </c>
    </row>
    <row r="694" spans="1:33" ht="15" customHeight="1">
      <c r="A694" s="110" t="s">
        <v>63</v>
      </c>
      <c r="B694" s="110"/>
      <c r="C694" s="111" t="s">
        <v>2</v>
      </c>
      <c r="D694" s="111" t="s">
        <v>3</v>
      </c>
      <c r="E694" s="111" t="s">
        <v>4</v>
      </c>
      <c r="F694" s="111" t="s">
        <v>5</v>
      </c>
      <c r="G694" s="111" t="s">
        <v>6</v>
      </c>
      <c r="AA694" s="6" t="s">
        <v>63</v>
      </c>
      <c r="AC694" s="6" t="s">
        <v>2</v>
      </c>
      <c r="AD694" s="6" t="s">
        <v>3</v>
      </c>
      <c r="AE694" s="6" t="s">
        <v>4</v>
      </c>
      <c r="AF694" s="104" t="s">
        <v>5</v>
      </c>
      <c r="AG694" s="104" t="s">
        <v>6</v>
      </c>
    </row>
    <row r="695" spans="1:33" ht="20.100000000000001" customHeight="1">
      <c r="A695" s="112" t="s">
        <v>431</v>
      </c>
      <c r="B695" s="113" t="s">
        <v>432</v>
      </c>
      <c r="C695" s="112" t="s">
        <v>8</v>
      </c>
      <c r="D695" s="112" t="s">
        <v>90</v>
      </c>
      <c r="E695" s="114">
        <v>2.5000000000000001E-2</v>
      </c>
      <c r="F695" s="115">
        <f t="shared" ref="F695:F696" si="126">IF(D695="H",$K$9*AF695,$K$10*AF695)</f>
        <v>16.634999999999998</v>
      </c>
      <c r="G695" s="115">
        <f t="shared" ref="G695:G696" si="127">ROUND(F695*E695,2)</f>
        <v>0.42</v>
      </c>
      <c r="AA695" s="6" t="s">
        <v>431</v>
      </c>
      <c r="AB695" s="6" t="s">
        <v>432</v>
      </c>
      <c r="AC695" s="6" t="s">
        <v>8</v>
      </c>
      <c r="AD695" s="6" t="s">
        <v>90</v>
      </c>
      <c r="AE695" s="6">
        <v>2.5000000000000001E-2</v>
      </c>
      <c r="AF695" s="104">
        <v>22.18</v>
      </c>
      <c r="AG695" s="104">
        <v>0.55000000000000004</v>
      </c>
    </row>
    <row r="696" spans="1:33" ht="29.1" customHeight="1">
      <c r="A696" s="112" t="s">
        <v>433</v>
      </c>
      <c r="B696" s="113" t="s">
        <v>434</v>
      </c>
      <c r="C696" s="112" t="s">
        <v>8</v>
      </c>
      <c r="D696" s="112" t="s">
        <v>55</v>
      </c>
      <c r="E696" s="114">
        <v>0.30599999999999999</v>
      </c>
      <c r="F696" s="115">
        <f t="shared" si="126"/>
        <v>0.16500000000000001</v>
      </c>
      <c r="G696" s="115">
        <f t="shared" si="127"/>
        <v>0.05</v>
      </c>
      <c r="AA696" s="6" t="s">
        <v>433</v>
      </c>
      <c r="AB696" s="6" t="s">
        <v>434</v>
      </c>
      <c r="AC696" s="6" t="s">
        <v>8</v>
      </c>
      <c r="AD696" s="6" t="s">
        <v>55</v>
      </c>
      <c r="AE696" s="6">
        <v>0.30599999999999999</v>
      </c>
      <c r="AF696" s="104">
        <v>0.22</v>
      </c>
      <c r="AG696" s="104">
        <v>0.06</v>
      </c>
    </row>
    <row r="697" spans="1:33" ht="15" customHeight="1">
      <c r="A697" s="107"/>
      <c r="B697" s="107"/>
      <c r="C697" s="107"/>
      <c r="D697" s="107"/>
      <c r="E697" s="116" t="s">
        <v>75</v>
      </c>
      <c r="F697" s="116"/>
      <c r="G697" s="117">
        <f>SUM(G695:G696)</f>
        <v>0.47</v>
      </c>
      <c r="AE697" s="6" t="s">
        <v>75</v>
      </c>
      <c r="AG697" s="104">
        <v>0.61</v>
      </c>
    </row>
    <row r="698" spans="1:33" ht="15" customHeight="1">
      <c r="A698" s="110" t="s">
        <v>96</v>
      </c>
      <c r="B698" s="110"/>
      <c r="C698" s="111" t="s">
        <v>2</v>
      </c>
      <c r="D698" s="111" t="s">
        <v>3</v>
      </c>
      <c r="E698" s="111" t="s">
        <v>4</v>
      </c>
      <c r="F698" s="111" t="s">
        <v>5</v>
      </c>
      <c r="G698" s="111" t="s">
        <v>6</v>
      </c>
      <c r="AA698" s="6" t="s">
        <v>96</v>
      </c>
      <c r="AC698" s="6" t="s">
        <v>2</v>
      </c>
      <c r="AD698" s="6" t="s">
        <v>3</v>
      </c>
      <c r="AE698" s="6" t="s">
        <v>4</v>
      </c>
      <c r="AF698" s="104" t="s">
        <v>5</v>
      </c>
      <c r="AG698" s="104" t="s">
        <v>6</v>
      </c>
    </row>
    <row r="699" spans="1:33" ht="15" customHeight="1">
      <c r="A699" s="112" t="s">
        <v>435</v>
      </c>
      <c r="B699" s="113" t="s">
        <v>1730</v>
      </c>
      <c r="C699" s="112" t="s">
        <v>8</v>
      </c>
      <c r="D699" s="112" t="s">
        <v>36</v>
      </c>
      <c r="E699" s="114">
        <v>2.1999999999999999E-2</v>
      </c>
      <c r="F699" s="115">
        <f t="shared" ref="F699:F700" si="128">IF(D699="H",$K$9*AF699,$K$10*AF699)</f>
        <v>12.817499999999999</v>
      </c>
      <c r="G699" s="115">
        <f t="shared" ref="G699:G700" si="129">ROUND(F699*E699,2)</f>
        <v>0.28000000000000003</v>
      </c>
      <c r="AA699" s="6" t="s">
        <v>435</v>
      </c>
      <c r="AB699" s="6" t="s">
        <v>1730</v>
      </c>
      <c r="AC699" s="6" t="s">
        <v>8</v>
      </c>
      <c r="AD699" s="6" t="s">
        <v>36</v>
      </c>
      <c r="AE699" s="6">
        <v>2.1999999999999999E-2</v>
      </c>
      <c r="AF699" s="104">
        <v>17.09</v>
      </c>
      <c r="AG699" s="104">
        <v>0.37</v>
      </c>
    </row>
    <row r="700" spans="1:33" ht="15" customHeight="1">
      <c r="A700" s="112" t="s">
        <v>436</v>
      </c>
      <c r="B700" s="113" t="s">
        <v>1731</v>
      </c>
      <c r="C700" s="112" t="s">
        <v>8</v>
      </c>
      <c r="D700" s="112" t="s">
        <v>36</v>
      </c>
      <c r="E700" s="114">
        <v>6.8000000000000005E-2</v>
      </c>
      <c r="F700" s="115">
        <f t="shared" si="128"/>
        <v>16.184999999999999</v>
      </c>
      <c r="G700" s="115">
        <f t="shared" si="129"/>
        <v>1.1000000000000001</v>
      </c>
      <c r="AA700" s="6" t="s">
        <v>436</v>
      </c>
      <c r="AB700" s="6" t="s">
        <v>1731</v>
      </c>
      <c r="AC700" s="6" t="s">
        <v>8</v>
      </c>
      <c r="AD700" s="6" t="s">
        <v>36</v>
      </c>
      <c r="AE700" s="6">
        <v>6.8000000000000005E-2</v>
      </c>
      <c r="AF700" s="104">
        <v>21.58</v>
      </c>
      <c r="AG700" s="104">
        <v>1.46</v>
      </c>
    </row>
    <row r="701" spans="1:33" ht="18" customHeight="1">
      <c r="A701" s="107"/>
      <c r="B701" s="107"/>
      <c r="C701" s="107"/>
      <c r="D701" s="107"/>
      <c r="E701" s="116" t="s">
        <v>99</v>
      </c>
      <c r="F701" s="116"/>
      <c r="G701" s="117">
        <f>SUM(G699:G700)</f>
        <v>1.3800000000000001</v>
      </c>
      <c r="AE701" s="6" t="s">
        <v>99</v>
      </c>
      <c r="AG701" s="104">
        <v>1.83</v>
      </c>
    </row>
    <row r="702" spans="1:33" ht="15" customHeight="1">
      <c r="A702" s="110" t="s">
        <v>18</v>
      </c>
      <c r="B702" s="110"/>
      <c r="C702" s="111" t="s">
        <v>2</v>
      </c>
      <c r="D702" s="111" t="s">
        <v>3</v>
      </c>
      <c r="E702" s="111" t="s">
        <v>4</v>
      </c>
      <c r="F702" s="111" t="s">
        <v>5</v>
      </c>
      <c r="G702" s="111" t="s">
        <v>6</v>
      </c>
      <c r="AA702" s="6" t="s">
        <v>18</v>
      </c>
      <c r="AC702" s="6" t="s">
        <v>2</v>
      </c>
      <c r="AD702" s="6" t="s">
        <v>3</v>
      </c>
      <c r="AE702" s="6" t="s">
        <v>4</v>
      </c>
      <c r="AF702" s="104" t="s">
        <v>5</v>
      </c>
      <c r="AG702" s="104" t="s">
        <v>6</v>
      </c>
    </row>
    <row r="703" spans="1:33" ht="20.100000000000001" customHeight="1">
      <c r="A703" s="112" t="s">
        <v>446</v>
      </c>
      <c r="B703" s="113" t="s">
        <v>447</v>
      </c>
      <c r="C703" s="112" t="s">
        <v>8</v>
      </c>
      <c r="D703" s="112" t="s">
        <v>90</v>
      </c>
      <c r="E703" s="114">
        <v>1</v>
      </c>
      <c r="F703" s="115">
        <f>IF(D703="H",$K$9*AF703,$K$10*AF703)</f>
        <v>6.7275000000000009</v>
      </c>
      <c r="G703" s="115">
        <f t="shared" ref="G703" si="130">ROUND(F703*E703,2)</f>
        <v>6.73</v>
      </c>
      <c r="AA703" s="6" t="s">
        <v>446</v>
      </c>
      <c r="AB703" s="6" t="s">
        <v>447</v>
      </c>
      <c r="AC703" s="6" t="s">
        <v>8</v>
      </c>
      <c r="AD703" s="6" t="s">
        <v>90</v>
      </c>
      <c r="AE703" s="6">
        <v>1</v>
      </c>
      <c r="AF703" s="104">
        <v>8.9700000000000006</v>
      </c>
      <c r="AG703" s="104">
        <v>8.9700000000000006</v>
      </c>
    </row>
    <row r="704" spans="1:33" ht="15" customHeight="1">
      <c r="A704" s="107"/>
      <c r="B704" s="107"/>
      <c r="C704" s="107"/>
      <c r="D704" s="107"/>
      <c r="E704" s="116" t="s">
        <v>20</v>
      </c>
      <c r="F704" s="116"/>
      <c r="G704" s="117">
        <f>SUM(G703)</f>
        <v>6.73</v>
      </c>
      <c r="AE704" s="6" t="s">
        <v>20</v>
      </c>
      <c r="AG704" s="104">
        <v>8.9700000000000006</v>
      </c>
    </row>
    <row r="705" spans="1:33" ht="15" customHeight="1">
      <c r="A705" s="107"/>
      <c r="B705" s="107"/>
      <c r="C705" s="107"/>
      <c r="D705" s="107"/>
      <c r="E705" s="118" t="s">
        <v>21</v>
      </c>
      <c r="F705" s="118"/>
      <c r="G705" s="119">
        <f>G704+G701+G697</f>
        <v>8.5800000000000018</v>
      </c>
      <c r="AE705" s="6" t="s">
        <v>21</v>
      </c>
      <c r="AG705" s="104">
        <v>11.41</v>
      </c>
    </row>
    <row r="706" spans="1:33" ht="9.9499999999999993" customHeight="1">
      <c r="A706" s="107"/>
      <c r="B706" s="107"/>
      <c r="C706" s="108"/>
      <c r="D706" s="108"/>
      <c r="E706" s="107"/>
      <c r="F706" s="107"/>
      <c r="G706" s="107"/>
    </row>
    <row r="707" spans="1:33" ht="20.100000000000001" customHeight="1">
      <c r="A707" s="109" t="s">
        <v>448</v>
      </c>
      <c r="B707" s="109"/>
      <c r="C707" s="109"/>
      <c r="D707" s="109"/>
      <c r="E707" s="109"/>
      <c r="F707" s="109"/>
      <c r="G707" s="109"/>
      <c r="AA707" s="6" t="s">
        <v>448</v>
      </c>
    </row>
    <row r="708" spans="1:33" ht="15" customHeight="1">
      <c r="A708" s="110" t="s">
        <v>63</v>
      </c>
      <c r="B708" s="110"/>
      <c r="C708" s="111" t="s">
        <v>2</v>
      </c>
      <c r="D708" s="111" t="s">
        <v>3</v>
      </c>
      <c r="E708" s="111" t="s">
        <v>4</v>
      </c>
      <c r="F708" s="111" t="s">
        <v>5</v>
      </c>
      <c r="G708" s="111" t="s">
        <v>6</v>
      </c>
      <c r="AA708" s="6" t="s">
        <v>63</v>
      </c>
      <c r="AC708" s="6" t="s">
        <v>2</v>
      </c>
      <c r="AD708" s="6" t="s">
        <v>3</v>
      </c>
      <c r="AE708" s="6" t="s">
        <v>4</v>
      </c>
      <c r="AF708" s="104" t="s">
        <v>5</v>
      </c>
      <c r="AG708" s="104" t="s">
        <v>6</v>
      </c>
    </row>
    <row r="709" spans="1:33" ht="20.100000000000001" customHeight="1">
      <c r="A709" s="112" t="s">
        <v>431</v>
      </c>
      <c r="B709" s="113" t="s">
        <v>432</v>
      </c>
      <c r="C709" s="112" t="s">
        <v>8</v>
      </c>
      <c r="D709" s="112" t="s">
        <v>90</v>
      </c>
      <c r="E709" s="114">
        <v>2.5000000000000001E-2</v>
      </c>
      <c r="F709" s="115">
        <f t="shared" ref="F709:F710" si="131">IF(D709="H",$K$9*AF709,$K$10*AF709)</f>
        <v>16.634999999999998</v>
      </c>
      <c r="G709" s="115">
        <f t="shared" ref="G709:G710" si="132">ROUND(F709*E709,2)</f>
        <v>0.42</v>
      </c>
      <c r="AA709" s="6" t="s">
        <v>431</v>
      </c>
      <c r="AB709" s="6" t="s">
        <v>432</v>
      </c>
      <c r="AC709" s="6" t="s">
        <v>8</v>
      </c>
      <c r="AD709" s="6" t="s">
        <v>90</v>
      </c>
      <c r="AE709" s="6">
        <v>2.5000000000000001E-2</v>
      </c>
      <c r="AF709" s="104">
        <v>22.18</v>
      </c>
      <c r="AG709" s="104">
        <v>0.55000000000000004</v>
      </c>
    </row>
    <row r="710" spans="1:33" ht="29.1" customHeight="1">
      <c r="A710" s="112" t="s">
        <v>433</v>
      </c>
      <c r="B710" s="113" t="s">
        <v>434</v>
      </c>
      <c r="C710" s="112" t="s">
        <v>8</v>
      </c>
      <c r="D710" s="112" t="s">
        <v>55</v>
      </c>
      <c r="E710" s="114">
        <v>0.19750000000000001</v>
      </c>
      <c r="F710" s="115">
        <f t="shared" si="131"/>
        <v>0.16500000000000001</v>
      </c>
      <c r="G710" s="115">
        <f t="shared" si="132"/>
        <v>0.03</v>
      </c>
      <c r="AA710" s="6" t="s">
        <v>433</v>
      </c>
      <c r="AB710" s="6" t="s">
        <v>434</v>
      </c>
      <c r="AC710" s="6" t="s">
        <v>8</v>
      </c>
      <c r="AD710" s="6" t="s">
        <v>55</v>
      </c>
      <c r="AE710" s="6">
        <v>0.19750000000000001</v>
      </c>
      <c r="AF710" s="104">
        <v>0.22</v>
      </c>
      <c r="AG710" s="104">
        <v>0.04</v>
      </c>
    </row>
    <row r="711" spans="1:33" ht="15" customHeight="1">
      <c r="A711" s="107"/>
      <c r="B711" s="107"/>
      <c r="C711" s="107"/>
      <c r="D711" s="107"/>
      <c r="E711" s="116" t="s">
        <v>75</v>
      </c>
      <c r="F711" s="116"/>
      <c r="G711" s="117">
        <f>SUM(G709:G710)</f>
        <v>0.44999999999999996</v>
      </c>
      <c r="AE711" s="6" t="s">
        <v>75</v>
      </c>
      <c r="AG711" s="104">
        <v>0.59</v>
      </c>
    </row>
    <row r="712" spans="1:33" ht="15" customHeight="1">
      <c r="A712" s="110" t="s">
        <v>96</v>
      </c>
      <c r="B712" s="110"/>
      <c r="C712" s="111" t="s">
        <v>2</v>
      </c>
      <c r="D712" s="111" t="s">
        <v>3</v>
      </c>
      <c r="E712" s="111" t="s">
        <v>4</v>
      </c>
      <c r="F712" s="111" t="s">
        <v>5</v>
      </c>
      <c r="G712" s="111" t="s">
        <v>6</v>
      </c>
      <c r="AA712" s="6" t="s">
        <v>96</v>
      </c>
      <c r="AC712" s="6" t="s">
        <v>2</v>
      </c>
      <c r="AD712" s="6" t="s">
        <v>3</v>
      </c>
      <c r="AE712" s="6" t="s">
        <v>4</v>
      </c>
      <c r="AF712" s="104" t="s">
        <v>5</v>
      </c>
      <c r="AG712" s="104" t="s">
        <v>6</v>
      </c>
    </row>
    <row r="713" spans="1:33" ht="15" customHeight="1">
      <c r="A713" s="112" t="s">
        <v>435</v>
      </c>
      <c r="B713" s="113" t="s">
        <v>1730</v>
      </c>
      <c r="C713" s="112" t="s">
        <v>8</v>
      </c>
      <c r="D713" s="112" t="s">
        <v>36</v>
      </c>
      <c r="E713" s="114">
        <v>1.6E-2</v>
      </c>
      <c r="F713" s="115">
        <f t="shared" ref="F713:F714" si="133">IF(D713="H",$K$9*AF713,$K$10*AF713)</f>
        <v>12.817499999999999</v>
      </c>
      <c r="G713" s="115">
        <f t="shared" ref="G713:G714" si="134">ROUND(F713*E713,2)</f>
        <v>0.21</v>
      </c>
      <c r="AA713" s="6" t="s">
        <v>435</v>
      </c>
      <c r="AB713" s="6" t="s">
        <v>1730</v>
      </c>
      <c r="AC713" s="6" t="s">
        <v>8</v>
      </c>
      <c r="AD713" s="6" t="s">
        <v>36</v>
      </c>
      <c r="AE713" s="6">
        <v>1.6E-2</v>
      </c>
      <c r="AF713" s="104">
        <v>17.09</v>
      </c>
      <c r="AG713" s="104">
        <v>0.27</v>
      </c>
    </row>
    <row r="714" spans="1:33" ht="15" customHeight="1">
      <c r="A714" s="112" t="s">
        <v>436</v>
      </c>
      <c r="B714" s="113" t="s">
        <v>1731</v>
      </c>
      <c r="C714" s="112" t="s">
        <v>8</v>
      </c>
      <c r="D714" s="112" t="s">
        <v>36</v>
      </c>
      <c r="E714" s="114">
        <v>4.9500000000000002E-2</v>
      </c>
      <c r="F714" s="115">
        <f t="shared" si="133"/>
        <v>16.184999999999999</v>
      </c>
      <c r="G714" s="115">
        <f t="shared" si="134"/>
        <v>0.8</v>
      </c>
      <c r="AA714" s="6" t="s">
        <v>436</v>
      </c>
      <c r="AB714" s="6" t="s">
        <v>1731</v>
      </c>
      <c r="AC714" s="6" t="s">
        <v>8</v>
      </c>
      <c r="AD714" s="6" t="s">
        <v>36</v>
      </c>
      <c r="AE714" s="6">
        <v>4.9500000000000002E-2</v>
      </c>
      <c r="AF714" s="104">
        <v>21.58</v>
      </c>
      <c r="AG714" s="104">
        <v>1.06</v>
      </c>
    </row>
    <row r="715" spans="1:33" ht="18" customHeight="1">
      <c r="A715" s="107"/>
      <c r="B715" s="107"/>
      <c r="C715" s="107"/>
      <c r="D715" s="107"/>
      <c r="E715" s="116" t="s">
        <v>99</v>
      </c>
      <c r="F715" s="116"/>
      <c r="G715" s="117">
        <f>SUM(G713:G714)</f>
        <v>1.01</v>
      </c>
      <c r="AE715" s="6" t="s">
        <v>99</v>
      </c>
      <c r="AG715" s="104">
        <v>1.33</v>
      </c>
    </row>
    <row r="716" spans="1:33" ht="15" customHeight="1">
      <c r="A716" s="110" t="s">
        <v>18</v>
      </c>
      <c r="B716" s="110"/>
      <c r="C716" s="111" t="s">
        <v>2</v>
      </c>
      <c r="D716" s="111" t="s">
        <v>3</v>
      </c>
      <c r="E716" s="111" t="s">
        <v>4</v>
      </c>
      <c r="F716" s="111" t="s">
        <v>5</v>
      </c>
      <c r="G716" s="111" t="s">
        <v>6</v>
      </c>
      <c r="AA716" s="6" t="s">
        <v>18</v>
      </c>
      <c r="AC716" s="6" t="s">
        <v>2</v>
      </c>
      <c r="AD716" s="6" t="s">
        <v>3</v>
      </c>
      <c r="AE716" s="6" t="s">
        <v>4</v>
      </c>
      <c r="AF716" s="104" t="s">
        <v>5</v>
      </c>
      <c r="AG716" s="104" t="s">
        <v>6</v>
      </c>
    </row>
    <row r="717" spans="1:33" ht="20.100000000000001" customHeight="1">
      <c r="A717" s="112" t="s">
        <v>449</v>
      </c>
      <c r="B717" s="113" t="s">
        <v>450</v>
      </c>
      <c r="C717" s="112" t="s">
        <v>8</v>
      </c>
      <c r="D717" s="112" t="s">
        <v>90</v>
      </c>
      <c r="E717" s="114">
        <v>1</v>
      </c>
      <c r="F717" s="115">
        <f>IF(D717="H",$K$9*AF717,$K$10*AF717)</f>
        <v>6.6825000000000001</v>
      </c>
      <c r="G717" s="115">
        <f t="shared" ref="G717" si="135">ROUND(F717*E717,2)</f>
        <v>6.68</v>
      </c>
      <c r="AA717" s="6" t="s">
        <v>449</v>
      </c>
      <c r="AB717" s="6" t="s">
        <v>450</v>
      </c>
      <c r="AC717" s="6" t="s">
        <v>8</v>
      </c>
      <c r="AD717" s="6" t="s">
        <v>90</v>
      </c>
      <c r="AE717" s="6">
        <v>1</v>
      </c>
      <c r="AF717" s="104">
        <v>8.91</v>
      </c>
      <c r="AG717" s="104">
        <v>8.91</v>
      </c>
    </row>
    <row r="718" spans="1:33" ht="15" customHeight="1">
      <c r="A718" s="107"/>
      <c r="B718" s="107"/>
      <c r="C718" s="107"/>
      <c r="D718" s="107"/>
      <c r="E718" s="116" t="s">
        <v>20</v>
      </c>
      <c r="F718" s="116"/>
      <c r="G718" s="117">
        <f>SUM(G717)</f>
        <v>6.68</v>
      </c>
      <c r="AE718" s="6" t="s">
        <v>20</v>
      </c>
      <c r="AG718" s="104">
        <v>8.91</v>
      </c>
    </row>
    <row r="719" spans="1:33" ht="15" customHeight="1">
      <c r="A719" s="107"/>
      <c r="B719" s="107"/>
      <c r="C719" s="107"/>
      <c r="D719" s="107"/>
      <c r="E719" s="118" t="s">
        <v>21</v>
      </c>
      <c r="F719" s="118"/>
      <c r="G719" s="119">
        <f>G718+G715+G711</f>
        <v>8.1399999999999988</v>
      </c>
      <c r="AE719" s="6" t="s">
        <v>21</v>
      </c>
      <c r="AG719" s="104">
        <v>10.83</v>
      </c>
    </row>
    <row r="720" spans="1:33" ht="9.9499999999999993" customHeight="1">
      <c r="A720" s="107"/>
      <c r="B720" s="107"/>
      <c r="C720" s="108"/>
      <c r="D720" s="108"/>
      <c r="E720" s="107"/>
      <c r="F720" s="107"/>
      <c r="G720" s="107"/>
    </row>
    <row r="721" spans="1:33" ht="20.100000000000001" customHeight="1">
      <c r="A721" s="109" t="s">
        <v>451</v>
      </c>
      <c r="B721" s="109"/>
      <c r="C721" s="109"/>
      <c r="D721" s="109"/>
      <c r="E721" s="109"/>
      <c r="F721" s="109"/>
      <c r="G721" s="109"/>
      <c r="AA721" s="6" t="s">
        <v>451</v>
      </c>
    </row>
    <row r="722" spans="1:33" ht="15" customHeight="1">
      <c r="A722" s="110" t="s">
        <v>63</v>
      </c>
      <c r="B722" s="110"/>
      <c r="C722" s="111" t="s">
        <v>2</v>
      </c>
      <c r="D722" s="111" t="s">
        <v>3</v>
      </c>
      <c r="E722" s="111" t="s">
        <v>4</v>
      </c>
      <c r="F722" s="111" t="s">
        <v>5</v>
      </c>
      <c r="G722" s="111" t="s">
        <v>6</v>
      </c>
      <c r="AA722" s="6" t="s">
        <v>63</v>
      </c>
      <c r="AC722" s="6" t="s">
        <v>2</v>
      </c>
      <c r="AD722" s="6" t="s">
        <v>3</v>
      </c>
      <c r="AE722" s="6" t="s">
        <v>4</v>
      </c>
      <c r="AF722" s="104" t="s">
        <v>5</v>
      </c>
      <c r="AG722" s="104" t="s">
        <v>6</v>
      </c>
    </row>
    <row r="723" spans="1:33" ht="20.100000000000001" customHeight="1">
      <c r="A723" s="112" t="s">
        <v>431</v>
      </c>
      <c r="B723" s="113" t="s">
        <v>432</v>
      </c>
      <c r="C723" s="112" t="s">
        <v>8</v>
      </c>
      <c r="D723" s="112" t="s">
        <v>90</v>
      </c>
      <c r="E723" s="114">
        <v>2.5000000000000001E-2</v>
      </c>
      <c r="F723" s="115">
        <f t="shared" ref="F723:F724" si="136">IF(D723="H",$K$9*AF723,$K$10*AF723)</f>
        <v>16.634999999999998</v>
      </c>
      <c r="G723" s="115">
        <f t="shared" ref="G723:G724" si="137">ROUND(F723*E723,2)</f>
        <v>0.42</v>
      </c>
      <c r="AA723" s="6" t="s">
        <v>431</v>
      </c>
      <c r="AB723" s="6" t="s">
        <v>432</v>
      </c>
      <c r="AC723" s="6" t="s">
        <v>8</v>
      </c>
      <c r="AD723" s="6" t="s">
        <v>90</v>
      </c>
      <c r="AE723" s="6">
        <v>2.5000000000000001E-2</v>
      </c>
      <c r="AF723" s="104">
        <v>22.18</v>
      </c>
      <c r="AG723" s="104">
        <v>0.55000000000000004</v>
      </c>
    </row>
    <row r="724" spans="1:33" ht="29.1" customHeight="1">
      <c r="A724" s="112" t="s">
        <v>433</v>
      </c>
      <c r="B724" s="113" t="s">
        <v>434</v>
      </c>
      <c r="C724" s="112" t="s">
        <v>8</v>
      </c>
      <c r="D724" s="112" t="s">
        <v>55</v>
      </c>
      <c r="E724" s="114">
        <v>0.13600000000000001</v>
      </c>
      <c r="F724" s="115">
        <f t="shared" si="136"/>
        <v>0.16500000000000001</v>
      </c>
      <c r="G724" s="115">
        <f t="shared" si="137"/>
        <v>0.02</v>
      </c>
      <c r="AA724" s="6" t="s">
        <v>433</v>
      </c>
      <c r="AB724" s="6" t="s">
        <v>434</v>
      </c>
      <c r="AC724" s="6" t="s">
        <v>8</v>
      </c>
      <c r="AD724" s="6" t="s">
        <v>55</v>
      </c>
      <c r="AE724" s="6">
        <v>0.13600000000000001</v>
      </c>
      <c r="AF724" s="104">
        <v>0.22</v>
      </c>
      <c r="AG724" s="104">
        <v>0.02</v>
      </c>
    </row>
    <row r="725" spans="1:33" ht="15" customHeight="1">
      <c r="A725" s="107"/>
      <c r="B725" s="107"/>
      <c r="C725" s="107"/>
      <c r="D725" s="107"/>
      <c r="E725" s="116" t="s">
        <v>75</v>
      </c>
      <c r="F725" s="116"/>
      <c r="G725" s="117">
        <f>SUM(G723:G724)</f>
        <v>0.44</v>
      </c>
      <c r="AE725" s="6" t="s">
        <v>75</v>
      </c>
      <c r="AG725" s="104">
        <v>0.56999999999999995</v>
      </c>
    </row>
    <row r="726" spans="1:33" ht="15" customHeight="1">
      <c r="A726" s="110" t="s">
        <v>96</v>
      </c>
      <c r="B726" s="110"/>
      <c r="C726" s="111" t="s">
        <v>2</v>
      </c>
      <c r="D726" s="111" t="s">
        <v>3</v>
      </c>
      <c r="E726" s="111" t="s">
        <v>4</v>
      </c>
      <c r="F726" s="111" t="s">
        <v>5</v>
      </c>
      <c r="G726" s="111" t="s">
        <v>6</v>
      </c>
      <c r="AA726" s="6" t="s">
        <v>96</v>
      </c>
      <c r="AC726" s="6" t="s">
        <v>2</v>
      </c>
      <c r="AD726" s="6" t="s">
        <v>3</v>
      </c>
      <c r="AE726" s="6" t="s">
        <v>4</v>
      </c>
      <c r="AF726" s="104" t="s">
        <v>5</v>
      </c>
      <c r="AG726" s="104" t="s">
        <v>6</v>
      </c>
    </row>
    <row r="727" spans="1:33" ht="15" customHeight="1">
      <c r="A727" s="112" t="s">
        <v>435</v>
      </c>
      <c r="B727" s="113" t="s">
        <v>1730</v>
      </c>
      <c r="C727" s="112" t="s">
        <v>8</v>
      </c>
      <c r="D727" s="112" t="s">
        <v>36</v>
      </c>
      <c r="E727" s="114">
        <v>1.2E-2</v>
      </c>
      <c r="F727" s="115">
        <f t="shared" ref="F727:F728" si="138">IF(D727="H",$K$9*AF727,$K$10*AF727)</f>
        <v>12.817499999999999</v>
      </c>
      <c r="G727" s="115">
        <f t="shared" ref="G727:G728" si="139">ROUND(F727*E727,2)</f>
        <v>0.15</v>
      </c>
      <c r="AA727" s="6" t="s">
        <v>435</v>
      </c>
      <c r="AB727" s="6" t="s">
        <v>1730</v>
      </c>
      <c r="AC727" s="6" t="s">
        <v>8</v>
      </c>
      <c r="AD727" s="6" t="s">
        <v>36</v>
      </c>
      <c r="AE727" s="6">
        <v>1.2E-2</v>
      </c>
      <c r="AF727" s="104">
        <v>17.09</v>
      </c>
      <c r="AG727" s="104">
        <v>0.2</v>
      </c>
    </row>
    <row r="728" spans="1:33" ht="15" customHeight="1">
      <c r="A728" s="112" t="s">
        <v>436</v>
      </c>
      <c r="B728" s="113" t="s">
        <v>1731</v>
      </c>
      <c r="C728" s="112" t="s">
        <v>8</v>
      </c>
      <c r="D728" s="112" t="s">
        <v>36</v>
      </c>
      <c r="E728" s="114">
        <v>3.6499999999999998E-2</v>
      </c>
      <c r="F728" s="115">
        <f t="shared" si="138"/>
        <v>16.184999999999999</v>
      </c>
      <c r="G728" s="115">
        <f t="shared" si="139"/>
        <v>0.59</v>
      </c>
      <c r="AA728" s="6" t="s">
        <v>436</v>
      </c>
      <c r="AB728" s="6" t="s">
        <v>1731</v>
      </c>
      <c r="AC728" s="6" t="s">
        <v>8</v>
      </c>
      <c r="AD728" s="6" t="s">
        <v>36</v>
      </c>
      <c r="AE728" s="6">
        <v>3.6499999999999998E-2</v>
      </c>
      <c r="AF728" s="104">
        <v>21.58</v>
      </c>
      <c r="AG728" s="104">
        <v>0.78</v>
      </c>
    </row>
    <row r="729" spans="1:33" ht="18" customHeight="1">
      <c r="A729" s="107"/>
      <c r="B729" s="107"/>
      <c r="C729" s="107"/>
      <c r="D729" s="107"/>
      <c r="E729" s="116" t="s">
        <v>99</v>
      </c>
      <c r="F729" s="116"/>
      <c r="G729" s="117">
        <f>SUM(G727:G728)</f>
        <v>0.74</v>
      </c>
      <c r="AE729" s="6" t="s">
        <v>99</v>
      </c>
      <c r="AG729" s="104">
        <v>0.98</v>
      </c>
    </row>
    <row r="730" spans="1:33" ht="15" customHeight="1">
      <c r="A730" s="110" t="s">
        <v>18</v>
      </c>
      <c r="B730" s="110"/>
      <c r="C730" s="111" t="s">
        <v>2</v>
      </c>
      <c r="D730" s="111" t="s">
        <v>3</v>
      </c>
      <c r="E730" s="111" t="s">
        <v>4</v>
      </c>
      <c r="F730" s="111" t="s">
        <v>5</v>
      </c>
      <c r="G730" s="111" t="s">
        <v>6</v>
      </c>
      <c r="AA730" s="6" t="s">
        <v>18</v>
      </c>
      <c r="AC730" s="6" t="s">
        <v>2</v>
      </c>
      <c r="AD730" s="6" t="s">
        <v>3</v>
      </c>
      <c r="AE730" s="6" t="s">
        <v>4</v>
      </c>
      <c r="AF730" s="104" t="s">
        <v>5</v>
      </c>
      <c r="AG730" s="104" t="s">
        <v>6</v>
      </c>
    </row>
    <row r="731" spans="1:33" ht="20.100000000000001" customHeight="1">
      <c r="A731" s="112" t="s">
        <v>452</v>
      </c>
      <c r="B731" s="113" t="s">
        <v>453</v>
      </c>
      <c r="C731" s="112" t="s">
        <v>8</v>
      </c>
      <c r="D731" s="112" t="s">
        <v>90</v>
      </c>
      <c r="E731" s="114">
        <v>1</v>
      </c>
      <c r="F731" s="115">
        <f>IF(D731="H",$K$9*AF731,$K$10*AF731)</f>
        <v>7.8825000000000003</v>
      </c>
      <c r="G731" s="115">
        <f t="shared" ref="G731" si="140">ROUND(F731*E731,2)</f>
        <v>7.88</v>
      </c>
      <c r="AA731" s="6" t="s">
        <v>452</v>
      </c>
      <c r="AB731" s="6" t="s">
        <v>453</v>
      </c>
      <c r="AC731" s="6" t="s">
        <v>8</v>
      </c>
      <c r="AD731" s="6" t="s">
        <v>90</v>
      </c>
      <c r="AE731" s="6">
        <v>1</v>
      </c>
      <c r="AF731" s="104">
        <v>10.51</v>
      </c>
      <c r="AG731" s="104">
        <v>10.51</v>
      </c>
    </row>
    <row r="732" spans="1:33" ht="15" customHeight="1">
      <c r="A732" s="107"/>
      <c r="B732" s="107"/>
      <c r="C732" s="107"/>
      <c r="D732" s="107"/>
      <c r="E732" s="116" t="s">
        <v>20</v>
      </c>
      <c r="F732" s="116"/>
      <c r="G732" s="117">
        <f>SUM(G731)</f>
        <v>7.88</v>
      </c>
      <c r="AE732" s="6" t="s">
        <v>20</v>
      </c>
      <c r="AG732" s="104">
        <v>10.51</v>
      </c>
    </row>
    <row r="733" spans="1:33" ht="15" customHeight="1">
      <c r="A733" s="107"/>
      <c r="B733" s="107"/>
      <c r="C733" s="107"/>
      <c r="D733" s="107"/>
      <c r="E733" s="118" t="s">
        <v>21</v>
      </c>
      <c r="F733" s="118"/>
      <c r="G733" s="119">
        <f>G732+G729+G725</f>
        <v>9.0599999999999987</v>
      </c>
      <c r="AE733" s="6" t="s">
        <v>21</v>
      </c>
      <c r="AG733" s="104">
        <v>12.06</v>
      </c>
    </row>
    <row r="734" spans="1:33" ht="9.9499999999999993" customHeight="1">
      <c r="A734" s="107"/>
      <c r="B734" s="107"/>
      <c r="C734" s="108"/>
      <c r="D734" s="108"/>
      <c r="E734" s="107"/>
      <c r="F734" s="107"/>
      <c r="G734" s="107"/>
    </row>
    <row r="735" spans="1:33" ht="20.100000000000001" customHeight="1">
      <c r="A735" s="109" t="s">
        <v>454</v>
      </c>
      <c r="B735" s="109"/>
      <c r="C735" s="109"/>
      <c r="D735" s="109"/>
      <c r="E735" s="109"/>
      <c r="F735" s="109"/>
      <c r="G735" s="109"/>
      <c r="AA735" s="6" t="s">
        <v>454</v>
      </c>
    </row>
    <row r="736" spans="1:33" ht="15" customHeight="1">
      <c r="A736" s="110" t="s">
        <v>63</v>
      </c>
      <c r="B736" s="110"/>
      <c r="C736" s="111" t="s">
        <v>2</v>
      </c>
      <c r="D736" s="111" t="s">
        <v>3</v>
      </c>
      <c r="E736" s="111" t="s">
        <v>4</v>
      </c>
      <c r="F736" s="111" t="s">
        <v>5</v>
      </c>
      <c r="G736" s="111" t="s">
        <v>6</v>
      </c>
      <c r="AA736" s="6" t="s">
        <v>63</v>
      </c>
      <c r="AC736" s="6" t="s">
        <v>2</v>
      </c>
      <c r="AD736" s="6" t="s">
        <v>3</v>
      </c>
      <c r="AE736" s="6" t="s">
        <v>4</v>
      </c>
      <c r="AF736" s="104" t="s">
        <v>5</v>
      </c>
      <c r="AG736" s="104" t="s">
        <v>6</v>
      </c>
    </row>
    <row r="737" spans="1:33" ht="20.100000000000001" customHeight="1">
      <c r="A737" s="112" t="s">
        <v>431</v>
      </c>
      <c r="B737" s="113" t="s">
        <v>432</v>
      </c>
      <c r="C737" s="112" t="s">
        <v>8</v>
      </c>
      <c r="D737" s="112" t="s">
        <v>90</v>
      </c>
      <c r="E737" s="114">
        <v>2.5000000000000001E-2</v>
      </c>
      <c r="F737" s="115">
        <f t="shared" ref="F737:F738" si="141">IF(D737="H",$K$9*AF737,$K$10*AF737)</f>
        <v>16.634999999999998</v>
      </c>
      <c r="G737" s="115">
        <f t="shared" ref="G737:G738" si="142">ROUND(F737*E737,2)</f>
        <v>0.42</v>
      </c>
      <c r="AA737" s="6" t="s">
        <v>431</v>
      </c>
      <c r="AB737" s="6" t="s">
        <v>432</v>
      </c>
      <c r="AC737" s="6" t="s">
        <v>8</v>
      </c>
      <c r="AD737" s="6" t="s">
        <v>90</v>
      </c>
      <c r="AE737" s="6">
        <v>2.5000000000000001E-2</v>
      </c>
      <c r="AF737" s="104">
        <v>22.18</v>
      </c>
      <c r="AG737" s="104">
        <v>0.55000000000000004</v>
      </c>
    </row>
    <row r="738" spans="1:33" ht="29.1" customHeight="1">
      <c r="A738" s="112" t="s">
        <v>433</v>
      </c>
      <c r="B738" s="113" t="s">
        <v>434</v>
      </c>
      <c r="C738" s="112" t="s">
        <v>8</v>
      </c>
      <c r="D738" s="112" t="s">
        <v>55</v>
      </c>
      <c r="E738" s="114">
        <v>1.9664999999999999</v>
      </c>
      <c r="F738" s="115">
        <f t="shared" si="141"/>
        <v>0.16500000000000001</v>
      </c>
      <c r="G738" s="115">
        <f t="shared" si="142"/>
        <v>0.32</v>
      </c>
      <c r="AA738" s="6" t="s">
        <v>433</v>
      </c>
      <c r="AB738" s="6" t="s">
        <v>434</v>
      </c>
      <c r="AC738" s="6" t="s">
        <v>8</v>
      </c>
      <c r="AD738" s="6" t="s">
        <v>55</v>
      </c>
      <c r="AE738" s="6">
        <v>1.9664999999999999</v>
      </c>
      <c r="AF738" s="104">
        <v>0.22</v>
      </c>
      <c r="AG738" s="104">
        <v>0.43</v>
      </c>
    </row>
    <row r="739" spans="1:33" ht="15" customHeight="1">
      <c r="A739" s="107"/>
      <c r="B739" s="107"/>
      <c r="C739" s="107"/>
      <c r="D739" s="107"/>
      <c r="E739" s="116" t="s">
        <v>75</v>
      </c>
      <c r="F739" s="116"/>
      <c r="G739" s="117">
        <f>SUM(G737:G738)</f>
        <v>0.74</v>
      </c>
      <c r="AE739" s="6" t="s">
        <v>75</v>
      </c>
      <c r="AG739" s="104">
        <v>0.98</v>
      </c>
    </row>
    <row r="740" spans="1:33" ht="15" customHeight="1">
      <c r="A740" s="110" t="s">
        <v>96</v>
      </c>
      <c r="B740" s="110"/>
      <c r="C740" s="111" t="s">
        <v>2</v>
      </c>
      <c r="D740" s="111" t="s">
        <v>3</v>
      </c>
      <c r="E740" s="111" t="s">
        <v>4</v>
      </c>
      <c r="F740" s="111" t="s">
        <v>5</v>
      </c>
      <c r="G740" s="111" t="s">
        <v>6</v>
      </c>
      <c r="AA740" s="6" t="s">
        <v>96</v>
      </c>
      <c r="AC740" s="6" t="s">
        <v>2</v>
      </c>
      <c r="AD740" s="6" t="s">
        <v>3</v>
      </c>
      <c r="AE740" s="6" t="s">
        <v>4</v>
      </c>
      <c r="AF740" s="104" t="s">
        <v>5</v>
      </c>
      <c r="AG740" s="104" t="s">
        <v>6</v>
      </c>
    </row>
    <row r="741" spans="1:33" ht="15" customHeight="1">
      <c r="A741" s="112" t="s">
        <v>435</v>
      </c>
      <c r="B741" s="113" t="s">
        <v>1730</v>
      </c>
      <c r="C741" s="112" t="s">
        <v>8</v>
      </c>
      <c r="D741" s="112" t="s">
        <v>36</v>
      </c>
      <c r="E741" s="114">
        <v>6.3500000000000001E-2</v>
      </c>
      <c r="F741" s="115">
        <f t="shared" ref="F741:F742" si="143">IF(D741="H",$K$9*AF741,$K$10*AF741)</f>
        <v>12.817499999999999</v>
      </c>
      <c r="G741" s="115">
        <f t="shared" ref="G741:G742" si="144">ROUND(F741*E741,2)</f>
        <v>0.81</v>
      </c>
      <c r="AA741" s="6" t="s">
        <v>435</v>
      </c>
      <c r="AB741" s="6" t="s">
        <v>1730</v>
      </c>
      <c r="AC741" s="6" t="s">
        <v>8</v>
      </c>
      <c r="AD741" s="6" t="s">
        <v>36</v>
      </c>
      <c r="AE741" s="6">
        <v>6.3500000000000001E-2</v>
      </c>
      <c r="AF741" s="104">
        <v>17.09</v>
      </c>
      <c r="AG741" s="104">
        <v>1.08</v>
      </c>
    </row>
    <row r="742" spans="1:33" ht="15" customHeight="1">
      <c r="A742" s="112" t="s">
        <v>436</v>
      </c>
      <c r="B742" s="113" t="s">
        <v>1731</v>
      </c>
      <c r="C742" s="112" t="s">
        <v>8</v>
      </c>
      <c r="D742" s="112" t="s">
        <v>36</v>
      </c>
      <c r="E742" s="114">
        <v>0.19450000000000001</v>
      </c>
      <c r="F742" s="115">
        <f t="shared" si="143"/>
        <v>16.184999999999999</v>
      </c>
      <c r="G742" s="115">
        <f t="shared" si="144"/>
        <v>3.15</v>
      </c>
      <c r="AA742" s="6" t="s">
        <v>436</v>
      </c>
      <c r="AB742" s="6" t="s">
        <v>1731</v>
      </c>
      <c r="AC742" s="6" t="s">
        <v>8</v>
      </c>
      <c r="AD742" s="6" t="s">
        <v>36</v>
      </c>
      <c r="AE742" s="6">
        <v>0.19450000000000001</v>
      </c>
      <c r="AF742" s="104">
        <v>21.58</v>
      </c>
      <c r="AG742" s="104">
        <v>4.1900000000000004</v>
      </c>
    </row>
    <row r="743" spans="1:33" ht="18" customHeight="1">
      <c r="A743" s="107"/>
      <c r="B743" s="107"/>
      <c r="C743" s="107"/>
      <c r="D743" s="107"/>
      <c r="E743" s="116" t="s">
        <v>99</v>
      </c>
      <c r="F743" s="116"/>
      <c r="G743" s="117">
        <f>SUM(G741:G742)</f>
        <v>3.96</v>
      </c>
      <c r="AE743" s="6" t="s">
        <v>99</v>
      </c>
      <c r="AG743" s="104">
        <v>5.27</v>
      </c>
    </row>
    <row r="744" spans="1:33" ht="15" customHeight="1">
      <c r="A744" s="110" t="s">
        <v>18</v>
      </c>
      <c r="B744" s="110"/>
      <c r="C744" s="111" t="s">
        <v>2</v>
      </c>
      <c r="D744" s="111" t="s">
        <v>3</v>
      </c>
      <c r="E744" s="111" t="s">
        <v>4</v>
      </c>
      <c r="F744" s="111" t="s">
        <v>5</v>
      </c>
      <c r="G744" s="111" t="s">
        <v>6</v>
      </c>
      <c r="AA744" s="6" t="s">
        <v>18</v>
      </c>
      <c r="AC744" s="6" t="s">
        <v>2</v>
      </c>
      <c r="AD744" s="6" t="s">
        <v>3</v>
      </c>
      <c r="AE744" s="6" t="s">
        <v>4</v>
      </c>
      <c r="AF744" s="104" t="s">
        <v>5</v>
      </c>
      <c r="AG744" s="104" t="s">
        <v>6</v>
      </c>
    </row>
    <row r="745" spans="1:33" ht="15" customHeight="1">
      <c r="A745" s="112" t="s">
        <v>455</v>
      </c>
      <c r="B745" s="113" t="s">
        <v>456</v>
      </c>
      <c r="C745" s="112" t="s">
        <v>8</v>
      </c>
      <c r="D745" s="112" t="s">
        <v>90</v>
      </c>
      <c r="E745" s="114">
        <v>1</v>
      </c>
      <c r="F745" s="115">
        <f>IF(D745="H",$K$9*AF745,$K$10*AF745)</f>
        <v>8.0625</v>
      </c>
      <c r="G745" s="115">
        <f t="shared" ref="G745" si="145">ROUND(F745*E745,2)</f>
        <v>8.06</v>
      </c>
      <c r="AA745" s="6" t="s">
        <v>455</v>
      </c>
      <c r="AB745" s="6" t="s">
        <v>456</v>
      </c>
      <c r="AC745" s="6" t="s">
        <v>8</v>
      </c>
      <c r="AD745" s="6" t="s">
        <v>90</v>
      </c>
      <c r="AE745" s="6">
        <v>1</v>
      </c>
      <c r="AF745" s="104">
        <v>10.75</v>
      </c>
      <c r="AG745" s="104">
        <v>10.75</v>
      </c>
    </row>
    <row r="746" spans="1:33" ht="15" customHeight="1">
      <c r="A746" s="107"/>
      <c r="B746" s="107"/>
      <c r="C746" s="107"/>
      <c r="D746" s="107"/>
      <c r="E746" s="116" t="s">
        <v>20</v>
      </c>
      <c r="F746" s="116"/>
      <c r="G746" s="117">
        <f>SUM(G745)</f>
        <v>8.06</v>
      </c>
      <c r="AE746" s="6" t="s">
        <v>20</v>
      </c>
      <c r="AG746" s="104">
        <v>10.75</v>
      </c>
    </row>
    <row r="747" spans="1:33" ht="15" customHeight="1">
      <c r="A747" s="107"/>
      <c r="B747" s="107"/>
      <c r="C747" s="107"/>
      <c r="D747" s="107"/>
      <c r="E747" s="118" t="s">
        <v>21</v>
      </c>
      <c r="F747" s="118"/>
      <c r="G747" s="119">
        <f>G746+G743+G739</f>
        <v>12.76</v>
      </c>
      <c r="AE747" s="6" t="s">
        <v>21</v>
      </c>
      <c r="AG747" s="104">
        <v>17</v>
      </c>
    </row>
    <row r="748" spans="1:33" ht="9.9499999999999993" customHeight="1">
      <c r="A748" s="107"/>
      <c r="B748" s="107"/>
      <c r="C748" s="108"/>
      <c r="D748" s="108"/>
      <c r="E748" s="107"/>
      <c r="F748" s="107"/>
      <c r="G748" s="107"/>
    </row>
    <row r="749" spans="1:33" ht="20.100000000000001" customHeight="1">
      <c r="A749" s="109" t="s">
        <v>457</v>
      </c>
      <c r="B749" s="109"/>
      <c r="C749" s="109"/>
      <c r="D749" s="109"/>
      <c r="E749" s="109"/>
      <c r="F749" s="109"/>
      <c r="G749" s="109"/>
      <c r="AA749" s="6" t="s">
        <v>457</v>
      </c>
    </row>
    <row r="750" spans="1:33" ht="15" customHeight="1">
      <c r="A750" s="110" t="s">
        <v>77</v>
      </c>
      <c r="B750" s="110"/>
      <c r="C750" s="111" t="s">
        <v>2</v>
      </c>
      <c r="D750" s="111" t="s">
        <v>3</v>
      </c>
      <c r="E750" s="111" t="s">
        <v>4</v>
      </c>
      <c r="F750" s="111" t="s">
        <v>5</v>
      </c>
      <c r="G750" s="111" t="s">
        <v>6</v>
      </c>
      <c r="AA750" s="6" t="s">
        <v>77</v>
      </c>
      <c r="AC750" s="6" t="s">
        <v>2</v>
      </c>
      <c r="AD750" s="6" t="s">
        <v>3</v>
      </c>
      <c r="AE750" s="6" t="s">
        <v>4</v>
      </c>
      <c r="AF750" s="104" t="s">
        <v>5</v>
      </c>
      <c r="AG750" s="104" t="s">
        <v>6</v>
      </c>
    </row>
    <row r="751" spans="1:33" ht="20.100000000000001" customHeight="1">
      <c r="A751" s="112" t="s">
        <v>78</v>
      </c>
      <c r="B751" s="113" t="s">
        <v>79</v>
      </c>
      <c r="C751" s="112" t="s">
        <v>8</v>
      </c>
      <c r="D751" s="112" t="s">
        <v>80</v>
      </c>
      <c r="E751" s="114">
        <v>3.9E-2</v>
      </c>
      <c r="F751" s="115">
        <f t="shared" ref="F751:F752" si="146">IF(D751="H",$K$9*AF751,$K$10*AF751)</f>
        <v>17.580000000000002</v>
      </c>
      <c r="G751" s="115">
        <f t="shared" ref="G751:G752" si="147">ROUND(F751*E751,2)</f>
        <v>0.69</v>
      </c>
      <c r="AA751" s="6" t="s">
        <v>78</v>
      </c>
      <c r="AB751" s="6" t="s">
        <v>79</v>
      </c>
      <c r="AC751" s="6" t="s">
        <v>8</v>
      </c>
      <c r="AD751" s="6" t="s">
        <v>80</v>
      </c>
      <c r="AE751" s="6">
        <v>3.9E-2</v>
      </c>
      <c r="AF751" s="104">
        <v>23.44</v>
      </c>
      <c r="AG751" s="104">
        <v>0.91</v>
      </c>
    </row>
    <row r="752" spans="1:33" ht="20.100000000000001" customHeight="1">
      <c r="A752" s="112" t="s">
        <v>81</v>
      </c>
      <c r="B752" s="113" t="s">
        <v>82</v>
      </c>
      <c r="C752" s="112" t="s">
        <v>8</v>
      </c>
      <c r="D752" s="112" t="s">
        <v>83</v>
      </c>
      <c r="E752" s="114">
        <v>7.9000000000000001E-2</v>
      </c>
      <c r="F752" s="115">
        <f t="shared" si="146"/>
        <v>18.5625</v>
      </c>
      <c r="G752" s="115">
        <f t="shared" si="147"/>
        <v>1.47</v>
      </c>
      <c r="AA752" s="6" t="s">
        <v>81</v>
      </c>
      <c r="AB752" s="6" t="s">
        <v>82</v>
      </c>
      <c r="AC752" s="6" t="s">
        <v>8</v>
      </c>
      <c r="AD752" s="6" t="s">
        <v>83</v>
      </c>
      <c r="AE752" s="6">
        <v>7.9000000000000001E-2</v>
      </c>
      <c r="AF752" s="104">
        <v>24.75</v>
      </c>
      <c r="AG752" s="104">
        <v>1.95</v>
      </c>
    </row>
    <row r="753" spans="1:33" ht="15" customHeight="1">
      <c r="A753" s="107"/>
      <c r="B753" s="107"/>
      <c r="C753" s="107"/>
      <c r="D753" s="107"/>
      <c r="E753" s="116" t="s">
        <v>84</v>
      </c>
      <c r="F753" s="116"/>
      <c r="G753" s="117">
        <f>SUM(G751:G752)</f>
        <v>2.16</v>
      </c>
      <c r="AE753" s="6" t="s">
        <v>84</v>
      </c>
      <c r="AG753" s="104">
        <v>2.86</v>
      </c>
    </row>
    <row r="754" spans="1:33" ht="15" customHeight="1">
      <c r="A754" s="110" t="s">
        <v>63</v>
      </c>
      <c r="B754" s="110"/>
      <c r="C754" s="111" t="s">
        <v>2</v>
      </c>
      <c r="D754" s="111" t="s">
        <v>3</v>
      </c>
      <c r="E754" s="111" t="s">
        <v>4</v>
      </c>
      <c r="F754" s="111" t="s">
        <v>5</v>
      </c>
      <c r="G754" s="111" t="s">
        <v>6</v>
      </c>
      <c r="AA754" s="6" t="s">
        <v>63</v>
      </c>
      <c r="AC754" s="6" t="s">
        <v>2</v>
      </c>
      <c r="AD754" s="6" t="s">
        <v>3</v>
      </c>
      <c r="AE754" s="6" t="s">
        <v>4</v>
      </c>
      <c r="AF754" s="104" t="s">
        <v>5</v>
      </c>
      <c r="AG754" s="104" t="s">
        <v>6</v>
      </c>
    </row>
    <row r="755" spans="1:33" ht="20.100000000000001" customHeight="1">
      <c r="A755" s="112" t="s">
        <v>458</v>
      </c>
      <c r="B755" s="113" t="s">
        <v>459</v>
      </c>
      <c r="C755" s="112" t="s">
        <v>8</v>
      </c>
      <c r="D755" s="112" t="s">
        <v>112</v>
      </c>
      <c r="E755" s="114">
        <v>1.7000000000000001E-2</v>
      </c>
      <c r="F755" s="115">
        <f t="shared" ref="F755:F760" si="148">IF(D755="H",$K$9*AF755,$K$10*AF755)</f>
        <v>7.9275000000000002</v>
      </c>
      <c r="G755" s="115">
        <f t="shared" ref="G755:G760" si="149">ROUND(F755*E755,2)</f>
        <v>0.13</v>
      </c>
      <c r="AA755" s="6" t="s">
        <v>458</v>
      </c>
      <c r="AB755" s="6" t="s">
        <v>459</v>
      </c>
      <c r="AC755" s="6" t="s">
        <v>8</v>
      </c>
      <c r="AD755" s="6" t="s">
        <v>112</v>
      </c>
      <c r="AE755" s="6">
        <v>1.7000000000000001E-2</v>
      </c>
      <c r="AF755" s="104">
        <v>10.57</v>
      </c>
      <c r="AG755" s="104">
        <v>0.17</v>
      </c>
    </row>
    <row r="756" spans="1:33" ht="15" customHeight="1">
      <c r="A756" s="112" t="s">
        <v>460</v>
      </c>
      <c r="B756" s="113" t="s">
        <v>461</v>
      </c>
      <c r="C756" s="112" t="s">
        <v>8</v>
      </c>
      <c r="D756" s="112" t="s">
        <v>90</v>
      </c>
      <c r="E756" s="114">
        <v>1.6E-2</v>
      </c>
      <c r="F756" s="115">
        <f t="shared" si="148"/>
        <v>17.092500000000001</v>
      </c>
      <c r="G756" s="115">
        <f t="shared" si="149"/>
        <v>0.27</v>
      </c>
      <c r="AA756" s="6" t="s">
        <v>460</v>
      </c>
      <c r="AB756" s="6" t="s">
        <v>461</v>
      </c>
      <c r="AC756" s="6" t="s">
        <v>8</v>
      </c>
      <c r="AD756" s="6" t="s">
        <v>90</v>
      </c>
      <c r="AE756" s="6">
        <v>1.6E-2</v>
      </c>
      <c r="AF756" s="104">
        <v>22.79</v>
      </c>
      <c r="AG756" s="104">
        <v>0.36</v>
      </c>
    </row>
    <row r="757" spans="1:33" ht="15" customHeight="1">
      <c r="A757" s="112" t="s">
        <v>462</v>
      </c>
      <c r="B757" s="113" t="s">
        <v>463</v>
      </c>
      <c r="C757" s="112" t="s">
        <v>8</v>
      </c>
      <c r="D757" s="112" t="s">
        <v>90</v>
      </c>
      <c r="E757" s="114">
        <v>4.7E-2</v>
      </c>
      <c r="F757" s="115">
        <f t="shared" si="148"/>
        <v>15.555</v>
      </c>
      <c r="G757" s="115">
        <f t="shared" si="149"/>
        <v>0.73</v>
      </c>
      <c r="AA757" s="6" t="s">
        <v>462</v>
      </c>
      <c r="AB757" s="6" t="s">
        <v>463</v>
      </c>
      <c r="AC757" s="6" t="s">
        <v>8</v>
      </c>
      <c r="AD757" s="6" t="s">
        <v>90</v>
      </c>
      <c r="AE757" s="6">
        <v>4.7E-2</v>
      </c>
      <c r="AF757" s="104">
        <v>20.74</v>
      </c>
      <c r="AG757" s="104">
        <v>0.97</v>
      </c>
    </row>
    <row r="758" spans="1:33" ht="15" customHeight="1">
      <c r="A758" s="112" t="s">
        <v>464</v>
      </c>
      <c r="B758" s="113" t="s">
        <v>465</v>
      </c>
      <c r="C758" s="112" t="s">
        <v>8</v>
      </c>
      <c r="D758" s="112" t="s">
        <v>90</v>
      </c>
      <c r="E758" s="114">
        <v>0.01</v>
      </c>
      <c r="F758" s="115">
        <f t="shared" si="148"/>
        <v>18.8325</v>
      </c>
      <c r="G758" s="115">
        <f t="shared" si="149"/>
        <v>0.19</v>
      </c>
      <c r="AA758" s="6" t="s">
        <v>464</v>
      </c>
      <c r="AB758" s="6" t="s">
        <v>465</v>
      </c>
      <c r="AC758" s="6" t="s">
        <v>8</v>
      </c>
      <c r="AD758" s="6" t="s">
        <v>90</v>
      </c>
      <c r="AE758" s="6">
        <v>0.01</v>
      </c>
      <c r="AF758" s="104">
        <v>25.11</v>
      </c>
      <c r="AG758" s="104">
        <v>0.25</v>
      </c>
    </row>
    <row r="759" spans="1:33" ht="20.100000000000001" customHeight="1">
      <c r="A759" s="112" t="s">
        <v>466</v>
      </c>
      <c r="B759" s="113" t="s">
        <v>467</v>
      </c>
      <c r="C759" s="112" t="s">
        <v>8</v>
      </c>
      <c r="D759" s="112" t="s">
        <v>87</v>
      </c>
      <c r="E759" s="114">
        <v>4.6120000000000001</v>
      </c>
      <c r="F759" s="115">
        <f t="shared" si="148"/>
        <v>2.9249999999999998</v>
      </c>
      <c r="G759" s="115">
        <f t="shared" si="149"/>
        <v>13.49</v>
      </c>
      <c r="AA759" s="6" t="s">
        <v>466</v>
      </c>
      <c r="AB759" s="6" t="s">
        <v>467</v>
      </c>
      <c r="AC759" s="6" t="s">
        <v>8</v>
      </c>
      <c r="AD759" s="6" t="s">
        <v>87</v>
      </c>
      <c r="AE759" s="6">
        <v>4.6120000000000001</v>
      </c>
      <c r="AF759" s="104">
        <v>3.9</v>
      </c>
      <c r="AG759" s="104">
        <v>17.98</v>
      </c>
    </row>
    <row r="760" spans="1:33" ht="20.100000000000001" customHeight="1">
      <c r="A760" s="112" t="s">
        <v>468</v>
      </c>
      <c r="B760" s="113" t="s">
        <v>469</v>
      </c>
      <c r="C760" s="112" t="s">
        <v>8</v>
      </c>
      <c r="D760" s="112" t="s">
        <v>87</v>
      </c>
      <c r="E760" s="114">
        <v>1.278</v>
      </c>
      <c r="F760" s="115">
        <f t="shared" si="148"/>
        <v>10.8225</v>
      </c>
      <c r="G760" s="115">
        <f t="shared" si="149"/>
        <v>13.83</v>
      </c>
      <c r="AA760" s="6" t="s">
        <v>468</v>
      </c>
      <c r="AB760" s="6" t="s">
        <v>469</v>
      </c>
      <c r="AC760" s="6" t="s">
        <v>8</v>
      </c>
      <c r="AD760" s="6" t="s">
        <v>87</v>
      </c>
      <c r="AE760" s="6">
        <v>1.278</v>
      </c>
      <c r="AF760" s="104">
        <v>14.43</v>
      </c>
      <c r="AG760" s="104">
        <v>18.440000000000001</v>
      </c>
    </row>
    <row r="761" spans="1:33" ht="15" customHeight="1">
      <c r="A761" s="107"/>
      <c r="B761" s="107"/>
      <c r="C761" s="107"/>
      <c r="D761" s="107"/>
      <c r="E761" s="116" t="s">
        <v>75</v>
      </c>
      <c r="F761" s="116"/>
      <c r="G761" s="117">
        <f>SUM(G755:G760)</f>
        <v>28.64</v>
      </c>
      <c r="AE761" s="6" t="s">
        <v>75</v>
      </c>
      <c r="AG761" s="104">
        <v>38.17</v>
      </c>
    </row>
    <row r="762" spans="1:33" ht="15" customHeight="1">
      <c r="A762" s="110" t="s">
        <v>96</v>
      </c>
      <c r="B762" s="110"/>
      <c r="C762" s="111" t="s">
        <v>2</v>
      </c>
      <c r="D762" s="111" t="s">
        <v>3</v>
      </c>
      <c r="E762" s="111" t="s">
        <v>4</v>
      </c>
      <c r="F762" s="111" t="s">
        <v>5</v>
      </c>
      <c r="G762" s="111" t="s">
        <v>6</v>
      </c>
      <c r="AA762" s="6" t="s">
        <v>96</v>
      </c>
      <c r="AC762" s="6" t="s">
        <v>2</v>
      </c>
      <c r="AD762" s="6" t="s">
        <v>3</v>
      </c>
      <c r="AE762" s="6" t="s">
        <v>4</v>
      </c>
      <c r="AF762" s="104" t="s">
        <v>5</v>
      </c>
      <c r="AG762" s="104" t="s">
        <v>6</v>
      </c>
    </row>
    <row r="763" spans="1:33" ht="15" customHeight="1">
      <c r="A763" s="112" t="s">
        <v>97</v>
      </c>
      <c r="B763" s="113" t="s">
        <v>1724</v>
      </c>
      <c r="C763" s="112" t="s">
        <v>8</v>
      </c>
      <c r="D763" s="112" t="s">
        <v>36</v>
      </c>
      <c r="E763" s="114">
        <v>1.0860000000000001</v>
      </c>
      <c r="F763" s="115">
        <f t="shared" ref="F763:F764" si="150">IF(D763="H",$K$9*AF763,$K$10*AF763)</f>
        <v>13.26</v>
      </c>
      <c r="G763" s="115">
        <f t="shared" ref="G763:G764" si="151">ROUND(F763*E763,2)</f>
        <v>14.4</v>
      </c>
      <c r="AA763" s="6" t="s">
        <v>97</v>
      </c>
      <c r="AB763" s="6" t="s">
        <v>1724</v>
      </c>
      <c r="AC763" s="6" t="s">
        <v>8</v>
      </c>
      <c r="AD763" s="6" t="s">
        <v>36</v>
      </c>
      <c r="AE763" s="6">
        <v>1.0860000000000001</v>
      </c>
      <c r="AF763" s="104">
        <v>17.68</v>
      </c>
      <c r="AG763" s="104">
        <v>19.2</v>
      </c>
    </row>
    <row r="764" spans="1:33" ht="15" customHeight="1">
      <c r="A764" s="112" t="s">
        <v>98</v>
      </c>
      <c r="B764" s="113" t="s">
        <v>1725</v>
      </c>
      <c r="C764" s="112" t="s">
        <v>8</v>
      </c>
      <c r="D764" s="112" t="s">
        <v>36</v>
      </c>
      <c r="E764" s="114">
        <v>2.7690000000000001</v>
      </c>
      <c r="F764" s="115">
        <f t="shared" si="150"/>
        <v>16.049999999999997</v>
      </c>
      <c r="G764" s="115">
        <f t="shared" si="151"/>
        <v>44.44</v>
      </c>
      <c r="AA764" s="6" t="s">
        <v>98</v>
      </c>
      <c r="AB764" s="6" t="s">
        <v>1725</v>
      </c>
      <c r="AC764" s="6" t="s">
        <v>8</v>
      </c>
      <c r="AD764" s="6" t="s">
        <v>36</v>
      </c>
      <c r="AE764" s="6">
        <v>2.7690000000000001</v>
      </c>
      <c r="AF764" s="104">
        <v>21.4</v>
      </c>
      <c r="AG764" s="104">
        <v>59.25</v>
      </c>
    </row>
    <row r="765" spans="1:33" ht="18" customHeight="1">
      <c r="A765" s="107"/>
      <c r="B765" s="107"/>
      <c r="C765" s="107"/>
      <c r="D765" s="107"/>
      <c r="E765" s="116" t="s">
        <v>99</v>
      </c>
      <c r="F765" s="116"/>
      <c r="G765" s="117">
        <f>SUM(G763:G764)</f>
        <v>58.839999999999996</v>
      </c>
      <c r="AE765" s="6" t="s">
        <v>99</v>
      </c>
      <c r="AG765" s="104">
        <v>78.45</v>
      </c>
    </row>
    <row r="766" spans="1:33" ht="15" customHeight="1">
      <c r="A766" s="107"/>
      <c r="B766" s="107"/>
      <c r="C766" s="107"/>
      <c r="D766" s="107"/>
      <c r="E766" s="118" t="s">
        <v>21</v>
      </c>
      <c r="F766" s="118"/>
      <c r="G766" s="119">
        <f>G765+G761+G753</f>
        <v>89.639999999999986</v>
      </c>
      <c r="AE766" s="6" t="s">
        <v>21</v>
      </c>
      <c r="AG766" s="104">
        <v>119.48</v>
      </c>
    </row>
    <row r="767" spans="1:33" ht="9.9499999999999993" customHeight="1">
      <c r="A767" s="107"/>
      <c r="B767" s="107"/>
      <c r="C767" s="108"/>
      <c r="D767" s="108"/>
      <c r="E767" s="107"/>
      <c r="F767" s="107"/>
      <c r="G767" s="107"/>
    </row>
    <row r="768" spans="1:33" ht="20.100000000000001" customHeight="1">
      <c r="A768" s="109" t="s">
        <v>470</v>
      </c>
      <c r="B768" s="109"/>
      <c r="C768" s="109"/>
      <c r="D768" s="109"/>
      <c r="E768" s="109"/>
      <c r="F768" s="109"/>
      <c r="G768" s="109"/>
      <c r="AA768" s="6" t="s">
        <v>470</v>
      </c>
    </row>
    <row r="769" spans="1:33" ht="15" customHeight="1">
      <c r="A769" s="110" t="s">
        <v>77</v>
      </c>
      <c r="B769" s="110"/>
      <c r="C769" s="111" t="s">
        <v>2</v>
      </c>
      <c r="D769" s="111" t="s">
        <v>3</v>
      </c>
      <c r="E769" s="111" t="s">
        <v>4</v>
      </c>
      <c r="F769" s="111" t="s">
        <v>5</v>
      </c>
      <c r="G769" s="111" t="s">
        <v>6</v>
      </c>
      <c r="AA769" s="6" t="s">
        <v>77</v>
      </c>
      <c r="AC769" s="6" t="s">
        <v>2</v>
      </c>
      <c r="AD769" s="6" t="s">
        <v>3</v>
      </c>
      <c r="AE769" s="6" t="s">
        <v>4</v>
      </c>
      <c r="AF769" s="104" t="s">
        <v>5</v>
      </c>
      <c r="AG769" s="104" t="s">
        <v>6</v>
      </c>
    </row>
    <row r="770" spans="1:33" ht="20.100000000000001" customHeight="1">
      <c r="A770" s="112" t="s">
        <v>78</v>
      </c>
      <c r="B770" s="113" t="s">
        <v>79</v>
      </c>
      <c r="C770" s="112" t="s">
        <v>8</v>
      </c>
      <c r="D770" s="112" t="s">
        <v>80</v>
      </c>
      <c r="E770" s="114">
        <v>1.4E-2</v>
      </c>
      <c r="F770" s="115">
        <f t="shared" ref="F770:F771" si="152">IF(D770="H",$K$9*AF770,$K$10*AF770)</f>
        <v>17.580000000000002</v>
      </c>
      <c r="G770" s="115">
        <f t="shared" ref="G770:G771" si="153">ROUND(F770*E770,2)</f>
        <v>0.25</v>
      </c>
      <c r="AA770" s="6" t="s">
        <v>78</v>
      </c>
      <c r="AB770" s="6" t="s">
        <v>79</v>
      </c>
      <c r="AC770" s="6" t="s">
        <v>8</v>
      </c>
      <c r="AD770" s="6" t="s">
        <v>80</v>
      </c>
      <c r="AE770" s="6">
        <v>1.4E-2</v>
      </c>
      <c r="AF770" s="104">
        <v>23.44</v>
      </c>
      <c r="AG770" s="104">
        <v>0.32</v>
      </c>
    </row>
    <row r="771" spans="1:33" ht="20.100000000000001" customHeight="1">
      <c r="A771" s="112" t="s">
        <v>81</v>
      </c>
      <c r="B771" s="113" t="s">
        <v>82</v>
      </c>
      <c r="C771" s="112" t="s">
        <v>8</v>
      </c>
      <c r="D771" s="112" t="s">
        <v>83</v>
      </c>
      <c r="E771" s="114">
        <v>1.7000000000000001E-2</v>
      </c>
      <c r="F771" s="115">
        <f t="shared" si="152"/>
        <v>18.5625</v>
      </c>
      <c r="G771" s="115">
        <f t="shared" si="153"/>
        <v>0.32</v>
      </c>
      <c r="AA771" s="6" t="s">
        <v>81</v>
      </c>
      <c r="AB771" s="6" t="s">
        <v>82</v>
      </c>
      <c r="AC771" s="6" t="s">
        <v>8</v>
      </c>
      <c r="AD771" s="6" t="s">
        <v>83</v>
      </c>
      <c r="AE771" s="6">
        <v>1.7000000000000001E-2</v>
      </c>
      <c r="AF771" s="104">
        <v>24.75</v>
      </c>
      <c r="AG771" s="104">
        <v>0.42</v>
      </c>
    </row>
    <row r="772" spans="1:33" ht="15" customHeight="1">
      <c r="A772" s="107"/>
      <c r="B772" s="107"/>
      <c r="C772" s="107"/>
      <c r="D772" s="107"/>
      <c r="E772" s="116" t="s">
        <v>84</v>
      </c>
      <c r="F772" s="116"/>
      <c r="G772" s="117">
        <f>SUM(G770:G771)</f>
        <v>0.57000000000000006</v>
      </c>
      <c r="AE772" s="6" t="s">
        <v>84</v>
      </c>
      <c r="AG772" s="104">
        <v>0.74</v>
      </c>
    </row>
    <row r="773" spans="1:33" ht="15" customHeight="1">
      <c r="A773" s="110" t="s">
        <v>63</v>
      </c>
      <c r="B773" s="110"/>
      <c r="C773" s="111" t="s">
        <v>2</v>
      </c>
      <c r="D773" s="111" t="s">
        <v>3</v>
      </c>
      <c r="E773" s="111" t="s">
        <v>4</v>
      </c>
      <c r="F773" s="111" t="s">
        <v>5</v>
      </c>
      <c r="G773" s="111" t="s">
        <v>6</v>
      </c>
      <c r="AA773" s="6" t="s">
        <v>63</v>
      </c>
      <c r="AC773" s="6" t="s">
        <v>2</v>
      </c>
      <c r="AD773" s="6" t="s">
        <v>3</v>
      </c>
      <c r="AE773" s="6" t="s">
        <v>4</v>
      </c>
      <c r="AF773" s="104" t="s">
        <v>5</v>
      </c>
      <c r="AG773" s="104" t="s">
        <v>6</v>
      </c>
    </row>
    <row r="774" spans="1:33" ht="20.100000000000001" customHeight="1">
      <c r="A774" s="112" t="s">
        <v>458</v>
      </c>
      <c r="B774" s="113" t="s">
        <v>459</v>
      </c>
      <c r="C774" s="112" t="s">
        <v>8</v>
      </c>
      <c r="D774" s="112" t="s">
        <v>112</v>
      </c>
      <c r="E774" s="114">
        <v>1.7000000000000001E-2</v>
      </c>
      <c r="F774" s="115">
        <f t="shared" ref="F774:F779" si="154">IF(D774="H",$K$9*AF774,$K$10*AF774)</f>
        <v>7.9275000000000002</v>
      </c>
      <c r="G774" s="115">
        <f t="shared" ref="G774:G779" si="155">ROUND(F774*E774,2)</f>
        <v>0.13</v>
      </c>
      <c r="AA774" s="6" t="s">
        <v>458</v>
      </c>
      <c r="AB774" s="6" t="s">
        <v>459</v>
      </c>
      <c r="AC774" s="6" t="s">
        <v>8</v>
      </c>
      <c r="AD774" s="6" t="s">
        <v>112</v>
      </c>
      <c r="AE774" s="6">
        <v>1.7000000000000001E-2</v>
      </c>
      <c r="AF774" s="104">
        <v>10.57</v>
      </c>
      <c r="AG774" s="104">
        <v>0.17</v>
      </c>
    </row>
    <row r="775" spans="1:33" ht="20.100000000000001" customHeight="1">
      <c r="A775" s="112" t="s">
        <v>471</v>
      </c>
      <c r="B775" s="113" t="s">
        <v>472</v>
      </c>
      <c r="C775" s="112" t="s">
        <v>8</v>
      </c>
      <c r="D775" s="112" t="s">
        <v>87</v>
      </c>
      <c r="E775" s="114">
        <v>0.60499999999999998</v>
      </c>
      <c r="F775" s="115">
        <f t="shared" si="154"/>
        <v>8.3550000000000004</v>
      </c>
      <c r="G775" s="115">
        <f t="shared" si="155"/>
        <v>5.05</v>
      </c>
      <c r="AA775" s="6" t="s">
        <v>471</v>
      </c>
      <c r="AB775" s="6" t="s">
        <v>472</v>
      </c>
      <c r="AC775" s="6" t="s">
        <v>8</v>
      </c>
      <c r="AD775" s="6" t="s">
        <v>87</v>
      </c>
      <c r="AE775" s="6">
        <v>0.60499999999999998</v>
      </c>
      <c r="AF775" s="104">
        <v>11.14</v>
      </c>
      <c r="AG775" s="104">
        <v>6.73</v>
      </c>
    </row>
    <row r="776" spans="1:33" ht="15" customHeight="1">
      <c r="A776" s="112" t="s">
        <v>462</v>
      </c>
      <c r="B776" s="113" t="s">
        <v>463</v>
      </c>
      <c r="C776" s="112" t="s">
        <v>8</v>
      </c>
      <c r="D776" s="112" t="s">
        <v>90</v>
      </c>
      <c r="E776" s="114">
        <v>2.5999999999999999E-2</v>
      </c>
      <c r="F776" s="115">
        <f t="shared" si="154"/>
        <v>15.555</v>
      </c>
      <c r="G776" s="115">
        <f t="shared" si="155"/>
        <v>0.4</v>
      </c>
      <c r="AA776" s="6" t="s">
        <v>462</v>
      </c>
      <c r="AB776" s="6" t="s">
        <v>463</v>
      </c>
      <c r="AC776" s="6" t="s">
        <v>8</v>
      </c>
      <c r="AD776" s="6" t="s">
        <v>90</v>
      </c>
      <c r="AE776" s="6">
        <v>2.5999999999999999E-2</v>
      </c>
      <c r="AF776" s="104">
        <v>20.74</v>
      </c>
      <c r="AG776" s="104">
        <v>0.53</v>
      </c>
    </row>
    <row r="777" spans="1:33" ht="15" customHeight="1">
      <c r="A777" s="112" t="s">
        <v>464</v>
      </c>
      <c r="B777" s="113" t="s">
        <v>465</v>
      </c>
      <c r="C777" s="112" t="s">
        <v>8</v>
      </c>
      <c r="D777" s="112" t="s">
        <v>90</v>
      </c>
      <c r="E777" s="114">
        <v>3.4000000000000002E-2</v>
      </c>
      <c r="F777" s="115">
        <f t="shared" si="154"/>
        <v>18.8325</v>
      </c>
      <c r="G777" s="115">
        <f t="shared" si="155"/>
        <v>0.64</v>
      </c>
      <c r="AA777" s="6" t="s">
        <v>464</v>
      </c>
      <c r="AB777" s="6" t="s">
        <v>465</v>
      </c>
      <c r="AC777" s="6" t="s">
        <v>8</v>
      </c>
      <c r="AD777" s="6" t="s">
        <v>90</v>
      </c>
      <c r="AE777" s="6">
        <v>3.4000000000000002E-2</v>
      </c>
      <c r="AF777" s="104">
        <v>25.11</v>
      </c>
      <c r="AG777" s="104">
        <v>0.85</v>
      </c>
    </row>
    <row r="778" spans="1:33" ht="20.100000000000001" customHeight="1">
      <c r="A778" s="112" t="s">
        <v>466</v>
      </c>
      <c r="B778" s="113" t="s">
        <v>467</v>
      </c>
      <c r="C778" s="112" t="s">
        <v>8</v>
      </c>
      <c r="D778" s="112" t="s">
        <v>87</v>
      </c>
      <c r="E778" s="114">
        <v>0.56699999999999995</v>
      </c>
      <c r="F778" s="115">
        <f t="shared" si="154"/>
        <v>2.9249999999999998</v>
      </c>
      <c r="G778" s="115">
        <f t="shared" si="155"/>
        <v>1.66</v>
      </c>
      <c r="AA778" s="6" t="s">
        <v>466</v>
      </c>
      <c r="AB778" s="6" t="s">
        <v>467</v>
      </c>
      <c r="AC778" s="6" t="s">
        <v>8</v>
      </c>
      <c r="AD778" s="6" t="s">
        <v>87</v>
      </c>
      <c r="AE778" s="6">
        <v>0.56699999999999995</v>
      </c>
      <c r="AF778" s="104">
        <v>3.9</v>
      </c>
      <c r="AG778" s="104">
        <v>2.21</v>
      </c>
    </row>
    <row r="779" spans="1:33" ht="20.100000000000001" customHeight="1">
      <c r="A779" s="112" t="s">
        <v>468</v>
      </c>
      <c r="B779" s="113" t="s">
        <v>469</v>
      </c>
      <c r="C779" s="112" t="s">
        <v>8</v>
      </c>
      <c r="D779" s="112" t="s">
        <v>87</v>
      </c>
      <c r="E779" s="114">
        <v>1.008</v>
      </c>
      <c r="F779" s="115">
        <f t="shared" si="154"/>
        <v>10.8225</v>
      </c>
      <c r="G779" s="115">
        <f t="shared" si="155"/>
        <v>10.91</v>
      </c>
      <c r="AA779" s="6" t="s">
        <v>468</v>
      </c>
      <c r="AB779" s="6" t="s">
        <v>469</v>
      </c>
      <c r="AC779" s="6" t="s">
        <v>8</v>
      </c>
      <c r="AD779" s="6" t="s">
        <v>87</v>
      </c>
      <c r="AE779" s="6">
        <v>1.008</v>
      </c>
      <c r="AF779" s="104">
        <v>14.43</v>
      </c>
      <c r="AG779" s="104">
        <v>14.54</v>
      </c>
    </row>
    <row r="780" spans="1:33" ht="15" customHeight="1">
      <c r="A780" s="107"/>
      <c r="B780" s="107"/>
      <c r="C780" s="107"/>
      <c r="D780" s="107"/>
      <c r="E780" s="116" t="s">
        <v>75</v>
      </c>
      <c r="F780" s="116"/>
      <c r="G780" s="117">
        <f>SUM(G774:G779)</f>
        <v>18.79</v>
      </c>
      <c r="AE780" s="6" t="s">
        <v>75</v>
      </c>
      <c r="AG780" s="104">
        <v>25.03</v>
      </c>
    </row>
    <row r="781" spans="1:33" ht="15" customHeight="1">
      <c r="A781" s="110" t="s">
        <v>96</v>
      </c>
      <c r="B781" s="110"/>
      <c r="C781" s="111" t="s">
        <v>2</v>
      </c>
      <c r="D781" s="111" t="s">
        <v>3</v>
      </c>
      <c r="E781" s="111" t="s">
        <v>4</v>
      </c>
      <c r="F781" s="111" t="s">
        <v>5</v>
      </c>
      <c r="G781" s="111" t="s">
        <v>6</v>
      </c>
      <c r="AA781" s="6" t="s">
        <v>96</v>
      </c>
      <c r="AC781" s="6" t="s">
        <v>2</v>
      </c>
      <c r="AD781" s="6" t="s">
        <v>3</v>
      </c>
      <c r="AE781" s="6" t="s">
        <v>4</v>
      </c>
      <c r="AF781" s="104" t="s">
        <v>5</v>
      </c>
      <c r="AG781" s="104" t="s">
        <v>6</v>
      </c>
    </row>
    <row r="782" spans="1:33" ht="15" customHeight="1">
      <c r="A782" s="112" t="s">
        <v>97</v>
      </c>
      <c r="B782" s="113" t="s">
        <v>1724</v>
      </c>
      <c r="C782" s="112" t="s">
        <v>8</v>
      </c>
      <c r="D782" s="112" t="s">
        <v>36</v>
      </c>
      <c r="E782" s="114">
        <v>0.47099999999999997</v>
      </c>
      <c r="F782" s="115">
        <f t="shared" ref="F782:F783" si="156">IF(D782="H",$K$9*AF782,$K$10*AF782)</f>
        <v>13.26</v>
      </c>
      <c r="G782" s="115">
        <f t="shared" ref="G782:G783" si="157">ROUND(F782*E782,2)</f>
        <v>6.25</v>
      </c>
      <c r="AA782" s="6" t="s">
        <v>97</v>
      </c>
      <c r="AB782" s="6" t="s">
        <v>1724</v>
      </c>
      <c r="AC782" s="6" t="s">
        <v>8</v>
      </c>
      <c r="AD782" s="6" t="s">
        <v>36</v>
      </c>
      <c r="AE782" s="6">
        <v>0.47099999999999997</v>
      </c>
      <c r="AF782" s="104">
        <v>17.68</v>
      </c>
      <c r="AG782" s="104">
        <v>8.32</v>
      </c>
    </row>
    <row r="783" spans="1:33" ht="15" customHeight="1">
      <c r="A783" s="112" t="s">
        <v>98</v>
      </c>
      <c r="B783" s="113" t="s">
        <v>1725</v>
      </c>
      <c r="C783" s="112" t="s">
        <v>8</v>
      </c>
      <c r="D783" s="112" t="s">
        <v>36</v>
      </c>
      <c r="E783" s="114">
        <v>1.145</v>
      </c>
      <c r="F783" s="115">
        <f t="shared" si="156"/>
        <v>16.049999999999997</v>
      </c>
      <c r="G783" s="115">
        <f t="shared" si="157"/>
        <v>18.38</v>
      </c>
      <c r="AA783" s="6" t="s">
        <v>98</v>
      </c>
      <c r="AB783" s="6" t="s">
        <v>1725</v>
      </c>
      <c r="AC783" s="6" t="s">
        <v>8</v>
      </c>
      <c r="AD783" s="6" t="s">
        <v>36</v>
      </c>
      <c r="AE783" s="6">
        <v>1.145</v>
      </c>
      <c r="AF783" s="104">
        <v>21.4</v>
      </c>
      <c r="AG783" s="104">
        <v>24.5</v>
      </c>
    </row>
    <row r="784" spans="1:33" ht="18" customHeight="1">
      <c r="A784" s="107"/>
      <c r="B784" s="107"/>
      <c r="C784" s="107"/>
      <c r="D784" s="107"/>
      <c r="E784" s="116" t="s">
        <v>99</v>
      </c>
      <c r="F784" s="116"/>
      <c r="G784" s="117">
        <f>SUM(G782:G783)</f>
        <v>24.63</v>
      </c>
      <c r="AE784" s="6" t="s">
        <v>99</v>
      </c>
      <c r="AG784" s="104">
        <v>32.82</v>
      </c>
    </row>
    <row r="785" spans="1:33" ht="15" customHeight="1">
      <c r="A785" s="107"/>
      <c r="B785" s="107"/>
      <c r="C785" s="107"/>
      <c r="D785" s="107"/>
      <c r="E785" s="118" t="s">
        <v>21</v>
      </c>
      <c r="F785" s="118"/>
      <c r="G785" s="119">
        <f>G784+G780+G772</f>
        <v>43.99</v>
      </c>
      <c r="AE785" s="6" t="s">
        <v>21</v>
      </c>
      <c r="AG785" s="104">
        <v>58.59</v>
      </c>
    </row>
    <row r="786" spans="1:33" ht="9.9499999999999993" customHeight="1">
      <c r="A786" s="107"/>
      <c r="B786" s="107"/>
      <c r="C786" s="108"/>
      <c r="D786" s="108"/>
      <c r="E786" s="107"/>
      <c r="F786" s="107"/>
      <c r="G786" s="107"/>
    </row>
    <row r="787" spans="1:33" ht="20.100000000000001" customHeight="1">
      <c r="A787" s="109" t="s">
        <v>473</v>
      </c>
      <c r="B787" s="109"/>
      <c r="C787" s="109"/>
      <c r="D787" s="109"/>
      <c r="E787" s="109"/>
      <c r="F787" s="109"/>
      <c r="G787" s="109"/>
      <c r="AA787" s="6" t="s">
        <v>473</v>
      </c>
    </row>
    <row r="788" spans="1:33" ht="15" customHeight="1">
      <c r="A788" s="110" t="s">
        <v>63</v>
      </c>
      <c r="B788" s="110"/>
      <c r="C788" s="111" t="s">
        <v>2</v>
      </c>
      <c r="D788" s="111" t="s">
        <v>3</v>
      </c>
      <c r="E788" s="111" t="s">
        <v>4</v>
      </c>
      <c r="F788" s="111" t="s">
        <v>5</v>
      </c>
      <c r="G788" s="111" t="s">
        <v>6</v>
      </c>
      <c r="AA788" s="6" t="s">
        <v>63</v>
      </c>
      <c r="AC788" s="6" t="s">
        <v>2</v>
      </c>
      <c r="AD788" s="6" t="s">
        <v>3</v>
      </c>
      <c r="AE788" s="6" t="s">
        <v>4</v>
      </c>
      <c r="AF788" s="104" t="s">
        <v>5</v>
      </c>
      <c r="AG788" s="104" t="s">
        <v>6</v>
      </c>
    </row>
    <row r="789" spans="1:33" ht="29.1" customHeight="1">
      <c r="A789" s="112" t="s">
        <v>474</v>
      </c>
      <c r="B789" s="113" t="s">
        <v>475</v>
      </c>
      <c r="C789" s="112" t="s">
        <v>8</v>
      </c>
      <c r="D789" s="112" t="s">
        <v>90</v>
      </c>
      <c r="E789" s="114">
        <v>1.5</v>
      </c>
      <c r="F789" s="115">
        <f>IF(D789="H",$K$9*AF789,$K$10*AF789)</f>
        <v>19.455000000000002</v>
      </c>
      <c r="G789" s="115">
        <f t="shared" ref="G789" si="158">ROUND(F789*E789,2)</f>
        <v>29.18</v>
      </c>
      <c r="AA789" s="6" t="s">
        <v>474</v>
      </c>
      <c r="AB789" s="6" t="s">
        <v>475</v>
      </c>
      <c r="AC789" s="6" t="s">
        <v>8</v>
      </c>
      <c r="AD789" s="6" t="s">
        <v>90</v>
      </c>
      <c r="AE789" s="6">
        <v>1.5</v>
      </c>
      <c r="AF789" s="104">
        <v>25.94</v>
      </c>
      <c r="AG789" s="104">
        <v>38.909999999999997</v>
      </c>
    </row>
    <row r="790" spans="1:33" ht="15" customHeight="1">
      <c r="A790" s="107"/>
      <c r="B790" s="107"/>
      <c r="C790" s="107"/>
      <c r="D790" s="107"/>
      <c r="E790" s="116" t="s">
        <v>75</v>
      </c>
      <c r="F790" s="116"/>
      <c r="G790" s="117">
        <f>SUM(G789)</f>
        <v>29.18</v>
      </c>
      <c r="AE790" s="6" t="s">
        <v>75</v>
      </c>
      <c r="AG790" s="104">
        <v>38.909999999999997</v>
      </c>
    </row>
    <row r="791" spans="1:33" ht="15" customHeight="1">
      <c r="A791" s="110" t="s">
        <v>96</v>
      </c>
      <c r="B791" s="110"/>
      <c r="C791" s="111" t="s">
        <v>2</v>
      </c>
      <c r="D791" s="111" t="s">
        <v>3</v>
      </c>
      <c r="E791" s="111" t="s">
        <v>4</v>
      </c>
      <c r="F791" s="111" t="s">
        <v>5</v>
      </c>
      <c r="G791" s="111" t="s">
        <v>6</v>
      </c>
      <c r="AA791" s="6" t="s">
        <v>96</v>
      </c>
      <c r="AC791" s="6" t="s">
        <v>2</v>
      </c>
      <c r="AD791" s="6" t="s">
        <v>3</v>
      </c>
      <c r="AE791" s="6" t="s">
        <v>4</v>
      </c>
      <c r="AF791" s="104" t="s">
        <v>5</v>
      </c>
      <c r="AG791" s="104" t="s">
        <v>6</v>
      </c>
    </row>
    <row r="792" spans="1:33" ht="15" customHeight="1">
      <c r="A792" s="112" t="s">
        <v>476</v>
      </c>
      <c r="B792" s="113" t="s">
        <v>1732</v>
      </c>
      <c r="C792" s="112" t="s">
        <v>8</v>
      </c>
      <c r="D792" s="112" t="s">
        <v>36</v>
      </c>
      <c r="E792" s="114">
        <v>8.5000000000000006E-2</v>
      </c>
      <c r="F792" s="115">
        <f t="shared" ref="F792:F793" si="159">IF(D792="H",$K$9*AF792,$K$10*AF792)</f>
        <v>13.3125</v>
      </c>
      <c r="G792" s="115">
        <f t="shared" ref="G792:G793" si="160">ROUND(F792*E792,2)</f>
        <v>1.1299999999999999</v>
      </c>
      <c r="AA792" s="6" t="s">
        <v>476</v>
      </c>
      <c r="AB792" s="6" t="s">
        <v>1732</v>
      </c>
      <c r="AC792" s="6" t="s">
        <v>8</v>
      </c>
      <c r="AD792" s="6" t="s">
        <v>36</v>
      </c>
      <c r="AE792" s="6">
        <v>8.5000000000000006E-2</v>
      </c>
      <c r="AF792" s="104">
        <v>17.75</v>
      </c>
      <c r="AG792" s="104">
        <v>1.5</v>
      </c>
    </row>
    <row r="793" spans="1:33" ht="15" customHeight="1">
      <c r="A793" s="112" t="s">
        <v>477</v>
      </c>
      <c r="B793" s="113" t="s">
        <v>1733</v>
      </c>
      <c r="C793" s="112" t="s">
        <v>8</v>
      </c>
      <c r="D793" s="112" t="s">
        <v>36</v>
      </c>
      <c r="E793" s="114">
        <v>0.42199999999999999</v>
      </c>
      <c r="F793" s="115">
        <f t="shared" si="159"/>
        <v>16.297499999999999</v>
      </c>
      <c r="G793" s="115">
        <f t="shared" si="160"/>
        <v>6.88</v>
      </c>
      <c r="AA793" s="6" t="s">
        <v>477</v>
      </c>
      <c r="AB793" s="6" t="s">
        <v>1733</v>
      </c>
      <c r="AC793" s="6" t="s">
        <v>8</v>
      </c>
      <c r="AD793" s="6" t="s">
        <v>36</v>
      </c>
      <c r="AE793" s="6">
        <v>0.42199999999999999</v>
      </c>
      <c r="AF793" s="104">
        <v>21.73</v>
      </c>
      <c r="AG793" s="104">
        <v>9.17</v>
      </c>
    </row>
    <row r="794" spans="1:33" ht="18" customHeight="1">
      <c r="A794" s="107"/>
      <c r="B794" s="107"/>
      <c r="C794" s="107"/>
      <c r="D794" s="107"/>
      <c r="E794" s="116" t="s">
        <v>99</v>
      </c>
      <c r="F794" s="116"/>
      <c r="G794" s="117">
        <f>SUM(G792:G793)</f>
        <v>8.01</v>
      </c>
      <c r="AE794" s="6" t="s">
        <v>99</v>
      </c>
      <c r="AG794" s="104">
        <v>10.67</v>
      </c>
    </row>
    <row r="795" spans="1:33" ht="15" customHeight="1">
      <c r="A795" s="107"/>
      <c r="B795" s="107"/>
      <c r="C795" s="107"/>
      <c r="D795" s="107"/>
      <c r="E795" s="118" t="s">
        <v>21</v>
      </c>
      <c r="F795" s="118"/>
      <c r="G795" s="119">
        <f>G794+G790</f>
        <v>37.19</v>
      </c>
      <c r="AE795" s="6" t="s">
        <v>21</v>
      </c>
      <c r="AG795" s="104">
        <v>49.58</v>
      </c>
    </row>
    <row r="796" spans="1:33" ht="9.9499999999999993" customHeight="1">
      <c r="A796" s="107"/>
      <c r="B796" s="107"/>
      <c r="C796" s="108"/>
      <c r="D796" s="108"/>
      <c r="E796" s="107"/>
      <c r="F796" s="107"/>
      <c r="G796" s="107"/>
    </row>
    <row r="797" spans="1:33" ht="20.100000000000001" customHeight="1">
      <c r="A797" s="109" t="s">
        <v>478</v>
      </c>
      <c r="B797" s="109"/>
      <c r="C797" s="109"/>
      <c r="D797" s="109"/>
      <c r="E797" s="109"/>
      <c r="F797" s="109"/>
      <c r="G797" s="109"/>
      <c r="AA797" s="6" t="s">
        <v>478</v>
      </c>
    </row>
    <row r="798" spans="1:33" ht="15" customHeight="1">
      <c r="A798" s="110" t="s">
        <v>77</v>
      </c>
      <c r="B798" s="110"/>
      <c r="C798" s="111" t="s">
        <v>2</v>
      </c>
      <c r="D798" s="111" t="s">
        <v>3</v>
      </c>
      <c r="E798" s="111" t="s">
        <v>4</v>
      </c>
      <c r="F798" s="111" t="s">
        <v>5</v>
      </c>
      <c r="G798" s="111" t="s">
        <v>6</v>
      </c>
      <c r="AA798" s="6" t="s">
        <v>77</v>
      </c>
      <c r="AC798" s="6" t="s">
        <v>2</v>
      </c>
      <c r="AD798" s="6" t="s">
        <v>3</v>
      </c>
      <c r="AE798" s="6" t="s">
        <v>4</v>
      </c>
      <c r="AF798" s="104" t="s">
        <v>5</v>
      </c>
      <c r="AG798" s="104" t="s">
        <v>6</v>
      </c>
    </row>
    <row r="799" spans="1:33" ht="29.1" customHeight="1">
      <c r="A799" s="112" t="s">
        <v>479</v>
      </c>
      <c r="B799" s="113" t="s">
        <v>480</v>
      </c>
      <c r="C799" s="112" t="s">
        <v>8</v>
      </c>
      <c r="D799" s="112" t="s">
        <v>80</v>
      </c>
      <c r="E799" s="114">
        <v>1.417</v>
      </c>
      <c r="F799" s="115">
        <f t="shared" ref="F799:F800" si="161">0.75*AF799</f>
        <v>0.375</v>
      </c>
      <c r="G799" s="115">
        <f t="shared" ref="G799:G800" si="162">ROUND(F799*E799,2)</f>
        <v>0.53</v>
      </c>
      <c r="AA799" s="6" t="s">
        <v>479</v>
      </c>
      <c r="AB799" s="6" t="s">
        <v>480</v>
      </c>
      <c r="AC799" s="6" t="s">
        <v>8</v>
      </c>
      <c r="AD799" s="6" t="s">
        <v>80</v>
      </c>
      <c r="AE799" s="6">
        <v>1.417</v>
      </c>
      <c r="AF799" s="104">
        <v>0.5</v>
      </c>
      <c r="AG799" s="104">
        <v>0.7</v>
      </c>
    </row>
    <row r="800" spans="1:33" ht="29.1" customHeight="1">
      <c r="A800" s="112" t="s">
        <v>481</v>
      </c>
      <c r="B800" s="113" t="s">
        <v>482</v>
      </c>
      <c r="C800" s="112" t="s">
        <v>8</v>
      </c>
      <c r="D800" s="112" t="s">
        <v>83</v>
      </c>
      <c r="E800" s="114">
        <v>1.042</v>
      </c>
      <c r="F800" s="115">
        <f t="shared" si="161"/>
        <v>0.99</v>
      </c>
      <c r="G800" s="115">
        <f t="shared" si="162"/>
        <v>1.03</v>
      </c>
      <c r="AA800" s="6" t="s">
        <v>481</v>
      </c>
      <c r="AB800" s="6" t="s">
        <v>482</v>
      </c>
      <c r="AC800" s="6" t="s">
        <v>8</v>
      </c>
      <c r="AD800" s="6" t="s">
        <v>83</v>
      </c>
      <c r="AE800" s="6">
        <v>1.042</v>
      </c>
      <c r="AF800" s="104">
        <v>1.32</v>
      </c>
      <c r="AG800" s="104">
        <v>1.37</v>
      </c>
    </row>
    <row r="801" spans="1:33" ht="15" customHeight="1">
      <c r="A801" s="107"/>
      <c r="B801" s="107"/>
      <c r="C801" s="107"/>
      <c r="D801" s="107"/>
      <c r="E801" s="116" t="s">
        <v>84</v>
      </c>
      <c r="F801" s="116"/>
      <c r="G801" s="117">
        <f>SUM(G799:G800)</f>
        <v>1.56</v>
      </c>
      <c r="AE801" s="6" t="s">
        <v>84</v>
      </c>
      <c r="AG801" s="104">
        <v>2.0699999999999998</v>
      </c>
    </row>
    <row r="802" spans="1:33" ht="15" customHeight="1">
      <c r="A802" s="110" t="s">
        <v>96</v>
      </c>
      <c r="B802" s="110"/>
      <c r="C802" s="111" t="s">
        <v>2</v>
      </c>
      <c r="D802" s="111" t="s">
        <v>3</v>
      </c>
      <c r="E802" s="111" t="s">
        <v>4</v>
      </c>
      <c r="F802" s="111" t="s">
        <v>5</v>
      </c>
      <c r="G802" s="111" t="s">
        <v>6</v>
      </c>
      <c r="AA802" s="6" t="s">
        <v>96</v>
      </c>
      <c r="AC802" s="6" t="s">
        <v>2</v>
      </c>
      <c r="AD802" s="6" t="s">
        <v>3</v>
      </c>
      <c r="AE802" s="6" t="s">
        <v>4</v>
      </c>
      <c r="AF802" s="104" t="s">
        <v>5</v>
      </c>
      <c r="AG802" s="104" t="s">
        <v>6</v>
      </c>
    </row>
    <row r="803" spans="1:33" ht="15" customHeight="1">
      <c r="A803" s="112" t="s">
        <v>98</v>
      </c>
      <c r="B803" s="113" t="s">
        <v>1725</v>
      </c>
      <c r="C803" s="112" t="s">
        <v>8</v>
      </c>
      <c r="D803" s="112" t="s">
        <v>36</v>
      </c>
      <c r="E803" s="114">
        <v>2.4590000000000001</v>
      </c>
      <c r="F803" s="115">
        <f t="shared" ref="F803:F805" si="163">IF(D803="H",$K$9*AF803,$K$10*AF803)</f>
        <v>16.049999999999997</v>
      </c>
      <c r="G803" s="115">
        <f t="shared" ref="G803:G805" si="164">ROUND(F803*E803,2)</f>
        <v>39.47</v>
      </c>
      <c r="AA803" s="6" t="s">
        <v>98</v>
      </c>
      <c r="AB803" s="6" t="s">
        <v>1725</v>
      </c>
      <c r="AC803" s="6" t="s">
        <v>8</v>
      </c>
      <c r="AD803" s="6" t="s">
        <v>36</v>
      </c>
      <c r="AE803" s="6">
        <v>2.4590000000000001</v>
      </c>
      <c r="AF803" s="104">
        <v>21.4</v>
      </c>
      <c r="AG803" s="104">
        <v>52.62</v>
      </c>
    </row>
    <row r="804" spans="1:33" ht="15" customHeight="1">
      <c r="A804" s="112" t="s">
        <v>405</v>
      </c>
      <c r="B804" s="113" t="s">
        <v>1728</v>
      </c>
      <c r="C804" s="112" t="s">
        <v>8</v>
      </c>
      <c r="D804" s="112" t="s">
        <v>36</v>
      </c>
      <c r="E804" s="114">
        <v>2.4590000000000001</v>
      </c>
      <c r="F804" s="115">
        <f t="shared" si="163"/>
        <v>16.297499999999999</v>
      </c>
      <c r="G804" s="115">
        <f t="shared" si="164"/>
        <v>40.08</v>
      </c>
      <c r="AA804" s="6" t="s">
        <v>405</v>
      </c>
      <c r="AB804" s="6" t="s">
        <v>1728</v>
      </c>
      <c r="AC804" s="6" t="s">
        <v>8</v>
      </c>
      <c r="AD804" s="6" t="s">
        <v>36</v>
      </c>
      <c r="AE804" s="6">
        <v>2.4590000000000001</v>
      </c>
      <c r="AF804" s="104">
        <v>21.73</v>
      </c>
      <c r="AG804" s="104">
        <v>53.43</v>
      </c>
    </row>
    <row r="805" spans="1:33" ht="15" customHeight="1">
      <c r="A805" s="112" t="s">
        <v>127</v>
      </c>
      <c r="B805" s="113" t="s">
        <v>1727</v>
      </c>
      <c r="C805" s="112" t="s">
        <v>8</v>
      </c>
      <c r="D805" s="112" t="s">
        <v>36</v>
      </c>
      <c r="E805" s="114">
        <v>7.3769999999999998</v>
      </c>
      <c r="F805" s="115">
        <f t="shared" si="163"/>
        <v>12.84</v>
      </c>
      <c r="G805" s="115">
        <f t="shared" si="164"/>
        <v>94.72</v>
      </c>
      <c r="AA805" s="6" t="s">
        <v>127</v>
      </c>
      <c r="AB805" s="6" t="s">
        <v>1727</v>
      </c>
      <c r="AC805" s="6" t="s">
        <v>8</v>
      </c>
      <c r="AD805" s="6" t="s">
        <v>36</v>
      </c>
      <c r="AE805" s="6">
        <v>7.3769999999999998</v>
      </c>
      <c r="AF805" s="104">
        <v>17.12</v>
      </c>
      <c r="AG805" s="104">
        <v>126.29</v>
      </c>
    </row>
    <row r="806" spans="1:33" ht="18" customHeight="1">
      <c r="A806" s="107"/>
      <c r="B806" s="107"/>
      <c r="C806" s="107"/>
      <c r="D806" s="107"/>
      <c r="E806" s="116" t="s">
        <v>99</v>
      </c>
      <c r="F806" s="116"/>
      <c r="G806" s="117">
        <f>SUM(G803:G805)</f>
        <v>174.26999999999998</v>
      </c>
      <c r="AE806" s="6" t="s">
        <v>99</v>
      </c>
      <c r="AG806" s="104">
        <v>232.34</v>
      </c>
    </row>
    <row r="807" spans="1:33" ht="15" customHeight="1">
      <c r="A807" s="107"/>
      <c r="B807" s="107"/>
      <c r="C807" s="107"/>
      <c r="D807" s="107"/>
      <c r="E807" s="118" t="s">
        <v>21</v>
      </c>
      <c r="F807" s="118"/>
      <c r="G807" s="119">
        <f>G806+G801</f>
        <v>175.82999999999998</v>
      </c>
      <c r="AE807" s="6" t="s">
        <v>21</v>
      </c>
      <c r="AG807" s="104">
        <v>234.41</v>
      </c>
    </row>
    <row r="808" spans="1:33" ht="9.9499999999999993" customHeight="1">
      <c r="A808" s="107"/>
      <c r="B808" s="107"/>
      <c r="C808" s="108"/>
      <c r="D808" s="108"/>
      <c r="E808" s="107"/>
      <c r="F808" s="107"/>
      <c r="G808" s="107"/>
    </row>
    <row r="809" spans="1:33" ht="20.100000000000001" customHeight="1">
      <c r="A809" s="109" t="s">
        <v>483</v>
      </c>
      <c r="B809" s="109"/>
      <c r="C809" s="109"/>
      <c r="D809" s="109"/>
      <c r="E809" s="109"/>
      <c r="F809" s="109"/>
      <c r="G809" s="109"/>
      <c r="AA809" s="6" t="s">
        <v>483</v>
      </c>
    </row>
    <row r="810" spans="1:33" ht="15" customHeight="1">
      <c r="A810" s="110" t="s">
        <v>341</v>
      </c>
      <c r="B810" s="110"/>
      <c r="C810" s="111" t="s">
        <v>2</v>
      </c>
      <c r="D810" s="111" t="s">
        <v>3</v>
      </c>
      <c r="E810" s="111" t="s">
        <v>4</v>
      </c>
      <c r="F810" s="111" t="s">
        <v>5</v>
      </c>
      <c r="G810" s="111" t="s">
        <v>6</v>
      </c>
      <c r="AA810" s="6" t="s">
        <v>341</v>
      </c>
      <c r="AC810" s="6" t="s">
        <v>2</v>
      </c>
      <c r="AD810" s="6" t="s">
        <v>3</v>
      </c>
      <c r="AE810" s="6" t="s">
        <v>4</v>
      </c>
      <c r="AF810" s="104" t="s">
        <v>5</v>
      </c>
      <c r="AG810" s="104" t="s">
        <v>6</v>
      </c>
    </row>
    <row r="811" spans="1:33" ht="15" customHeight="1">
      <c r="A811" s="112" t="s">
        <v>342</v>
      </c>
      <c r="B811" s="113" t="s">
        <v>343</v>
      </c>
      <c r="C811" s="112" t="s">
        <v>48</v>
      </c>
      <c r="D811" s="112" t="s">
        <v>60</v>
      </c>
      <c r="E811" s="114">
        <v>1.1100000000000001</v>
      </c>
      <c r="F811" s="115">
        <f t="shared" ref="F811:F812" si="165">IF(D811="H",$K$9*AF811,$K$10*AF811)</f>
        <v>7.5224999999999991</v>
      </c>
      <c r="G811" s="115">
        <f t="shared" ref="G811:G812" si="166">ROUND(F811*E811,2)</f>
        <v>8.35</v>
      </c>
      <c r="AA811" s="6" t="s">
        <v>342</v>
      </c>
      <c r="AB811" s="6" t="s">
        <v>343</v>
      </c>
      <c r="AC811" s="6" t="s">
        <v>48</v>
      </c>
      <c r="AD811" s="6" t="s">
        <v>60</v>
      </c>
      <c r="AE811" s="6">
        <v>1.1100000000000001</v>
      </c>
      <c r="AF811" s="104">
        <v>10.029999999999999</v>
      </c>
      <c r="AG811" s="104">
        <v>11.14</v>
      </c>
    </row>
    <row r="812" spans="1:33" ht="15" customHeight="1">
      <c r="A812" s="112" t="s">
        <v>344</v>
      </c>
      <c r="B812" s="113" t="s">
        <v>345</v>
      </c>
      <c r="C812" s="112" t="s">
        <v>48</v>
      </c>
      <c r="D812" s="112" t="s">
        <v>60</v>
      </c>
      <c r="E812" s="114">
        <v>3.33</v>
      </c>
      <c r="F812" s="115">
        <f t="shared" si="165"/>
        <v>2.3250000000000002</v>
      </c>
      <c r="G812" s="115">
        <f t="shared" si="166"/>
        <v>7.74</v>
      </c>
      <c r="AA812" s="6" t="s">
        <v>344</v>
      </c>
      <c r="AB812" s="6" t="s">
        <v>345</v>
      </c>
      <c r="AC812" s="6" t="s">
        <v>48</v>
      </c>
      <c r="AD812" s="6" t="s">
        <v>60</v>
      </c>
      <c r="AE812" s="6">
        <v>3.33</v>
      </c>
      <c r="AF812" s="104">
        <v>3.1</v>
      </c>
      <c r="AG812" s="104">
        <v>10.33</v>
      </c>
    </row>
    <row r="813" spans="1:33" ht="15" customHeight="1">
      <c r="A813" s="107"/>
      <c r="B813" s="107"/>
      <c r="C813" s="107"/>
      <c r="D813" s="107"/>
      <c r="E813" s="116" t="s">
        <v>346</v>
      </c>
      <c r="F813" s="116"/>
      <c r="G813" s="117">
        <f>SUM(G811:G812)</f>
        <v>16.09</v>
      </c>
      <c r="AE813" s="6" t="s">
        <v>346</v>
      </c>
      <c r="AG813" s="104">
        <v>21.47</v>
      </c>
    </row>
    <row r="814" spans="1:33" ht="15" customHeight="1">
      <c r="A814" s="110" t="s">
        <v>1769</v>
      </c>
      <c r="B814" s="110"/>
      <c r="C814" s="111" t="s">
        <v>2</v>
      </c>
      <c r="D814" s="111" t="s">
        <v>3</v>
      </c>
      <c r="E814" s="111" t="s">
        <v>4</v>
      </c>
      <c r="F814" s="111" t="s">
        <v>5</v>
      </c>
      <c r="G814" s="111" t="s">
        <v>6</v>
      </c>
      <c r="AA814" s="6" t="s">
        <v>1769</v>
      </c>
      <c r="AC814" s="6" t="s">
        <v>2</v>
      </c>
      <c r="AD814" s="6" t="s">
        <v>3</v>
      </c>
      <c r="AE814" s="6" t="s">
        <v>4</v>
      </c>
      <c r="AF814" s="104" t="s">
        <v>5</v>
      </c>
      <c r="AG814" s="104" t="s">
        <v>6</v>
      </c>
    </row>
    <row r="815" spans="1:33" ht="15" customHeight="1">
      <c r="A815" s="112">
        <v>88252</v>
      </c>
      <c r="B815" s="113" t="s">
        <v>1725</v>
      </c>
      <c r="C815" s="112" t="s">
        <v>8</v>
      </c>
      <c r="D815" s="112" t="s">
        <v>36</v>
      </c>
      <c r="E815" s="114">
        <v>1</v>
      </c>
      <c r="F815" s="115">
        <f t="shared" ref="F815:F816" si="167">IF(D815="H",$K$9*AF815,$K$10*AF815)</f>
        <v>12.7575</v>
      </c>
      <c r="G815" s="115">
        <f t="shared" ref="G815:G816" si="168">ROUND(F815*E815,2)</f>
        <v>12.76</v>
      </c>
      <c r="AA815" s="6">
        <v>88252</v>
      </c>
      <c r="AB815" s="6" t="s">
        <v>1725</v>
      </c>
      <c r="AC815" s="6" t="s">
        <v>8</v>
      </c>
      <c r="AD815" s="6" t="s">
        <v>36</v>
      </c>
      <c r="AE815" s="6">
        <v>1</v>
      </c>
      <c r="AF815" s="104">
        <v>17.010000000000002</v>
      </c>
      <c r="AG815" s="104">
        <v>17.010000000000002</v>
      </c>
    </row>
    <row r="816" spans="1:33" ht="15" customHeight="1">
      <c r="A816" s="112">
        <v>88316</v>
      </c>
      <c r="B816" s="113" t="s">
        <v>1727</v>
      </c>
      <c r="C816" s="112" t="s">
        <v>8</v>
      </c>
      <c r="D816" s="112" t="s">
        <v>36</v>
      </c>
      <c r="E816" s="114">
        <v>15</v>
      </c>
      <c r="F816" s="115">
        <f t="shared" si="167"/>
        <v>12.84</v>
      </c>
      <c r="G816" s="115">
        <f t="shared" si="168"/>
        <v>192.6</v>
      </c>
      <c r="AA816" s="6">
        <v>88316</v>
      </c>
      <c r="AB816" s="6" t="s">
        <v>1727</v>
      </c>
      <c r="AC816" s="6" t="s">
        <v>8</v>
      </c>
      <c r="AD816" s="6" t="s">
        <v>36</v>
      </c>
      <c r="AE816" s="6">
        <v>15</v>
      </c>
      <c r="AF816" s="104">
        <v>17.12</v>
      </c>
      <c r="AG816" s="104">
        <v>256.8</v>
      </c>
    </row>
    <row r="817" spans="1:33" ht="15" customHeight="1">
      <c r="A817" s="107"/>
      <c r="B817" s="107"/>
      <c r="C817" s="107"/>
      <c r="D817" s="107"/>
      <c r="E817" s="116" t="s">
        <v>1770</v>
      </c>
      <c r="F817" s="116"/>
      <c r="G817" s="117">
        <f>SUM(G815:G816)</f>
        <v>205.35999999999999</v>
      </c>
      <c r="AE817" s="6" t="s">
        <v>1770</v>
      </c>
      <c r="AG817" s="104">
        <v>273.81</v>
      </c>
    </row>
    <row r="818" spans="1:33" ht="15" customHeight="1">
      <c r="A818" s="107"/>
      <c r="B818" s="107"/>
      <c r="C818" s="107"/>
      <c r="D818" s="107"/>
      <c r="E818" s="118" t="s">
        <v>21</v>
      </c>
      <c r="F818" s="118"/>
      <c r="G818" s="119">
        <f>G817+G813</f>
        <v>221.45</v>
      </c>
      <c r="AE818" s="6" t="s">
        <v>21</v>
      </c>
      <c r="AG818" s="104">
        <v>295.27999999999997</v>
      </c>
    </row>
    <row r="819" spans="1:33" ht="9.9499999999999993" customHeight="1">
      <c r="A819" s="107"/>
      <c r="B819" s="107"/>
      <c r="C819" s="108"/>
      <c r="D819" s="108"/>
      <c r="E819" s="107"/>
      <c r="F819" s="107"/>
      <c r="G819" s="107"/>
    </row>
    <row r="820" spans="1:33" ht="20.100000000000001" customHeight="1">
      <c r="A820" s="109" t="s">
        <v>484</v>
      </c>
      <c r="B820" s="109"/>
      <c r="C820" s="109"/>
      <c r="D820" s="109"/>
      <c r="E820" s="109"/>
      <c r="F820" s="109"/>
      <c r="G820" s="109"/>
      <c r="AA820" s="6" t="s">
        <v>484</v>
      </c>
    </row>
    <row r="821" spans="1:33" ht="15" customHeight="1">
      <c r="A821" s="110" t="s">
        <v>14</v>
      </c>
      <c r="B821" s="110"/>
      <c r="C821" s="111" t="s">
        <v>2</v>
      </c>
      <c r="D821" s="111" t="s">
        <v>3</v>
      </c>
      <c r="E821" s="111" t="s">
        <v>4</v>
      </c>
      <c r="F821" s="111" t="s">
        <v>5</v>
      </c>
      <c r="G821" s="111" t="s">
        <v>6</v>
      </c>
      <c r="AA821" s="6" t="s">
        <v>14</v>
      </c>
      <c r="AC821" s="6" t="s">
        <v>2</v>
      </c>
      <c r="AD821" s="6" t="s">
        <v>3</v>
      </c>
      <c r="AE821" s="6" t="s">
        <v>4</v>
      </c>
      <c r="AF821" s="104" t="s">
        <v>5</v>
      </c>
      <c r="AG821" s="104" t="s">
        <v>6</v>
      </c>
    </row>
    <row r="822" spans="1:33" ht="15" customHeight="1">
      <c r="A822" s="112">
        <v>88316</v>
      </c>
      <c r="B822" s="113" t="s">
        <v>1727</v>
      </c>
      <c r="C822" s="112" t="s">
        <v>8</v>
      </c>
      <c r="D822" s="112" t="s">
        <v>36</v>
      </c>
      <c r="E822" s="114">
        <v>1.7</v>
      </c>
      <c r="F822" s="115">
        <f>IF(D822="H",$K$9*AF822,$K$10*AF822)</f>
        <v>12.84</v>
      </c>
      <c r="G822" s="115">
        <f t="shared" ref="G822" si="169">ROUND(F822*E822,2)</f>
        <v>21.83</v>
      </c>
      <c r="AA822" s="6">
        <v>88316</v>
      </c>
      <c r="AB822" s="6" t="s">
        <v>1727</v>
      </c>
      <c r="AC822" s="6" t="s">
        <v>8</v>
      </c>
      <c r="AD822" s="6" t="s">
        <v>36</v>
      </c>
      <c r="AE822" s="6">
        <v>1.7</v>
      </c>
      <c r="AF822" s="104">
        <v>17.12</v>
      </c>
      <c r="AG822" s="104">
        <v>29.1</v>
      </c>
    </row>
    <row r="823" spans="1:33" ht="15" customHeight="1">
      <c r="A823" s="107"/>
      <c r="B823" s="107"/>
      <c r="C823" s="107"/>
      <c r="D823" s="107"/>
      <c r="E823" s="116" t="s">
        <v>17</v>
      </c>
      <c r="F823" s="116"/>
      <c r="G823" s="152">
        <f>SUM(G822)</f>
        <v>21.83</v>
      </c>
      <c r="AE823" s="6" t="s">
        <v>17</v>
      </c>
      <c r="AG823" s="104">
        <v>29.1</v>
      </c>
    </row>
    <row r="824" spans="1:33" ht="15" customHeight="1">
      <c r="A824" s="107"/>
      <c r="B824" s="107"/>
      <c r="C824" s="107"/>
      <c r="D824" s="107"/>
      <c r="E824" s="118" t="s">
        <v>21</v>
      </c>
      <c r="F824" s="118"/>
      <c r="G824" s="119">
        <f>G823</f>
        <v>21.83</v>
      </c>
      <c r="AE824" s="6" t="s">
        <v>21</v>
      </c>
      <c r="AG824" s="104">
        <v>29.1</v>
      </c>
    </row>
    <row r="825" spans="1:33" ht="9.9499999999999993" customHeight="1">
      <c r="A825" s="107"/>
      <c r="B825" s="107"/>
      <c r="C825" s="108"/>
      <c r="D825" s="108"/>
      <c r="E825" s="107"/>
      <c r="F825" s="107"/>
      <c r="G825" s="107"/>
    </row>
    <row r="826" spans="1:33" ht="20.100000000000001" customHeight="1">
      <c r="A826" s="109" t="s">
        <v>485</v>
      </c>
      <c r="B826" s="109"/>
      <c r="C826" s="109"/>
      <c r="D826" s="109"/>
      <c r="E826" s="109"/>
      <c r="F826" s="109"/>
      <c r="G826" s="109"/>
      <c r="AA826" s="6" t="s">
        <v>485</v>
      </c>
    </row>
    <row r="827" spans="1:33" ht="15" customHeight="1">
      <c r="A827" s="110" t="s">
        <v>96</v>
      </c>
      <c r="B827" s="110"/>
      <c r="C827" s="111" t="s">
        <v>2</v>
      </c>
      <c r="D827" s="111" t="s">
        <v>3</v>
      </c>
      <c r="E827" s="111" t="s">
        <v>4</v>
      </c>
      <c r="F827" s="111" t="s">
        <v>5</v>
      </c>
      <c r="G827" s="111" t="s">
        <v>6</v>
      </c>
      <c r="AA827" s="6" t="s">
        <v>96</v>
      </c>
      <c r="AC827" s="6" t="s">
        <v>2</v>
      </c>
      <c r="AD827" s="6" t="s">
        <v>3</v>
      </c>
      <c r="AE827" s="6" t="s">
        <v>4</v>
      </c>
      <c r="AF827" s="104" t="s">
        <v>5</v>
      </c>
      <c r="AG827" s="104" t="s">
        <v>6</v>
      </c>
    </row>
    <row r="828" spans="1:33" ht="15" customHeight="1">
      <c r="A828" s="112" t="s">
        <v>405</v>
      </c>
      <c r="B828" s="113" t="s">
        <v>1728</v>
      </c>
      <c r="C828" s="112" t="s">
        <v>8</v>
      </c>
      <c r="D828" s="112" t="s">
        <v>36</v>
      </c>
      <c r="E828" s="114">
        <v>0.31059999999999999</v>
      </c>
      <c r="F828" s="115">
        <f t="shared" ref="F828:F829" si="170">IF(D828="H",$K$9*AF828,$K$10*AF828)</f>
        <v>16.297499999999999</v>
      </c>
      <c r="G828" s="115">
        <f>TRUNC(F828*E828,2)</f>
        <v>5.0599999999999996</v>
      </c>
      <c r="AA828" s="6" t="s">
        <v>405</v>
      </c>
      <c r="AB828" s="6" t="s">
        <v>1728</v>
      </c>
      <c r="AC828" s="6" t="s">
        <v>8</v>
      </c>
      <c r="AD828" s="6" t="s">
        <v>36</v>
      </c>
      <c r="AE828" s="6">
        <v>0.31059999999999999</v>
      </c>
      <c r="AF828" s="104">
        <v>21.73</v>
      </c>
      <c r="AG828" s="104">
        <v>6.74</v>
      </c>
    </row>
    <row r="829" spans="1:33" ht="15" customHeight="1">
      <c r="A829" s="112" t="s">
        <v>127</v>
      </c>
      <c r="B829" s="113" t="s">
        <v>1727</v>
      </c>
      <c r="C829" s="112" t="s">
        <v>8</v>
      </c>
      <c r="D829" s="112" t="s">
        <v>36</v>
      </c>
      <c r="E829" s="114">
        <v>8.4699999999999998E-2</v>
      </c>
      <c r="F829" s="115">
        <f t="shared" si="170"/>
        <v>12.84</v>
      </c>
      <c r="G829" s="115">
        <f>TRUNC(F829*E829,2)</f>
        <v>1.08</v>
      </c>
      <c r="AA829" s="6" t="s">
        <v>127</v>
      </c>
      <c r="AB829" s="6" t="s">
        <v>1727</v>
      </c>
      <c r="AC829" s="6" t="s">
        <v>8</v>
      </c>
      <c r="AD829" s="6" t="s">
        <v>36</v>
      </c>
      <c r="AE829" s="6">
        <v>8.4699999999999998E-2</v>
      </c>
      <c r="AF829" s="104">
        <v>17.12</v>
      </c>
      <c r="AG829" s="104">
        <v>1.45</v>
      </c>
    </row>
    <row r="830" spans="1:33" ht="18" customHeight="1">
      <c r="A830" s="107"/>
      <c r="B830" s="107"/>
      <c r="C830" s="107"/>
      <c r="D830" s="107"/>
      <c r="E830" s="116" t="s">
        <v>99</v>
      </c>
      <c r="F830" s="116"/>
      <c r="G830" s="117">
        <f>SUM(G828:G829)</f>
        <v>6.14</v>
      </c>
      <c r="AE830" s="6" t="s">
        <v>99</v>
      </c>
      <c r="AG830" s="104">
        <v>8.19</v>
      </c>
    </row>
    <row r="831" spans="1:33" ht="15" customHeight="1">
      <c r="A831" s="110" t="s">
        <v>18</v>
      </c>
      <c r="B831" s="110"/>
      <c r="C831" s="111" t="s">
        <v>2</v>
      </c>
      <c r="D831" s="111" t="s">
        <v>3</v>
      </c>
      <c r="E831" s="111" t="s">
        <v>4</v>
      </c>
      <c r="F831" s="111" t="s">
        <v>5</v>
      </c>
      <c r="G831" s="111" t="s">
        <v>6</v>
      </c>
      <c r="AA831" s="6" t="s">
        <v>18</v>
      </c>
      <c r="AC831" s="6" t="s">
        <v>2</v>
      </c>
      <c r="AD831" s="6" t="s">
        <v>3</v>
      </c>
      <c r="AE831" s="6" t="s">
        <v>4</v>
      </c>
      <c r="AF831" s="104" t="s">
        <v>5</v>
      </c>
      <c r="AG831" s="104" t="s">
        <v>6</v>
      </c>
    </row>
    <row r="832" spans="1:33" ht="29.1" customHeight="1">
      <c r="A832" s="112" t="s">
        <v>406</v>
      </c>
      <c r="B832" s="113" t="s">
        <v>407</v>
      </c>
      <c r="C832" s="112" t="s">
        <v>8</v>
      </c>
      <c r="D832" s="112" t="s">
        <v>102</v>
      </c>
      <c r="E832" s="114">
        <v>5.6500000000000002E-2</v>
      </c>
      <c r="F832" s="115">
        <f>IF(D832="H",$K$9*AF832,$K$10*AF832)</f>
        <v>361.875</v>
      </c>
      <c r="G832" s="115">
        <f>TRUNC(F832*E832,2)</f>
        <v>20.440000000000001</v>
      </c>
      <c r="AA832" s="6" t="s">
        <v>406</v>
      </c>
      <c r="AB832" s="6" t="s">
        <v>407</v>
      </c>
      <c r="AC832" s="6" t="s">
        <v>8</v>
      </c>
      <c r="AD832" s="6" t="s">
        <v>102</v>
      </c>
      <c r="AE832" s="6">
        <v>5.6500000000000002E-2</v>
      </c>
      <c r="AF832" s="104">
        <v>482.5</v>
      </c>
      <c r="AG832" s="104">
        <v>27.26</v>
      </c>
    </row>
    <row r="833" spans="1:33" ht="15" customHeight="1">
      <c r="A833" s="107"/>
      <c r="B833" s="107"/>
      <c r="C833" s="107"/>
      <c r="D833" s="107"/>
      <c r="E833" s="116" t="s">
        <v>20</v>
      </c>
      <c r="F833" s="116"/>
      <c r="G833" s="117">
        <f>SUM(G832)</f>
        <v>20.440000000000001</v>
      </c>
      <c r="AE833" s="6" t="s">
        <v>20</v>
      </c>
      <c r="AG833" s="104">
        <v>27.26</v>
      </c>
    </row>
    <row r="834" spans="1:33" ht="15" customHeight="1">
      <c r="A834" s="107"/>
      <c r="B834" s="107"/>
      <c r="C834" s="107"/>
      <c r="D834" s="107"/>
      <c r="E834" s="118" t="s">
        <v>21</v>
      </c>
      <c r="F834" s="118"/>
      <c r="G834" s="119">
        <f>G833+G830</f>
        <v>26.580000000000002</v>
      </c>
      <c r="AE834" s="6" t="s">
        <v>21</v>
      </c>
      <c r="AG834" s="104">
        <v>35.450000000000003</v>
      </c>
    </row>
    <row r="835" spans="1:33" ht="9.9499999999999993" customHeight="1">
      <c r="A835" s="107"/>
      <c r="B835" s="107"/>
      <c r="C835" s="108"/>
      <c r="D835" s="108"/>
      <c r="E835" s="107"/>
      <c r="F835" s="107"/>
      <c r="G835" s="107"/>
    </row>
    <row r="836" spans="1:33" ht="20.100000000000001" customHeight="1">
      <c r="A836" s="109" t="s">
        <v>486</v>
      </c>
      <c r="B836" s="109"/>
      <c r="C836" s="109"/>
      <c r="D836" s="109"/>
      <c r="E836" s="109"/>
      <c r="F836" s="109"/>
      <c r="G836" s="109"/>
      <c r="AA836" s="6" t="s">
        <v>486</v>
      </c>
    </row>
    <row r="837" spans="1:33" ht="15" customHeight="1">
      <c r="A837" s="110" t="s">
        <v>77</v>
      </c>
      <c r="B837" s="110"/>
      <c r="C837" s="111" t="s">
        <v>2</v>
      </c>
      <c r="D837" s="111" t="s">
        <v>3</v>
      </c>
      <c r="E837" s="111" t="s">
        <v>4</v>
      </c>
      <c r="F837" s="111" t="s">
        <v>5</v>
      </c>
      <c r="G837" s="111" t="s">
        <v>6</v>
      </c>
      <c r="AA837" s="6" t="s">
        <v>77</v>
      </c>
      <c r="AC837" s="6" t="s">
        <v>2</v>
      </c>
      <c r="AD837" s="6" t="s">
        <v>3</v>
      </c>
      <c r="AE837" s="6" t="s">
        <v>4</v>
      </c>
      <c r="AF837" s="104" t="s">
        <v>5</v>
      </c>
      <c r="AG837" s="104" t="s">
        <v>6</v>
      </c>
    </row>
    <row r="838" spans="1:33" ht="29.1" customHeight="1">
      <c r="A838" s="112" t="s">
        <v>419</v>
      </c>
      <c r="B838" s="113" t="s">
        <v>420</v>
      </c>
      <c r="C838" s="112" t="s">
        <v>8</v>
      </c>
      <c r="D838" s="112" t="s">
        <v>80</v>
      </c>
      <c r="E838" s="114">
        <v>0.71030000000000004</v>
      </c>
      <c r="F838" s="115">
        <f t="shared" ref="F838:F839" si="171">IF(D838="H",$K$9*AF838,$K$10*AF838)</f>
        <v>0.33750000000000002</v>
      </c>
      <c r="G838" s="115">
        <f t="shared" ref="G838:G839" si="172">ROUND(F838*E838,2)</f>
        <v>0.24</v>
      </c>
      <c r="AA838" s="6" t="s">
        <v>419</v>
      </c>
      <c r="AB838" s="6" t="s">
        <v>420</v>
      </c>
      <c r="AC838" s="6" t="s">
        <v>8</v>
      </c>
      <c r="AD838" s="6" t="s">
        <v>80</v>
      </c>
      <c r="AE838" s="6">
        <v>0.71030000000000004</v>
      </c>
      <c r="AF838" s="104">
        <v>0.45</v>
      </c>
      <c r="AG838" s="104">
        <v>0.31</v>
      </c>
    </row>
    <row r="839" spans="1:33" ht="29.1" customHeight="1">
      <c r="A839" s="112" t="s">
        <v>421</v>
      </c>
      <c r="B839" s="113" t="s">
        <v>422</v>
      </c>
      <c r="C839" s="112" t="s">
        <v>8</v>
      </c>
      <c r="D839" s="112" t="s">
        <v>83</v>
      </c>
      <c r="E839" s="114">
        <v>0.75339999999999996</v>
      </c>
      <c r="F839" s="115">
        <f t="shared" si="171"/>
        <v>1.5374999999999999</v>
      </c>
      <c r="G839" s="115">
        <f t="shared" si="172"/>
        <v>1.1599999999999999</v>
      </c>
      <c r="AA839" s="6" t="s">
        <v>421</v>
      </c>
      <c r="AB839" s="6" t="s">
        <v>422</v>
      </c>
      <c r="AC839" s="6" t="s">
        <v>8</v>
      </c>
      <c r="AD839" s="6" t="s">
        <v>83</v>
      </c>
      <c r="AE839" s="6">
        <v>0.75339999999999996</v>
      </c>
      <c r="AF839" s="104">
        <v>2.0499999999999998</v>
      </c>
      <c r="AG839" s="104">
        <v>1.54</v>
      </c>
    </row>
    <row r="840" spans="1:33" ht="15" customHeight="1">
      <c r="A840" s="107"/>
      <c r="B840" s="107"/>
      <c r="C840" s="107"/>
      <c r="D840" s="107"/>
      <c r="E840" s="116" t="s">
        <v>84</v>
      </c>
      <c r="F840" s="116"/>
      <c r="G840" s="117">
        <f>SUM(G838:G839)</f>
        <v>1.4</v>
      </c>
      <c r="AE840" s="6" t="s">
        <v>84</v>
      </c>
      <c r="AG840" s="104">
        <v>1.85</v>
      </c>
    </row>
    <row r="841" spans="1:33" ht="15" customHeight="1">
      <c r="A841" s="110" t="s">
        <v>63</v>
      </c>
      <c r="B841" s="110"/>
      <c r="C841" s="111" t="s">
        <v>2</v>
      </c>
      <c r="D841" s="111" t="s">
        <v>3</v>
      </c>
      <c r="E841" s="111" t="s">
        <v>4</v>
      </c>
      <c r="F841" s="111" t="s">
        <v>5</v>
      </c>
      <c r="G841" s="111" t="s">
        <v>6</v>
      </c>
      <c r="AA841" s="6" t="s">
        <v>63</v>
      </c>
      <c r="AC841" s="6" t="s">
        <v>2</v>
      </c>
      <c r="AD841" s="6" t="s">
        <v>3</v>
      </c>
      <c r="AE841" s="6" t="s">
        <v>4</v>
      </c>
      <c r="AF841" s="104" t="s">
        <v>5</v>
      </c>
      <c r="AG841" s="104" t="s">
        <v>6</v>
      </c>
    </row>
    <row r="842" spans="1:33" ht="20.100000000000001" customHeight="1">
      <c r="A842" s="112" t="s">
        <v>423</v>
      </c>
      <c r="B842" s="113" t="s">
        <v>424</v>
      </c>
      <c r="C842" s="112" t="s">
        <v>8</v>
      </c>
      <c r="D842" s="112" t="s">
        <v>102</v>
      </c>
      <c r="E842" s="114">
        <v>0.72289999999999999</v>
      </c>
      <c r="F842" s="115">
        <f t="shared" ref="F842:F844" si="173">IF(D842="H",$K$9*AF842,$K$10*AF842)</f>
        <v>65.587500000000006</v>
      </c>
      <c r="G842" s="115">
        <f t="shared" ref="G842:G844" si="174">ROUND(F842*E842,2)</f>
        <v>47.41</v>
      </c>
      <c r="AA842" s="6" t="s">
        <v>423</v>
      </c>
      <c r="AB842" s="6" t="s">
        <v>424</v>
      </c>
      <c r="AC842" s="6" t="s">
        <v>8</v>
      </c>
      <c r="AD842" s="6" t="s">
        <v>102</v>
      </c>
      <c r="AE842" s="6">
        <v>0.72289999999999999</v>
      </c>
      <c r="AF842" s="104">
        <v>87.45</v>
      </c>
      <c r="AG842" s="104">
        <v>63.21</v>
      </c>
    </row>
    <row r="843" spans="1:33" ht="15" customHeight="1">
      <c r="A843" s="112" t="s">
        <v>425</v>
      </c>
      <c r="B843" s="113" t="s">
        <v>426</v>
      </c>
      <c r="C843" s="112" t="s">
        <v>8</v>
      </c>
      <c r="D843" s="112" t="s">
        <v>90</v>
      </c>
      <c r="E843" s="114">
        <v>362.65789999999998</v>
      </c>
      <c r="F843" s="115">
        <f t="shared" si="173"/>
        <v>0.74249999999999994</v>
      </c>
      <c r="G843" s="115">
        <f t="shared" si="174"/>
        <v>269.27</v>
      </c>
      <c r="AA843" s="6" t="s">
        <v>425</v>
      </c>
      <c r="AB843" s="6" t="s">
        <v>426</v>
      </c>
      <c r="AC843" s="6" t="s">
        <v>8</v>
      </c>
      <c r="AD843" s="6" t="s">
        <v>90</v>
      </c>
      <c r="AE843" s="6">
        <v>362.65789999999998</v>
      </c>
      <c r="AF843" s="104">
        <v>0.99</v>
      </c>
      <c r="AG843" s="104">
        <v>359.03</v>
      </c>
    </row>
    <row r="844" spans="1:33" ht="20.100000000000001" customHeight="1">
      <c r="A844" s="112" t="s">
        <v>427</v>
      </c>
      <c r="B844" s="113" t="s">
        <v>428</v>
      </c>
      <c r="C844" s="112" t="s">
        <v>8</v>
      </c>
      <c r="D844" s="112" t="s">
        <v>102</v>
      </c>
      <c r="E844" s="114">
        <v>0.59340000000000004</v>
      </c>
      <c r="F844" s="115">
        <f t="shared" si="173"/>
        <v>170.10000000000002</v>
      </c>
      <c r="G844" s="115">
        <f t="shared" si="174"/>
        <v>100.94</v>
      </c>
      <c r="AA844" s="6" t="s">
        <v>427</v>
      </c>
      <c r="AB844" s="6" t="s">
        <v>428</v>
      </c>
      <c r="AC844" s="6" t="s">
        <v>8</v>
      </c>
      <c r="AD844" s="6" t="s">
        <v>102</v>
      </c>
      <c r="AE844" s="6">
        <v>0.59340000000000004</v>
      </c>
      <c r="AF844" s="104">
        <v>226.8</v>
      </c>
      <c r="AG844" s="104">
        <v>134.58000000000001</v>
      </c>
    </row>
    <row r="845" spans="1:33" ht="15" customHeight="1">
      <c r="A845" s="107"/>
      <c r="B845" s="107"/>
      <c r="C845" s="107"/>
      <c r="D845" s="107"/>
      <c r="E845" s="116" t="s">
        <v>75</v>
      </c>
      <c r="F845" s="116"/>
      <c r="G845" s="117">
        <f>SUM(G842:G844)</f>
        <v>417.61999999999995</v>
      </c>
      <c r="AE845" s="6" t="s">
        <v>75</v>
      </c>
      <c r="AG845" s="104">
        <v>556.82000000000005</v>
      </c>
    </row>
    <row r="846" spans="1:33" ht="15" customHeight="1">
      <c r="A846" s="110" t="s">
        <v>96</v>
      </c>
      <c r="B846" s="110"/>
      <c r="C846" s="111" t="s">
        <v>2</v>
      </c>
      <c r="D846" s="111" t="s">
        <v>3</v>
      </c>
      <c r="E846" s="111" t="s">
        <v>4</v>
      </c>
      <c r="F846" s="111" t="s">
        <v>5</v>
      </c>
      <c r="G846" s="111" t="s">
        <v>6</v>
      </c>
      <c r="AA846" s="6" t="s">
        <v>96</v>
      </c>
      <c r="AC846" s="6" t="s">
        <v>2</v>
      </c>
      <c r="AD846" s="6" t="s">
        <v>3</v>
      </c>
      <c r="AE846" s="6" t="s">
        <v>4</v>
      </c>
      <c r="AF846" s="104" t="s">
        <v>5</v>
      </c>
      <c r="AG846" s="104" t="s">
        <v>6</v>
      </c>
    </row>
    <row r="847" spans="1:33" ht="20.100000000000001" customHeight="1">
      <c r="A847" s="112" t="s">
        <v>429</v>
      </c>
      <c r="B847" s="113" t="s">
        <v>1729</v>
      </c>
      <c r="C847" s="112" t="s">
        <v>8</v>
      </c>
      <c r="D847" s="112" t="s">
        <v>36</v>
      </c>
      <c r="E847" s="114">
        <v>1.4637</v>
      </c>
      <c r="F847" s="115">
        <f t="shared" ref="F847:F848" si="175">IF(D847="H",$K$9*AF847,$K$10*AF847)</f>
        <v>14.077500000000001</v>
      </c>
      <c r="G847" s="115">
        <f t="shared" ref="G847:G848" si="176">ROUND(F847*E847,2)</f>
        <v>20.61</v>
      </c>
      <c r="AA847" s="6" t="s">
        <v>429</v>
      </c>
      <c r="AB847" s="6" t="s">
        <v>1729</v>
      </c>
      <c r="AC847" s="6" t="s">
        <v>8</v>
      </c>
      <c r="AD847" s="6" t="s">
        <v>36</v>
      </c>
      <c r="AE847" s="6">
        <v>1.4637</v>
      </c>
      <c r="AF847" s="104">
        <v>18.77</v>
      </c>
      <c r="AG847" s="104">
        <v>27.47</v>
      </c>
    </row>
    <row r="848" spans="1:33" ht="15" customHeight="1">
      <c r="A848" s="112" t="s">
        <v>127</v>
      </c>
      <c r="B848" s="113" t="s">
        <v>1727</v>
      </c>
      <c r="C848" s="112" t="s">
        <v>8</v>
      </c>
      <c r="D848" s="112" t="s">
        <v>36</v>
      </c>
      <c r="E848" s="114">
        <v>2.3117000000000001</v>
      </c>
      <c r="F848" s="115">
        <f t="shared" si="175"/>
        <v>12.84</v>
      </c>
      <c r="G848" s="115">
        <f t="shared" si="176"/>
        <v>29.68</v>
      </c>
      <c r="AA848" s="6" t="s">
        <v>127</v>
      </c>
      <c r="AB848" s="6" t="s">
        <v>1727</v>
      </c>
      <c r="AC848" s="6" t="s">
        <v>8</v>
      </c>
      <c r="AD848" s="6" t="s">
        <v>36</v>
      </c>
      <c r="AE848" s="6">
        <v>2.3117000000000001</v>
      </c>
      <c r="AF848" s="104">
        <v>17.12</v>
      </c>
      <c r="AG848" s="104">
        <v>39.57</v>
      </c>
    </row>
    <row r="849" spans="1:33" ht="18" customHeight="1">
      <c r="A849" s="107"/>
      <c r="B849" s="107"/>
      <c r="C849" s="107"/>
      <c r="D849" s="107"/>
      <c r="E849" s="116" t="s">
        <v>99</v>
      </c>
      <c r="F849" s="116"/>
      <c r="G849" s="117">
        <f>SUM(G847:G848)</f>
        <v>50.29</v>
      </c>
      <c r="AE849" s="6" t="s">
        <v>99</v>
      </c>
      <c r="AG849" s="104">
        <v>67.040000000000006</v>
      </c>
    </row>
    <row r="850" spans="1:33" ht="15" customHeight="1">
      <c r="A850" s="107"/>
      <c r="B850" s="107"/>
      <c r="C850" s="107"/>
      <c r="D850" s="107"/>
      <c r="E850" s="118" t="s">
        <v>21</v>
      </c>
      <c r="F850" s="118"/>
      <c r="G850" s="119">
        <f>G849+G845+G840</f>
        <v>469.30999999999995</v>
      </c>
      <c r="AE850" s="6" t="s">
        <v>21</v>
      </c>
      <c r="AG850" s="104">
        <v>625.71</v>
      </c>
    </row>
    <row r="851" spans="1:33" ht="9.9499999999999993" customHeight="1">
      <c r="A851" s="107"/>
      <c r="B851" s="107"/>
      <c r="C851" s="108"/>
      <c r="D851" s="108"/>
      <c r="E851" s="107"/>
      <c r="F851" s="107"/>
      <c r="G851" s="107"/>
    </row>
    <row r="852" spans="1:33" ht="20.100000000000001" customHeight="1">
      <c r="A852" s="109" t="s">
        <v>487</v>
      </c>
      <c r="B852" s="109"/>
      <c r="C852" s="109"/>
      <c r="D852" s="109"/>
      <c r="E852" s="109"/>
      <c r="F852" s="109"/>
      <c r="G852" s="109"/>
      <c r="AA852" s="6" t="s">
        <v>487</v>
      </c>
    </row>
    <row r="853" spans="1:33" ht="15" customHeight="1">
      <c r="A853" s="110" t="s">
        <v>77</v>
      </c>
      <c r="B853" s="110"/>
      <c r="C853" s="111" t="s">
        <v>2</v>
      </c>
      <c r="D853" s="111" t="s">
        <v>3</v>
      </c>
      <c r="E853" s="111" t="s">
        <v>4</v>
      </c>
      <c r="F853" s="111" t="s">
        <v>5</v>
      </c>
      <c r="G853" s="111" t="s">
        <v>6</v>
      </c>
      <c r="AA853" s="6" t="s">
        <v>77</v>
      </c>
      <c r="AC853" s="6" t="s">
        <v>2</v>
      </c>
      <c r="AD853" s="6" t="s">
        <v>3</v>
      </c>
      <c r="AE853" s="6" t="s">
        <v>4</v>
      </c>
      <c r="AF853" s="104" t="s">
        <v>5</v>
      </c>
      <c r="AG853" s="104" t="s">
        <v>6</v>
      </c>
    </row>
    <row r="854" spans="1:33" ht="29.1" customHeight="1">
      <c r="A854" s="112" t="s">
        <v>479</v>
      </c>
      <c r="B854" s="113" t="s">
        <v>480</v>
      </c>
      <c r="C854" s="112" t="s">
        <v>8</v>
      </c>
      <c r="D854" s="112" t="s">
        <v>80</v>
      </c>
      <c r="E854" s="114">
        <v>1.417</v>
      </c>
      <c r="F854" s="115">
        <f t="shared" ref="F854:F855" si="177">0.75*AF854</f>
        <v>0.375</v>
      </c>
      <c r="G854" s="115">
        <f t="shared" ref="G854:G855" si="178">ROUND(F854*E854,2)</f>
        <v>0.53</v>
      </c>
      <c r="AA854" s="6" t="s">
        <v>479</v>
      </c>
      <c r="AB854" s="6" t="s">
        <v>480</v>
      </c>
      <c r="AC854" s="6" t="s">
        <v>8</v>
      </c>
      <c r="AD854" s="6" t="s">
        <v>80</v>
      </c>
      <c r="AE854" s="6">
        <v>1.417</v>
      </c>
      <c r="AF854" s="104">
        <v>0.5</v>
      </c>
      <c r="AG854" s="104">
        <v>0.7</v>
      </c>
    </row>
    <row r="855" spans="1:33" ht="29.1" customHeight="1">
      <c r="A855" s="112" t="s">
        <v>481</v>
      </c>
      <c r="B855" s="113" t="s">
        <v>482</v>
      </c>
      <c r="C855" s="112" t="s">
        <v>8</v>
      </c>
      <c r="D855" s="112" t="s">
        <v>83</v>
      </c>
      <c r="E855" s="114">
        <v>1.042</v>
      </c>
      <c r="F855" s="115">
        <f t="shared" si="177"/>
        <v>0.99</v>
      </c>
      <c r="G855" s="115">
        <f t="shared" si="178"/>
        <v>1.03</v>
      </c>
      <c r="AA855" s="6" t="s">
        <v>481</v>
      </c>
      <c r="AB855" s="6" t="s">
        <v>482</v>
      </c>
      <c r="AC855" s="6" t="s">
        <v>8</v>
      </c>
      <c r="AD855" s="6" t="s">
        <v>83</v>
      </c>
      <c r="AE855" s="6">
        <v>1.042</v>
      </c>
      <c r="AF855" s="104">
        <v>1.32</v>
      </c>
      <c r="AG855" s="104">
        <v>1.37</v>
      </c>
    </row>
    <row r="856" spans="1:33" ht="15" customHeight="1">
      <c r="A856" s="107"/>
      <c r="B856" s="107"/>
      <c r="C856" s="107"/>
      <c r="D856" s="107"/>
      <c r="E856" s="116" t="s">
        <v>84</v>
      </c>
      <c r="F856" s="116"/>
      <c r="G856" s="117">
        <f>SUM(G854:G855)</f>
        <v>1.56</v>
      </c>
      <c r="AE856" s="6" t="s">
        <v>84</v>
      </c>
      <c r="AG856" s="104">
        <v>2.0699999999999998</v>
      </c>
    </row>
    <row r="857" spans="1:33" ht="15" customHeight="1">
      <c r="A857" s="110" t="s">
        <v>96</v>
      </c>
      <c r="B857" s="110"/>
      <c r="C857" s="111" t="s">
        <v>2</v>
      </c>
      <c r="D857" s="111" t="s">
        <v>3</v>
      </c>
      <c r="E857" s="111" t="s">
        <v>4</v>
      </c>
      <c r="F857" s="111" t="s">
        <v>5</v>
      </c>
      <c r="G857" s="111" t="s">
        <v>6</v>
      </c>
      <c r="AA857" s="6" t="s">
        <v>96</v>
      </c>
      <c r="AC857" s="6" t="s">
        <v>2</v>
      </c>
      <c r="AD857" s="6" t="s">
        <v>3</v>
      </c>
      <c r="AE857" s="6" t="s">
        <v>4</v>
      </c>
      <c r="AF857" s="104" t="s">
        <v>5</v>
      </c>
      <c r="AG857" s="104" t="s">
        <v>6</v>
      </c>
    </row>
    <row r="858" spans="1:33" ht="15" customHeight="1">
      <c r="A858" s="112" t="s">
        <v>98</v>
      </c>
      <c r="B858" s="113" t="s">
        <v>1725</v>
      </c>
      <c r="C858" s="112" t="s">
        <v>8</v>
      </c>
      <c r="D858" s="112" t="s">
        <v>36</v>
      </c>
      <c r="E858" s="114">
        <v>2.4590000000000001</v>
      </c>
      <c r="F858" s="115">
        <f t="shared" ref="F858:F860" si="179">IF(D858="H",$K$9*AF858,$K$10*AF858)</f>
        <v>16.049999999999997</v>
      </c>
      <c r="G858" s="115">
        <f t="shared" ref="G858:G860" si="180">ROUND(F858*E858,2)</f>
        <v>39.47</v>
      </c>
      <c r="AA858" s="6" t="s">
        <v>98</v>
      </c>
      <c r="AB858" s="6" t="s">
        <v>1725</v>
      </c>
      <c r="AC858" s="6" t="s">
        <v>8</v>
      </c>
      <c r="AD858" s="6" t="s">
        <v>36</v>
      </c>
      <c r="AE858" s="6">
        <v>2.4590000000000001</v>
      </c>
      <c r="AF858" s="104">
        <v>21.4</v>
      </c>
      <c r="AG858" s="104">
        <v>52.62</v>
      </c>
    </row>
    <row r="859" spans="1:33" ht="15" customHeight="1">
      <c r="A859" s="112" t="s">
        <v>405</v>
      </c>
      <c r="B859" s="113" t="s">
        <v>1728</v>
      </c>
      <c r="C859" s="112" t="s">
        <v>8</v>
      </c>
      <c r="D859" s="112" t="s">
        <v>36</v>
      </c>
      <c r="E859" s="114">
        <v>2.4590000000000001</v>
      </c>
      <c r="F859" s="115">
        <f t="shared" si="179"/>
        <v>16.297499999999999</v>
      </c>
      <c r="G859" s="115">
        <f t="shared" si="180"/>
        <v>40.08</v>
      </c>
      <c r="AA859" s="6" t="s">
        <v>405</v>
      </c>
      <c r="AB859" s="6" t="s">
        <v>1728</v>
      </c>
      <c r="AC859" s="6" t="s">
        <v>8</v>
      </c>
      <c r="AD859" s="6" t="s">
        <v>36</v>
      </c>
      <c r="AE859" s="6">
        <v>2.4590000000000001</v>
      </c>
      <c r="AF859" s="104">
        <v>21.73</v>
      </c>
      <c r="AG859" s="104">
        <v>53.43</v>
      </c>
    </row>
    <row r="860" spans="1:33" ht="15" customHeight="1">
      <c r="A860" s="112" t="s">
        <v>127</v>
      </c>
      <c r="B860" s="113" t="s">
        <v>1727</v>
      </c>
      <c r="C860" s="112" t="s">
        <v>8</v>
      </c>
      <c r="D860" s="112" t="s">
        <v>36</v>
      </c>
      <c r="E860" s="114">
        <v>7.3769999999999998</v>
      </c>
      <c r="F860" s="115">
        <f t="shared" si="179"/>
        <v>12.84</v>
      </c>
      <c r="G860" s="115">
        <f t="shared" si="180"/>
        <v>94.72</v>
      </c>
      <c r="AA860" s="6" t="s">
        <v>127</v>
      </c>
      <c r="AB860" s="6" t="s">
        <v>1727</v>
      </c>
      <c r="AC860" s="6" t="s">
        <v>8</v>
      </c>
      <c r="AD860" s="6" t="s">
        <v>36</v>
      </c>
      <c r="AE860" s="6">
        <v>7.3769999999999998</v>
      </c>
      <c r="AF860" s="104">
        <v>17.12</v>
      </c>
      <c r="AG860" s="104">
        <v>126.29</v>
      </c>
    </row>
    <row r="861" spans="1:33" ht="18" customHeight="1">
      <c r="A861" s="107"/>
      <c r="B861" s="107"/>
      <c r="C861" s="107"/>
      <c r="D861" s="107"/>
      <c r="E861" s="116" t="s">
        <v>99</v>
      </c>
      <c r="F861" s="116"/>
      <c r="G861" s="117">
        <f>SUM(G858:G860)</f>
        <v>174.26999999999998</v>
      </c>
      <c r="AE861" s="6" t="s">
        <v>99</v>
      </c>
      <c r="AG861" s="104">
        <v>232.34</v>
      </c>
    </row>
    <row r="862" spans="1:33" ht="15" customHeight="1">
      <c r="A862" s="107"/>
      <c r="B862" s="107"/>
      <c r="C862" s="107"/>
      <c r="D862" s="107"/>
      <c r="E862" s="118" t="s">
        <v>21</v>
      </c>
      <c r="F862" s="118"/>
      <c r="G862" s="119">
        <f>G861+G856</f>
        <v>175.82999999999998</v>
      </c>
      <c r="AE862" s="6" t="s">
        <v>21</v>
      </c>
      <c r="AG862" s="104">
        <v>234.41</v>
      </c>
    </row>
    <row r="863" spans="1:33" ht="9.9499999999999993" customHeight="1">
      <c r="A863" s="107"/>
      <c r="B863" s="107"/>
      <c r="C863" s="108"/>
      <c r="D863" s="108"/>
      <c r="E863" s="107"/>
      <c r="F863" s="107"/>
      <c r="G863" s="107"/>
    </row>
    <row r="864" spans="1:33" ht="20.100000000000001" customHeight="1">
      <c r="A864" s="109" t="s">
        <v>488</v>
      </c>
      <c r="B864" s="109"/>
      <c r="C864" s="109"/>
      <c r="D864" s="109"/>
      <c r="E864" s="109"/>
      <c r="F864" s="109"/>
      <c r="G864" s="109"/>
      <c r="AA864" s="6" t="s">
        <v>488</v>
      </c>
    </row>
    <row r="865" spans="1:33" ht="15" customHeight="1">
      <c r="A865" s="110" t="s">
        <v>63</v>
      </c>
      <c r="B865" s="110"/>
      <c r="C865" s="111" t="s">
        <v>2</v>
      </c>
      <c r="D865" s="111" t="s">
        <v>3</v>
      </c>
      <c r="E865" s="111" t="s">
        <v>4</v>
      </c>
      <c r="F865" s="111" t="s">
        <v>5</v>
      </c>
      <c r="G865" s="111" t="s">
        <v>6</v>
      </c>
      <c r="AA865" s="6" t="s">
        <v>63</v>
      </c>
      <c r="AC865" s="6" t="s">
        <v>2</v>
      </c>
      <c r="AD865" s="6" t="s">
        <v>3</v>
      </c>
      <c r="AE865" s="6" t="s">
        <v>4</v>
      </c>
      <c r="AF865" s="104" t="s">
        <v>5</v>
      </c>
      <c r="AG865" s="104" t="s">
        <v>6</v>
      </c>
    </row>
    <row r="866" spans="1:33" ht="20.100000000000001" customHeight="1">
      <c r="A866" s="112" t="s">
        <v>431</v>
      </c>
      <c r="B866" s="113" t="s">
        <v>432</v>
      </c>
      <c r="C866" s="112" t="s">
        <v>8</v>
      </c>
      <c r="D866" s="112" t="s">
        <v>90</v>
      </c>
      <c r="E866" s="114">
        <v>2.5000000000000001E-2</v>
      </c>
      <c r="F866" s="115">
        <f t="shared" ref="F866:F867" si="181">IF(D866="H",$K$9*AF866,$K$10*AF866)</f>
        <v>16.634999999999998</v>
      </c>
      <c r="G866" s="115">
        <f t="shared" ref="G866:G867" si="182">ROUND(F866*E866,2)</f>
        <v>0.42</v>
      </c>
      <c r="AA866" s="6" t="s">
        <v>431</v>
      </c>
      <c r="AB866" s="6" t="s">
        <v>432</v>
      </c>
      <c r="AC866" s="6" t="s">
        <v>8</v>
      </c>
      <c r="AD866" s="6" t="s">
        <v>90</v>
      </c>
      <c r="AE866" s="6">
        <v>2.5000000000000001E-2</v>
      </c>
      <c r="AF866" s="104">
        <v>22.18</v>
      </c>
      <c r="AG866" s="104">
        <v>0.55000000000000004</v>
      </c>
    </row>
    <row r="867" spans="1:33" ht="29.1" customHeight="1">
      <c r="A867" s="112" t="s">
        <v>433</v>
      </c>
      <c r="B867" s="113" t="s">
        <v>434</v>
      </c>
      <c r="C867" s="112" t="s">
        <v>8</v>
      </c>
      <c r="D867" s="112" t="s">
        <v>55</v>
      </c>
      <c r="E867" s="114">
        <v>1.19</v>
      </c>
      <c r="F867" s="115">
        <f t="shared" si="181"/>
        <v>0.16500000000000001</v>
      </c>
      <c r="G867" s="115">
        <f t="shared" si="182"/>
        <v>0.2</v>
      </c>
      <c r="AA867" s="6" t="s">
        <v>433</v>
      </c>
      <c r="AB867" s="6" t="s">
        <v>434</v>
      </c>
      <c r="AC867" s="6" t="s">
        <v>8</v>
      </c>
      <c r="AD867" s="6" t="s">
        <v>55</v>
      </c>
      <c r="AE867" s="6">
        <v>1.19</v>
      </c>
      <c r="AF867" s="104">
        <v>0.22</v>
      </c>
      <c r="AG867" s="104">
        <v>0.26</v>
      </c>
    </row>
    <row r="868" spans="1:33" ht="15" customHeight="1">
      <c r="A868" s="107"/>
      <c r="B868" s="107"/>
      <c r="C868" s="107"/>
      <c r="D868" s="107"/>
      <c r="E868" s="116" t="s">
        <v>75</v>
      </c>
      <c r="F868" s="116"/>
      <c r="G868" s="117">
        <f>SUM(G866:G867)</f>
        <v>0.62</v>
      </c>
      <c r="AE868" s="6" t="s">
        <v>75</v>
      </c>
      <c r="AG868" s="104">
        <v>0.81</v>
      </c>
    </row>
    <row r="869" spans="1:33" ht="15" customHeight="1">
      <c r="A869" s="110" t="s">
        <v>96</v>
      </c>
      <c r="B869" s="110"/>
      <c r="C869" s="111" t="s">
        <v>2</v>
      </c>
      <c r="D869" s="111" t="s">
        <v>3</v>
      </c>
      <c r="E869" s="111" t="s">
        <v>4</v>
      </c>
      <c r="F869" s="111" t="s">
        <v>5</v>
      </c>
      <c r="G869" s="111" t="s">
        <v>6</v>
      </c>
      <c r="AA869" s="6" t="s">
        <v>96</v>
      </c>
      <c r="AC869" s="6" t="s">
        <v>2</v>
      </c>
      <c r="AD869" s="6" t="s">
        <v>3</v>
      </c>
      <c r="AE869" s="6" t="s">
        <v>4</v>
      </c>
      <c r="AF869" s="104" t="s">
        <v>5</v>
      </c>
      <c r="AG869" s="104" t="s">
        <v>6</v>
      </c>
    </row>
    <row r="870" spans="1:33" ht="15" customHeight="1">
      <c r="A870" s="112" t="s">
        <v>435</v>
      </c>
      <c r="B870" s="113" t="s">
        <v>1730</v>
      </c>
      <c r="C870" s="112" t="s">
        <v>8</v>
      </c>
      <c r="D870" s="112" t="s">
        <v>36</v>
      </c>
      <c r="E870" s="114">
        <v>3.1600000000000003E-2</v>
      </c>
      <c r="F870" s="115">
        <f t="shared" ref="F870:F871" si="183">IF(D870="H",$K$9*AF870,$K$10*AF870)</f>
        <v>12.817499999999999</v>
      </c>
      <c r="G870" s="115">
        <f t="shared" ref="G870:G871" si="184">ROUND(F870*E870,2)</f>
        <v>0.41</v>
      </c>
      <c r="AA870" s="6" t="s">
        <v>435</v>
      </c>
      <c r="AB870" s="6" t="s">
        <v>1730</v>
      </c>
      <c r="AC870" s="6" t="s">
        <v>8</v>
      </c>
      <c r="AD870" s="6" t="s">
        <v>36</v>
      </c>
      <c r="AE870" s="6">
        <v>3.1600000000000003E-2</v>
      </c>
      <c r="AF870" s="104">
        <v>17.09</v>
      </c>
      <c r="AG870" s="104">
        <v>0.54</v>
      </c>
    </row>
    <row r="871" spans="1:33" ht="15" customHeight="1">
      <c r="A871" s="112" t="s">
        <v>436</v>
      </c>
      <c r="B871" s="113" t="s">
        <v>1731</v>
      </c>
      <c r="C871" s="112" t="s">
        <v>8</v>
      </c>
      <c r="D871" s="112" t="s">
        <v>36</v>
      </c>
      <c r="E871" s="114">
        <v>0.1933</v>
      </c>
      <c r="F871" s="115">
        <f t="shared" si="183"/>
        <v>16.184999999999999</v>
      </c>
      <c r="G871" s="115">
        <f t="shared" si="184"/>
        <v>3.13</v>
      </c>
      <c r="AA871" s="6" t="s">
        <v>436</v>
      </c>
      <c r="AB871" s="6" t="s">
        <v>1731</v>
      </c>
      <c r="AC871" s="6" t="s">
        <v>8</v>
      </c>
      <c r="AD871" s="6" t="s">
        <v>36</v>
      </c>
      <c r="AE871" s="6">
        <v>0.1933</v>
      </c>
      <c r="AF871" s="104">
        <v>21.58</v>
      </c>
      <c r="AG871" s="104">
        <v>4.17</v>
      </c>
    </row>
    <row r="872" spans="1:33" ht="18" customHeight="1">
      <c r="A872" s="107"/>
      <c r="B872" s="107"/>
      <c r="C872" s="107"/>
      <c r="D872" s="107"/>
      <c r="E872" s="116" t="s">
        <v>99</v>
      </c>
      <c r="F872" s="116"/>
      <c r="G872" s="117">
        <f>SUM(G870:G871)</f>
        <v>3.54</v>
      </c>
      <c r="AE872" s="6" t="s">
        <v>99</v>
      </c>
      <c r="AG872" s="104">
        <v>4.71</v>
      </c>
    </row>
    <row r="873" spans="1:33" ht="15" customHeight="1">
      <c r="A873" s="110" t="s">
        <v>18</v>
      </c>
      <c r="B873" s="110"/>
      <c r="C873" s="111" t="s">
        <v>2</v>
      </c>
      <c r="D873" s="111" t="s">
        <v>3</v>
      </c>
      <c r="E873" s="111" t="s">
        <v>4</v>
      </c>
      <c r="F873" s="111" t="s">
        <v>5</v>
      </c>
      <c r="G873" s="111" t="s">
        <v>6</v>
      </c>
      <c r="AA873" s="6" t="s">
        <v>18</v>
      </c>
      <c r="AC873" s="6" t="s">
        <v>2</v>
      </c>
      <c r="AD873" s="6" t="s">
        <v>3</v>
      </c>
      <c r="AE873" s="6" t="s">
        <v>4</v>
      </c>
      <c r="AF873" s="104" t="s">
        <v>5</v>
      </c>
      <c r="AG873" s="104" t="s">
        <v>6</v>
      </c>
    </row>
    <row r="874" spans="1:33" ht="15" customHeight="1">
      <c r="A874" s="112" t="s">
        <v>455</v>
      </c>
      <c r="B874" s="113" t="s">
        <v>456</v>
      </c>
      <c r="C874" s="112" t="s">
        <v>8</v>
      </c>
      <c r="D874" s="112" t="s">
        <v>90</v>
      </c>
      <c r="E874" s="114">
        <v>1</v>
      </c>
      <c r="F874" s="115">
        <f>IF(D874="H",$K$9*AF874,$K$10*AF874)</f>
        <v>8.0625</v>
      </c>
      <c r="G874" s="115">
        <f t="shared" ref="G874" si="185">ROUND(F874*E874,2)</f>
        <v>8.06</v>
      </c>
      <c r="AA874" s="6" t="s">
        <v>455</v>
      </c>
      <c r="AB874" s="6" t="s">
        <v>456</v>
      </c>
      <c r="AC874" s="6" t="s">
        <v>8</v>
      </c>
      <c r="AD874" s="6" t="s">
        <v>90</v>
      </c>
      <c r="AE874" s="6">
        <v>1</v>
      </c>
      <c r="AF874" s="104">
        <v>10.75</v>
      </c>
      <c r="AG874" s="104">
        <v>10.75</v>
      </c>
    </row>
    <row r="875" spans="1:33" ht="15" customHeight="1">
      <c r="A875" s="107"/>
      <c r="B875" s="107"/>
      <c r="C875" s="107"/>
      <c r="D875" s="107"/>
      <c r="E875" s="116" t="s">
        <v>20</v>
      </c>
      <c r="F875" s="116"/>
      <c r="G875" s="117">
        <f>SUM(G874)</f>
        <v>8.06</v>
      </c>
      <c r="AE875" s="6" t="s">
        <v>20</v>
      </c>
      <c r="AG875" s="104">
        <v>10.75</v>
      </c>
    </row>
    <row r="876" spans="1:33" ht="15" customHeight="1">
      <c r="A876" s="107"/>
      <c r="B876" s="107"/>
      <c r="C876" s="107"/>
      <c r="D876" s="107"/>
      <c r="E876" s="118" t="s">
        <v>21</v>
      </c>
      <c r="F876" s="118"/>
      <c r="G876" s="119">
        <f>G875+G872+G868</f>
        <v>12.22</v>
      </c>
      <c r="AE876" s="6" t="s">
        <v>21</v>
      </c>
      <c r="AG876" s="104">
        <v>16.27</v>
      </c>
    </row>
    <row r="877" spans="1:33" ht="9.9499999999999993" customHeight="1">
      <c r="A877" s="107"/>
      <c r="B877" s="107"/>
      <c r="C877" s="108"/>
      <c r="D877" s="108"/>
      <c r="E877" s="107"/>
      <c r="F877" s="107"/>
      <c r="G877" s="107"/>
    </row>
    <row r="878" spans="1:33" ht="20.100000000000001" customHeight="1">
      <c r="A878" s="109" t="s">
        <v>489</v>
      </c>
      <c r="B878" s="109"/>
      <c r="C878" s="109"/>
      <c r="D878" s="109"/>
      <c r="E878" s="109"/>
      <c r="F878" s="109"/>
      <c r="G878" s="109"/>
      <c r="AA878" s="6" t="s">
        <v>489</v>
      </c>
    </row>
    <row r="879" spans="1:33" ht="15" customHeight="1">
      <c r="A879" s="110" t="s">
        <v>63</v>
      </c>
      <c r="B879" s="110"/>
      <c r="C879" s="111" t="s">
        <v>2</v>
      </c>
      <c r="D879" s="111" t="s">
        <v>3</v>
      </c>
      <c r="E879" s="111" t="s">
        <v>4</v>
      </c>
      <c r="F879" s="111" t="s">
        <v>5</v>
      </c>
      <c r="G879" s="111" t="s">
        <v>6</v>
      </c>
      <c r="AA879" s="6" t="s">
        <v>63</v>
      </c>
      <c r="AC879" s="6" t="s">
        <v>2</v>
      </c>
      <c r="AD879" s="6" t="s">
        <v>3</v>
      </c>
      <c r="AE879" s="6" t="s">
        <v>4</v>
      </c>
      <c r="AF879" s="104" t="s">
        <v>5</v>
      </c>
      <c r="AG879" s="104" t="s">
        <v>6</v>
      </c>
    </row>
    <row r="880" spans="1:33" ht="20.100000000000001" customHeight="1">
      <c r="A880" s="112" t="s">
        <v>431</v>
      </c>
      <c r="B880" s="113" t="s">
        <v>432</v>
      </c>
      <c r="C880" s="112" t="s">
        <v>8</v>
      </c>
      <c r="D880" s="112" t="s">
        <v>90</v>
      </c>
      <c r="E880" s="114">
        <v>2.5000000000000001E-2</v>
      </c>
      <c r="F880" s="115">
        <f t="shared" ref="F880:F881" si="186">IF(D880="H",$K$9*AF880,$K$10*AF880)</f>
        <v>16.634999999999998</v>
      </c>
      <c r="G880" s="115">
        <f t="shared" ref="G880:G881" si="187">ROUND(F880*E880,2)</f>
        <v>0.42</v>
      </c>
      <c r="AA880" s="6" t="s">
        <v>431</v>
      </c>
      <c r="AB880" s="6" t="s">
        <v>432</v>
      </c>
      <c r="AC880" s="6" t="s">
        <v>8</v>
      </c>
      <c r="AD880" s="6" t="s">
        <v>90</v>
      </c>
      <c r="AE880" s="6">
        <v>2.5000000000000001E-2</v>
      </c>
      <c r="AF880" s="104">
        <v>22.18</v>
      </c>
      <c r="AG880" s="104">
        <v>0.55000000000000004</v>
      </c>
    </row>
    <row r="881" spans="1:33" ht="29.1" customHeight="1">
      <c r="A881" s="112" t="s">
        <v>433</v>
      </c>
      <c r="B881" s="113" t="s">
        <v>434</v>
      </c>
      <c r="C881" s="112" t="s">
        <v>8</v>
      </c>
      <c r="D881" s="112" t="s">
        <v>55</v>
      </c>
      <c r="E881" s="114">
        <v>0.97</v>
      </c>
      <c r="F881" s="115">
        <f t="shared" si="186"/>
        <v>0.16500000000000001</v>
      </c>
      <c r="G881" s="115">
        <f t="shared" si="187"/>
        <v>0.16</v>
      </c>
      <c r="AA881" s="6" t="s">
        <v>433</v>
      </c>
      <c r="AB881" s="6" t="s">
        <v>434</v>
      </c>
      <c r="AC881" s="6" t="s">
        <v>8</v>
      </c>
      <c r="AD881" s="6" t="s">
        <v>55</v>
      </c>
      <c r="AE881" s="6">
        <v>0.97</v>
      </c>
      <c r="AF881" s="104">
        <v>0.22</v>
      </c>
      <c r="AG881" s="104">
        <v>0.21</v>
      </c>
    </row>
    <row r="882" spans="1:33" ht="15" customHeight="1">
      <c r="A882" s="107"/>
      <c r="B882" s="107"/>
      <c r="C882" s="107"/>
      <c r="D882" s="107"/>
      <c r="E882" s="116" t="s">
        <v>75</v>
      </c>
      <c r="F882" s="116"/>
      <c r="G882" s="117">
        <f>SUM(G880:G881)</f>
        <v>0.57999999999999996</v>
      </c>
      <c r="AE882" s="6" t="s">
        <v>75</v>
      </c>
      <c r="AG882" s="104">
        <v>0.76</v>
      </c>
    </row>
    <row r="883" spans="1:33" ht="15" customHeight="1">
      <c r="A883" s="110" t="s">
        <v>96</v>
      </c>
      <c r="B883" s="110"/>
      <c r="C883" s="111" t="s">
        <v>2</v>
      </c>
      <c r="D883" s="111" t="s">
        <v>3</v>
      </c>
      <c r="E883" s="111" t="s">
        <v>4</v>
      </c>
      <c r="F883" s="111" t="s">
        <v>5</v>
      </c>
      <c r="G883" s="111" t="s">
        <v>6</v>
      </c>
      <c r="AA883" s="6" t="s">
        <v>96</v>
      </c>
      <c r="AC883" s="6" t="s">
        <v>2</v>
      </c>
      <c r="AD883" s="6" t="s">
        <v>3</v>
      </c>
      <c r="AE883" s="6" t="s">
        <v>4</v>
      </c>
      <c r="AF883" s="104" t="s">
        <v>5</v>
      </c>
      <c r="AG883" s="104" t="s">
        <v>6</v>
      </c>
    </row>
    <row r="884" spans="1:33" ht="15" customHeight="1">
      <c r="A884" s="112" t="s">
        <v>435</v>
      </c>
      <c r="B884" s="113" t="s">
        <v>1730</v>
      </c>
      <c r="C884" s="112" t="s">
        <v>8</v>
      </c>
      <c r="D884" s="112" t="s">
        <v>36</v>
      </c>
      <c r="E884" s="114">
        <v>2.3300000000000001E-2</v>
      </c>
      <c r="F884" s="115">
        <f t="shared" ref="F884:F885" si="188">IF(D884="H",$K$9*AF884,$K$10*AF884)</f>
        <v>12.817499999999999</v>
      </c>
      <c r="G884" s="115">
        <f t="shared" ref="G884:G885" si="189">ROUND(F884*E884,2)</f>
        <v>0.3</v>
      </c>
      <c r="AA884" s="6" t="s">
        <v>435</v>
      </c>
      <c r="AB884" s="6" t="s">
        <v>1730</v>
      </c>
      <c r="AC884" s="6" t="s">
        <v>8</v>
      </c>
      <c r="AD884" s="6" t="s">
        <v>36</v>
      </c>
      <c r="AE884" s="6">
        <v>2.3300000000000001E-2</v>
      </c>
      <c r="AF884" s="104">
        <v>17.09</v>
      </c>
      <c r="AG884" s="104">
        <v>0.39</v>
      </c>
    </row>
    <row r="885" spans="1:33" ht="15" customHeight="1">
      <c r="A885" s="112" t="s">
        <v>436</v>
      </c>
      <c r="B885" s="113" t="s">
        <v>1731</v>
      </c>
      <c r="C885" s="112" t="s">
        <v>8</v>
      </c>
      <c r="D885" s="112" t="s">
        <v>36</v>
      </c>
      <c r="E885" s="114">
        <v>0.14280000000000001</v>
      </c>
      <c r="F885" s="115">
        <f t="shared" si="188"/>
        <v>16.184999999999999</v>
      </c>
      <c r="G885" s="115">
        <f t="shared" si="189"/>
        <v>2.31</v>
      </c>
      <c r="AA885" s="6" t="s">
        <v>436</v>
      </c>
      <c r="AB885" s="6" t="s">
        <v>1731</v>
      </c>
      <c r="AC885" s="6" t="s">
        <v>8</v>
      </c>
      <c r="AD885" s="6" t="s">
        <v>36</v>
      </c>
      <c r="AE885" s="6">
        <v>0.14280000000000001</v>
      </c>
      <c r="AF885" s="104">
        <v>21.58</v>
      </c>
      <c r="AG885" s="104">
        <v>3.08</v>
      </c>
    </row>
    <row r="886" spans="1:33" ht="18" customHeight="1">
      <c r="A886" s="107"/>
      <c r="B886" s="107"/>
      <c r="C886" s="107"/>
      <c r="D886" s="107"/>
      <c r="E886" s="116" t="s">
        <v>99</v>
      </c>
      <c r="F886" s="116"/>
      <c r="G886" s="117">
        <f>SUM(G884:G885)</f>
        <v>2.61</v>
      </c>
      <c r="AE886" s="6" t="s">
        <v>99</v>
      </c>
      <c r="AG886" s="104">
        <v>3.47</v>
      </c>
    </row>
    <row r="887" spans="1:33" ht="15" customHeight="1">
      <c r="A887" s="110" t="s">
        <v>18</v>
      </c>
      <c r="B887" s="110"/>
      <c r="C887" s="111" t="s">
        <v>2</v>
      </c>
      <c r="D887" s="111" t="s">
        <v>3</v>
      </c>
      <c r="E887" s="111" t="s">
        <v>4</v>
      </c>
      <c r="F887" s="111" t="s">
        <v>5</v>
      </c>
      <c r="G887" s="111" t="s">
        <v>6</v>
      </c>
      <c r="AA887" s="6" t="s">
        <v>18</v>
      </c>
      <c r="AC887" s="6" t="s">
        <v>2</v>
      </c>
      <c r="AD887" s="6" t="s">
        <v>3</v>
      </c>
      <c r="AE887" s="6" t="s">
        <v>4</v>
      </c>
      <c r="AF887" s="104" t="s">
        <v>5</v>
      </c>
      <c r="AG887" s="104" t="s">
        <v>6</v>
      </c>
    </row>
    <row r="888" spans="1:33" ht="15" customHeight="1">
      <c r="A888" s="112" t="s">
        <v>437</v>
      </c>
      <c r="B888" s="113" t="s">
        <v>438</v>
      </c>
      <c r="C888" s="112" t="s">
        <v>8</v>
      </c>
      <c r="D888" s="112" t="s">
        <v>90</v>
      </c>
      <c r="E888" s="114">
        <v>1</v>
      </c>
      <c r="F888" s="115">
        <f>IF(D888="H",$K$9*AF888,$K$10*AF888)</f>
        <v>8.3625000000000007</v>
      </c>
      <c r="G888" s="115">
        <f t="shared" ref="G888" si="190">ROUND(F888*E888,2)</f>
        <v>8.36</v>
      </c>
      <c r="AA888" s="6" t="s">
        <v>437</v>
      </c>
      <c r="AB888" s="6" t="s">
        <v>438</v>
      </c>
      <c r="AC888" s="6" t="s">
        <v>8</v>
      </c>
      <c r="AD888" s="6" t="s">
        <v>90</v>
      </c>
      <c r="AE888" s="6">
        <v>1</v>
      </c>
      <c r="AF888" s="104">
        <v>11.15</v>
      </c>
      <c r="AG888" s="104">
        <v>11.15</v>
      </c>
    </row>
    <row r="889" spans="1:33" ht="15" customHeight="1">
      <c r="A889" s="107"/>
      <c r="B889" s="107"/>
      <c r="C889" s="107"/>
      <c r="D889" s="107"/>
      <c r="E889" s="116" t="s">
        <v>20</v>
      </c>
      <c r="F889" s="116"/>
      <c r="G889" s="117">
        <f>SUM(G888)</f>
        <v>8.36</v>
      </c>
      <c r="AE889" s="6" t="s">
        <v>20</v>
      </c>
      <c r="AG889" s="104">
        <v>11.15</v>
      </c>
    </row>
    <row r="890" spans="1:33" ht="15" customHeight="1">
      <c r="A890" s="107"/>
      <c r="B890" s="107"/>
      <c r="C890" s="107"/>
      <c r="D890" s="107"/>
      <c r="E890" s="118" t="s">
        <v>21</v>
      </c>
      <c r="F890" s="118"/>
      <c r="G890" s="119">
        <f>G889+G886+G882</f>
        <v>11.549999999999999</v>
      </c>
      <c r="AE890" s="6" t="s">
        <v>21</v>
      </c>
      <c r="AG890" s="104">
        <v>15.38</v>
      </c>
    </row>
    <row r="891" spans="1:33" ht="9.9499999999999993" customHeight="1">
      <c r="A891" s="107"/>
      <c r="B891" s="107"/>
      <c r="C891" s="108"/>
      <c r="D891" s="108"/>
      <c r="E891" s="107"/>
      <c r="F891" s="107"/>
      <c r="G891" s="107"/>
    </row>
    <row r="892" spans="1:33" ht="20.100000000000001" customHeight="1">
      <c r="A892" s="109" t="s">
        <v>490</v>
      </c>
      <c r="B892" s="109"/>
      <c r="C892" s="109"/>
      <c r="D892" s="109"/>
      <c r="E892" s="109"/>
      <c r="F892" s="109"/>
      <c r="G892" s="109"/>
      <c r="AA892" s="6" t="s">
        <v>490</v>
      </c>
    </row>
    <row r="893" spans="1:33" ht="15" customHeight="1">
      <c r="A893" s="110" t="s">
        <v>63</v>
      </c>
      <c r="B893" s="110"/>
      <c r="C893" s="111" t="s">
        <v>2</v>
      </c>
      <c r="D893" s="111" t="s">
        <v>3</v>
      </c>
      <c r="E893" s="111" t="s">
        <v>4</v>
      </c>
      <c r="F893" s="111" t="s">
        <v>5</v>
      </c>
      <c r="G893" s="111" t="s">
        <v>6</v>
      </c>
      <c r="AA893" s="6" t="s">
        <v>63</v>
      </c>
      <c r="AC893" s="6" t="s">
        <v>2</v>
      </c>
      <c r="AD893" s="6" t="s">
        <v>3</v>
      </c>
      <c r="AE893" s="6" t="s">
        <v>4</v>
      </c>
      <c r="AF893" s="104" t="s">
        <v>5</v>
      </c>
      <c r="AG893" s="104" t="s">
        <v>6</v>
      </c>
    </row>
    <row r="894" spans="1:33" ht="20.100000000000001" customHeight="1">
      <c r="A894" s="112" t="s">
        <v>431</v>
      </c>
      <c r="B894" s="113" t="s">
        <v>432</v>
      </c>
      <c r="C894" s="112" t="s">
        <v>8</v>
      </c>
      <c r="D894" s="112" t="s">
        <v>90</v>
      </c>
      <c r="E894" s="114">
        <v>2.5000000000000001E-2</v>
      </c>
      <c r="F894" s="115">
        <f t="shared" ref="F894:F895" si="191">IF(D894="H",$K$9*AF894,$K$10*AF894)</f>
        <v>16.634999999999998</v>
      </c>
      <c r="G894" s="115">
        <f t="shared" ref="G894:G895" si="192">ROUND(F894*E894,2)</f>
        <v>0.42</v>
      </c>
      <c r="AA894" s="6" t="s">
        <v>431</v>
      </c>
      <c r="AB894" s="6" t="s">
        <v>432</v>
      </c>
      <c r="AC894" s="6" t="s">
        <v>8</v>
      </c>
      <c r="AD894" s="6" t="s">
        <v>90</v>
      </c>
      <c r="AE894" s="6">
        <v>2.5000000000000001E-2</v>
      </c>
      <c r="AF894" s="104">
        <v>22.18</v>
      </c>
      <c r="AG894" s="104">
        <v>0.55000000000000004</v>
      </c>
    </row>
    <row r="895" spans="1:33" ht="29.1" customHeight="1">
      <c r="A895" s="112" t="s">
        <v>433</v>
      </c>
      <c r="B895" s="113" t="s">
        <v>434</v>
      </c>
      <c r="C895" s="112" t="s">
        <v>8</v>
      </c>
      <c r="D895" s="112" t="s">
        <v>55</v>
      </c>
      <c r="E895" s="114">
        <v>0.74299999999999999</v>
      </c>
      <c r="F895" s="115">
        <f t="shared" si="191"/>
        <v>0.16500000000000001</v>
      </c>
      <c r="G895" s="115">
        <f t="shared" si="192"/>
        <v>0.12</v>
      </c>
      <c r="AA895" s="6" t="s">
        <v>433</v>
      </c>
      <c r="AB895" s="6" t="s">
        <v>434</v>
      </c>
      <c r="AC895" s="6" t="s">
        <v>8</v>
      </c>
      <c r="AD895" s="6" t="s">
        <v>55</v>
      </c>
      <c r="AE895" s="6">
        <v>0.74299999999999999</v>
      </c>
      <c r="AF895" s="104">
        <v>0.22</v>
      </c>
      <c r="AG895" s="104">
        <v>0.16</v>
      </c>
    </row>
    <row r="896" spans="1:33" ht="15" customHeight="1">
      <c r="A896" s="107"/>
      <c r="B896" s="107"/>
      <c r="C896" s="107"/>
      <c r="D896" s="107"/>
      <c r="E896" s="116" t="s">
        <v>75</v>
      </c>
      <c r="F896" s="116"/>
      <c r="G896" s="117">
        <f>SUM(G894:G895)</f>
        <v>0.54</v>
      </c>
      <c r="AE896" s="6" t="s">
        <v>75</v>
      </c>
      <c r="AG896" s="104">
        <v>0.71</v>
      </c>
    </row>
    <row r="897" spans="1:33" ht="15" customHeight="1">
      <c r="A897" s="110" t="s">
        <v>96</v>
      </c>
      <c r="B897" s="110"/>
      <c r="C897" s="111" t="s">
        <v>2</v>
      </c>
      <c r="D897" s="111" t="s">
        <v>3</v>
      </c>
      <c r="E897" s="111" t="s">
        <v>4</v>
      </c>
      <c r="F897" s="111" t="s">
        <v>5</v>
      </c>
      <c r="G897" s="111" t="s">
        <v>6</v>
      </c>
      <c r="AA897" s="6" t="s">
        <v>96</v>
      </c>
      <c r="AC897" s="6" t="s">
        <v>2</v>
      </c>
      <c r="AD897" s="6" t="s">
        <v>3</v>
      </c>
      <c r="AE897" s="6" t="s">
        <v>4</v>
      </c>
      <c r="AF897" s="104" t="s">
        <v>5</v>
      </c>
      <c r="AG897" s="104" t="s">
        <v>6</v>
      </c>
    </row>
    <row r="898" spans="1:33" ht="15" customHeight="1">
      <c r="A898" s="112" t="s">
        <v>435</v>
      </c>
      <c r="B898" s="113" t="s">
        <v>1730</v>
      </c>
      <c r="C898" s="112" t="s">
        <v>8</v>
      </c>
      <c r="D898" s="112" t="s">
        <v>36</v>
      </c>
      <c r="E898" s="114">
        <v>1.66E-2</v>
      </c>
      <c r="F898" s="115">
        <f t="shared" ref="F898:F899" si="193">IF(D898="H",$K$9*AF898,$K$10*AF898)</f>
        <v>12.817499999999999</v>
      </c>
      <c r="G898" s="115">
        <f t="shared" ref="G898:G899" si="194">ROUND(F898*E898,2)</f>
        <v>0.21</v>
      </c>
      <c r="AA898" s="6" t="s">
        <v>435</v>
      </c>
      <c r="AB898" s="6" t="s">
        <v>1730</v>
      </c>
      <c r="AC898" s="6" t="s">
        <v>8</v>
      </c>
      <c r="AD898" s="6" t="s">
        <v>36</v>
      </c>
      <c r="AE898" s="6">
        <v>1.66E-2</v>
      </c>
      <c r="AF898" s="104">
        <v>17.09</v>
      </c>
      <c r="AG898" s="104">
        <v>0.28000000000000003</v>
      </c>
    </row>
    <row r="899" spans="1:33" ht="15" customHeight="1">
      <c r="A899" s="112" t="s">
        <v>436</v>
      </c>
      <c r="B899" s="113" t="s">
        <v>1731</v>
      </c>
      <c r="C899" s="112" t="s">
        <v>8</v>
      </c>
      <c r="D899" s="112" t="s">
        <v>36</v>
      </c>
      <c r="E899" s="114">
        <v>0.10150000000000001</v>
      </c>
      <c r="F899" s="115">
        <f t="shared" si="193"/>
        <v>16.184999999999999</v>
      </c>
      <c r="G899" s="115">
        <f t="shared" si="194"/>
        <v>1.64</v>
      </c>
      <c r="AA899" s="6" t="s">
        <v>436</v>
      </c>
      <c r="AB899" s="6" t="s">
        <v>1731</v>
      </c>
      <c r="AC899" s="6" t="s">
        <v>8</v>
      </c>
      <c r="AD899" s="6" t="s">
        <v>36</v>
      </c>
      <c r="AE899" s="6">
        <v>0.10150000000000001</v>
      </c>
      <c r="AF899" s="104">
        <v>21.58</v>
      </c>
      <c r="AG899" s="104">
        <v>2.19</v>
      </c>
    </row>
    <row r="900" spans="1:33" ht="18" customHeight="1">
      <c r="A900" s="107"/>
      <c r="B900" s="107"/>
      <c r="C900" s="107"/>
      <c r="D900" s="107"/>
      <c r="E900" s="116" t="s">
        <v>99</v>
      </c>
      <c r="F900" s="116"/>
      <c r="G900" s="117">
        <f>SUM(G898:G899)</f>
        <v>1.8499999999999999</v>
      </c>
      <c r="AE900" s="6" t="s">
        <v>99</v>
      </c>
      <c r="AG900" s="104">
        <v>2.4700000000000002</v>
      </c>
    </row>
    <row r="901" spans="1:33" ht="15" customHeight="1">
      <c r="A901" s="110" t="s">
        <v>18</v>
      </c>
      <c r="B901" s="110"/>
      <c r="C901" s="111" t="s">
        <v>2</v>
      </c>
      <c r="D901" s="111" t="s">
        <v>3</v>
      </c>
      <c r="E901" s="111" t="s">
        <v>4</v>
      </c>
      <c r="F901" s="111" t="s">
        <v>5</v>
      </c>
      <c r="G901" s="111" t="s">
        <v>6</v>
      </c>
      <c r="AA901" s="6" t="s">
        <v>18</v>
      </c>
      <c r="AC901" s="6" t="s">
        <v>2</v>
      </c>
      <c r="AD901" s="6" t="s">
        <v>3</v>
      </c>
      <c r="AE901" s="6" t="s">
        <v>4</v>
      </c>
      <c r="AF901" s="104" t="s">
        <v>5</v>
      </c>
      <c r="AG901" s="104" t="s">
        <v>6</v>
      </c>
    </row>
    <row r="902" spans="1:33" ht="15" customHeight="1">
      <c r="A902" s="112" t="s">
        <v>440</v>
      </c>
      <c r="B902" s="113" t="s">
        <v>441</v>
      </c>
      <c r="C902" s="112" t="s">
        <v>8</v>
      </c>
      <c r="D902" s="112" t="s">
        <v>90</v>
      </c>
      <c r="E902" s="114">
        <v>1</v>
      </c>
      <c r="F902" s="115">
        <f>IF(D902="H",$K$9*AF902,$K$10*AF902)</f>
        <v>8.43</v>
      </c>
      <c r="G902" s="115">
        <f t="shared" ref="G902" si="195">ROUND(F902*E902,2)</f>
        <v>8.43</v>
      </c>
      <c r="AA902" s="6" t="s">
        <v>440</v>
      </c>
      <c r="AB902" s="6" t="s">
        <v>441</v>
      </c>
      <c r="AC902" s="6" t="s">
        <v>8</v>
      </c>
      <c r="AD902" s="6" t="s">
        <v>90</v>
      </c>
      <c r="AE902" s="6">
        <v>1</v>
      </c>
      <c r="AF902" s="104">
        <v>11.24</v>
      </c>
      <c r="AG902" s="104">
        <v>11.24</v>
      </c>
    </row>
    <row r="903" spans="1:33" ht="15" customHeight="1">
      <c r="A903" s="107"/>
      <c r="B903" s="107"/>
      <c r="C903" s="107"/>
      <c r="D903" s="107"/>
      <c r="E903" s="116" t="s">
        <v>20</v>
      </c>
      <c r="F903" s="116"/>
      <c r="G903" s="117">
        <f>SUM(G902)</f>
        <v>8.43</v>
      </c>
      <c r="AE903" s="6" t="s">
        <v>20</v>
      </c>
      <c r="AG903" s="104">
        <v>11.24</v>
      </c>
    </row>
    <row r="904" spans="1:33" ht="15" customHeight="1">
      <c r="A904" s="107"/>
      <c r="B904" s="107"/>
      <c r="C904" s="107"/>
      <c r="D904" s="107"/>
      <c r="E904" s="118" t="s">
        <v>21</v>
      </c>
      <c r="F904" s="118"/>
      <c r="G904" s="119">
        <f>G903+G900+G896</f>
        <v>10.82</v>
      </c>
      <c r="AE904" s="6" t="s">
        <v>21</v>
      </c>
      <c r="AG904" s="104">
        <v>14.42</v>
      </c>
    </row>
    <row r="905" spans="1:33" ht="9.9499999999999993" customHeight="1">
      <c r="A905" s="107"/>
      <c r="B905" s="107"/>
      <c r="C905" s="108"/>
      <c r="D905" s="108"/>
      <c r="E905" s="107"/>
      <c r="F905" s="107"/>
      <c r="G905" s="107"/>
    </row>
    <row r="906" spans="1:33" ht="20.100000000000001" customHeight="1">
      <c r="A906" s="109" t="s">
        <v>491</v>
      </c>
      <c r="B906" s="109"/>
      <c r="C906" s="109"/>
      <c r="D906" s="109"/>
      <c r="E906" s="109"/>
      <c r="F906" s="109"/>
      <c r="G906" s="109"/>
      <c r="AA906" s="6" t="s">
        <v>491</v>
      </c>
    </row>
    <row r="907" spans="1:33" ht="15" customHeight="1">
      <c r="A907" s="110" t="s">
        <v>63</v>
      </c>
      <c r="B907" s="110"/>
      <c r="C907" s="111" t="s">
        <v>2</v>
      </c>
      <c r="D907" s="111" t="s">
        <v>3</v>
      </c>
      <c r="E907" s="111" t="s">
        <v>4</v>
      </c>
      <c r="F907" s="111" t="s">
        <v>5</v>
      </c>
      <c r="G907" s="111" t="s">
        <v>6</v>
      </c>
      <c r="AA907" s="6" t="s">
        <v>63</v>
      </c>
      <c r="AC907" s="6" t="s">
        <v>2</v>
      </c>
      <c r="AD907" s="6" t="s">
        <v>3</v>
      </c>
      <c r="AE907" s="6" t="s">
        <v>4</v>
      </c>
      <c r="AF907" s="104" t="s">
        <v>5</v>
      </c>
      <c r="AG907" s="104" t="s">
        <v>6</v>
      </c>
    </row>
    <row r="908" spans="1:33" ht="20.100000000000001" customHeight="1">
      <c r="A908" s="112" t="s">
        <v>431</v>
      </c>
      <c r="B908" s="113" t="s">
        <v>432</v>
      </c>
      <c r="C908" s="112" t="s">
        <v>8</v>
      </c>
      <c r="D908" s="112" t="s">
        <v>90</v>
      </c>
      <c r="E908" s="114">
        <v>2.5000000000000001E-2</v>
      </c>
      <c r="F908" s="115">
        <f t="shared" ref="F908:F909" si="196">IF(D908="H",$K$9*AF908,$K$10*AF908)</f>
        <v>16.634999999999998</v>
      </c>
      <c r="G908" s="115">
        <f t="shared" ref="G908:G909" si="197">ROUND(F908*E908,2)</f>
        <v>0.42</v>
      </c>
      <c r="AA908" s="6" t="s">
        <v>431</v>
      </c>
      <c r="AB908" s="6" t="s">
        <v>432</v>
      </c>
      <c r="AC908" s="6" t="s">
        <v>8</v>
      </c>
      <c r="AD908" s="6" t="s">
        <v>90</v>
      </c>
      <c r="AE908" s="6">
        <v>2.5000000000000001E-2</v>
      </c>
      <c r="AF908" s="104">
        <v>22.18</v>
      </c>
      <c r="AG908" s="104">
        <v>0.55000000000000004</v>
      </c>
    </row>
    <row r="909" spans="1:33" ht="29.1" customHeight="1">
      <c r="A909" s="112" t="s">
        <v>433</v>
      </c>
      <c r="B909" s="113" t="s">
        <v>434</v>
      </c>
      <c r="C909" s="112" t="s">
        <v>8</v>
      </c>
      <c r="D909" s="112" t="s">
        <v>55</v>
      </c>
      <c r="E909" s="114">
        <v>0.54300000000000004</v>
      </c>
      <c r="F909" s="115">
        <f t="shared" si="196"/>
        <v>0.16500000000000001</v>
      </c>
      <c r="G909" s="115">
        <f t="shared" si="197"/>
        <v>0.09</v>
      </c>
      <c r="AA909" s="6" t="s">
        <v>433</v>
      </c>
      <c r="AB909" s="6" t="s">
        <v>434</v>
      </c>
      <c r="AC909" s="6" t="s">
        <v>8</v>
      </c>
      <c r="AD909" s="6" t="s">
        <v>55</v>
      </c>
      <c r="AE909" s="6">
        <v>0.54300000000000004</v>
      </c>
      <c r="AF909" s="104">
        <v>0.22</v>
      </c>
      <c r="AG909" s="104">
        <v>0.11</v>
      </c>
    </row>
    <row r="910" spans="1:33" ht="15" customHeight="1">
      <c r="A910" s="107"/>
      <c r="B910" s="107"/>
      <c r="C910" s="107"/>
      <c r="D910" s="107"/>
      <c r="E910" s="116" t="s">
        <v>75</v>
      </c>
      <c r="F910" s="116"/>
      <c r="G910" s="117">
        <f>SUM(G908:G909)</f>
        <v>0.51</v>
      </c>
      <c r="AE910" s="6" t="s">
        <v>75</v>
      </c>
      <c r="AG910" s="104">
        <v>0.66</v>
      </c>
    </row>
    <row r="911" spans="1:33" ht="15" customHeight="1">
      <c r="A911" s="110" t="s">
        <v>96</v>
      </c>
      <c r="B911" s="110"/>
      <c r="C911" s="111" t="s">
        <v>2</v>
      </c>
      <c r="D911" s="111" t="s">
        <v>3</v>
      </c>
      <c r="E911" s="111" t="s">
        <v>4</v>
      </c>
      <c r="F911" s="111" t="s">
        <v>5</v>
      </c>
      <c r="G911" s="111" t="s">
        <v>6</v>
      </c>
      <c r="AA911" s="6" t="s">
        <v>96</v>
      </c>
      <c r="AC911" s="6" t="s">
        <v>2</v>
      </c>
      <c r="AD911" s="6" t="s">
        <v>3</v>
      </c>
      <c r="AE911" s="6" t="s">
        <v>4</v>
      </c>
      <c r="AF911" s="104" t="s">
        <v>5</v>
      </c>
      <c r="AG911" s="104" t="s">
        <v>6</v>
      </c>
    </row>
    <row r="912" spans="1:33" ht="15" customHeight="1">
      <c r="A912" s="112" t="s">
        <v>435</v>
      </c>
      <c r="B912" s="113" t="s">
        <v>1730</v>
      </c>
      <c r="C912" s="112" t="s">
        <v>8</v>
      </c>
      <c r="D912" s="112" t="s">
        <v>36</v>
      </c>
      <c r="E912" s="114">
        <v>1.1599999999999999E-2</v>
      </c>
      <c r="F912" s="115">
        <f t="shared" ref="F912:F913" si="198">IF(D912="H",$K$9*AF912,$K$10*AF912)</f>
        <v>12.817499999999999</v>
      </c>
      <c r="G912" s="115">
        <f t="shared" ref="G912:G913" si="199">ROUND(F912*E912,2)</f>
        <v>0.15</v>
      </c>
      <c r="AA912" s="6" t="s">
        <v>435</v>
      </c>
      <c r="AB912" s="6" t="s">
        <v>1730</v>
      </c>
      <c r="AC912" s="6" t="s">
        <v>8</v>
      </c>
      <c r="AD912" s="6" t="s">
        <v>36</v>
      </c>
      <c r="AE912" s="6">
        <v>1.1599999999999999E-2</v>
      </c>
      <c r="AF912" s="104">
        <v>17.09</v>
      </c>
      <c r="AG912" s="104">
        <v>0.19</v>
      </c>
    </row>
    <row r="913" spans="1:33" ht="15" customHeight="1">
      <c r="A913" s="112" t="s">
        <v>436</v>
      </c>
      <c r="B913" s="113" t="s">
        <v>1731</v>
      </c>
      <c r="C913" s="112" t="s">
        <v>8</v>
      </c>
      <c r="D913" s="112" t="s">
        <v>36</v>
      </c>
      <c r="E913" s="114">
        <v>7.0900000000000005E-2</v>
      </c>
      <c r="F913" s="115">
        <f t="shared" si="198"/>
        <v>16.184999999999999</v>
      </c>
      <c r="G913" s="115">
        <f t="shared" si="199"/>
        <v>1.1499999999999999</v>
      </c>
      <c r="AA913" s="6" t="s">
        <v>436</v>
      </c>
      <c r="AB913" s="6" t="s">
        <v>1731</v>
      </c>
      <c r="AC913" s="6" t="s">
        <v>8</v>
      </c>
      <c r="AD913" s="6" t="s">
        <v>36</v>
      </c>
      <c r="AE913" s="6">
        <v>7.0900000000000005E-2</v>
      </c>
      <c r="AF913" s="104">
        <v>21.58</v>
      </c>
      <c r="AG913" s="104">
        <v>1.53</v>
      </c>
    </row>
    <row r="914" spans="1:33" ht="18" customHeight="1">
      <c r="A914" s="107"/>
      <c r="B914" s="107"/>
      <c r="C914" s="107"/>
      <c r="D914" s="107"/>
      <c r="E914" s="116" t="s">
        <v>99</v>
      </c>
      <c r="F914" s="116"/>
      <c r="G914" s="117">
        <f>SUM(G912:G913)</f>
        <v>1.2999999999999998</v>
      </c>
      <c r="AE914" s="6" t="s">
        <v>99</v>
      </c>
      <c r="AG914" s="104">
        <v>1.72</v>
      </c>
    </row>
    <row r="915" spans="1:33" ht="15" customHeight="1">
      <c r="A915" s="110" t="s">
        <v>18</v>
      </c>
      <c r="B915" s="110"/>
      <c r="C915" s="111" t="s">
        <v>2</v>
      </c>
      <c r="D915" s="111" t="s">
        <v>3</v>
      </c>
      <c r="E915" s="111" t="s">
        <v>4</v>
      </c>
      <c r="F915" s="111" t="s">
        <v>5</v>
      </c>
      <c r="G915" s="111" t="s">
        <v>6</v>
      </c>
      <c r="AA915" s="6" t="s">
        <v>18</v>
      </c>
      <c r="AC915" s="6" t="s">
        <v>2</v>
      </c>
      <c r="AD915" s="6" t="s">
        <v>3</v>
      </c>
      <c r="AE915" s="6" t="s">
        <v>4</v>
      </c>
      <c r="AF915" s="104" t="s">
        <v>5</v>
      </c>
      <c r="AG915" s="104" t="s">
        <v>6</v>
      </c>
    </row>
    <row r="916" spans="1:33" ht="20.100000000000001" customHeight="1">
      <c r="A916" s="112" t="s">
        <v>443</v>
      </c>
      <c r="B916" s="113" t="s">
        <v>444</v>
      </c>
      <c r="C916" s="112" t="s">
        <v>8</v>
      </c>
      <c r="D916" s="112" t="s">
        <v>90</v>
      </c>
      <c r="E916" s="114">
        <v>1</v>
      </c>
      <c r="F916" s="115">
        <f>IF(D916="H",$K$9*AF916,$K$10*AF916)</f>
        <v>7.8224999999999998</v>
      </c>
      <c r="G916" s="115">
        <f t="shared" ref="G916" si="200">ROUND(F916*E916,2)</f>
        <v>7.82</v>
      </c>
      <c r="AA916" s="6" t="s">
        <v>443</v>
      </c>
      <c r="AB916" s="6" t="s">
        <v>444</v>
      </c>
      <c r="AC916" s="6" t="s">
        <v>8</v>
      </c>
      <c r="AD916" s="6" t="s">
        <v>90</v>
      </c>
      <c r="AE916" s="6">
        <v>1</v>
      </c>
      <c r="AF916" s="104">
        <v>10.43</v>
      </c>
      <c r="AG916" s="104">
        <v>10.43</v>
      </c>
    </row>
    <row r="917" spans="1:33" ht="15" customHeight="1">
      <c r="A917" s="107"/>
      <c r="B917" s="107"/>
      <c r="C917" s="107"/>
      <c r="D917" s="107"/>
      <c r="E917" s="116" t="s">
        <v>20</v>
      </c>
      <c r="F917" s="116"/>
      <c r="G917" s="117">
        <f>SUM(G916)</f>
        <v>7.82</v>
      </c>
      <c r="AE917" s="6" t="s">
        <v>20</v>
      </c>
      <c r="AG917" s="104">
        <v>10.43</v>
      </c>
    </row>
    <row r="918" spans="1:33" ht="15" customHeight="1">
      <c r="A918" s="107"/>
      <c r="B918" s="107"/>
      <c r="C918" s="107"/>
      <c r="D918" s="107"/>
      <c r="E918" s="118" t="s">
        <v>21</v>
      </c>
      <c r="F918" s="118"/>
      <c r="G918" s="119">
        <f>G917+G914+G910</f>
        <v>9.6300000000000008</v>
      </c>
      <c r="AE918" s="6" t="s">
        <v>21</v>
      </c>
      <c r="AG918" s="104">
        <v>12.81</v>
      </c>
    </row>
    <row r="919" spans="1:33" ht="9.9499999999999993" customHeight="1">
      <c r="A919" s="107"/>
      <c r="B919" s="107"/>
      <c r="C919" s="108"/>
      <c r="D919" s="108"/>
      <c r="E919" s="107"/>
      <c r="F919" s="107"/>
      <c r="G919" s="107"/>
    </row>
    <row r="920" spans="1:33" ht="20.100000000000001" customHeight="1">
      <c r="A920" s="109" t="s">
        <v>492</v>
      </c>
      <c r="B920" s="109"/>
      <c r="C920" s="109"/>
      <c r="D920" s="109"/>
      <c r="E920" s="109"/>
      <c r="F920" s="109"/>
      <c r="G920" s="109"/>
      <c r="AA920" s="6" t="s">
        <v>492</v>
      </c>
    </row>
    <row r="921" spans="1:33" ht="15" customHeight="1">
      <c r="A921" s="110" t="s">
        <v>63</v>
      </c>
      <c r="B921" s="110"/>
      <c r="C921" s="111" t="s">
        <v>2</v>
      </c>
      <c r="D921" s="111" t="s">
        <v>3</v>
      </c>
      <c r="E921" s="111" t="s">
        <v>4</v>
      </c>
      <c r="F921" s="111" t="s">
        <v>5</v>
      </c>
      <c r="G921" s="111" t="s">
        <v>6</v>
      </c>
      <c r="AA921" s="6" t="s">
        <v>63</v>
      </c>
      <c r="AC921" s="6" t="s">
        <v>2</v>
      </c>
      <c r="AD921" s="6" t="s">
        <v>3</v>
      </c>
      <c r="AE921" s="6" t="s">
        <v>4</v>
      </c>
      <c r="AF921" s="104" t="s">
        <v>5</v>
      </c>
      <c r="AG921" s="104" t="s">
        <v>6</v>
      </c>
    </row>
    <row r="922" spans="1:33" ht="20.100000000000001" customHeight="1">
      <c r="A922" s="112" t="s">
        <v>431</v>
      </c>
      <c r="B922" s="113" t="s">
        <v>432</v>
      </c>
      <c r="C922" s="112" t="s">
        <v>8</v>
      </c>
      <c r="D922" s="112" t="s">
        <v>90</v>
      </c>
      <c r="E922" s="114">
        <v>2.5000000000000001E-2</v>
      </c>
      <c r="F922" s="115">
        <f t="shared" ref="F922:F923" si="201">IF(D922="H",$K$9*AF922,$K$10*AF922)</f>
        <v>16.634999999999998</v>
      </c>
      <c r="G922" s="115">
        <f t="shared" ref="G922:G923" si="202">ROUND(F922*E922,2)</f>
        <v>0.42</v>
      </c>
      <c r="AA922" s="6" t="s">
        <v>431</v>
      </c>
      <c r="AB922" s="6" t="s">
        <v>432</v>
      </c>
      <c r="AC922" s="6" t="s">
        <v>8</v>
      </c>
      <c r="AD922" s="6" t="s">
        <v>90</v>
      </c>
      <c r="AE922" s="6">
        <v>2.5000000000000001E-2</v>
      </c>
      <c r="AF922" s="104">
        <v>22.18</v>
      </c>
      <c r="AG922" s="104">
        <v>0.55000000000000004</v>
      </c>
    </row>
    <row r="923" spans="1:33" ht="29.1" customHeight="1">
      <c r="A923" s="112" t="s">
        <v>433</v>
      </c>
      <c r="B923" s="113" t="s">
        <v>434</v>
      </c>
      <c r="C923" s="112" t="s">
        <v>8</v>
      </c>
      <c r="D923" s="112" t="s">
        <v>55</v>
      </c>
      <c r="E923" s="114">
        <v>0.36699999999999999</v>
      </c>
      <c r="F923" s="115">
        <f t="shared" si="201"/>
        <v>0.16500000000000001</v>
      </c>
      <c r="G923" s="115">
        <f t="shared" si="202"/>
        <v>0.06</v>
      </c>
      <c r="AA923" s="6" t="s">
        <v>433</v>
      </c>
      <c r="AB923" s="6" t="s">
        <v>434</v>
      </c>
      <c r="AC923" s="6" t="s">
        <v>8</v>
      </c>
      <c r="AD923" s="6" t="s">
        <v>55</v>
      </c>
      <c r="AE923" s="6">
        <v>0.36699999999999999</v>
      </c>
      <c r="AF923" s="104">
        <v>0.22</v>
      </c>
      <c r="AG923" s="104">
        <v>0.08</v>
      </c>
    </row>
    <row r="924" spans="1:33" ht="15" customHeight="1">
      <c r="A924" s="107"/>
      <c r="B924" s="107"/>
      <c r="C924" s="107"/>
      <c r="D924" s="107"/>
      <c r="E924" s="116" t="s">
        <v>75</v>
      </c>
      <c r="F924" s="116"/>
      <c r="G924" s="117">
        <f>SUM(G922:G923)</f>
        <v>0.48</v>
      </c>
      <c r="AE924" s="6" t="s">
        <v>75</v>
      </c>
      <c r="AG924" s="104">
        <v>0.63</v>
      </c>
    </row>
    <row r="925" spans="1:33" ht="15" customHeight="1">
      <c r="A925" s="110" t="s">
        <v>96</v>
      </c>
      <c r="B925" s="110"/>
      <c r="C925" s="111" t="s">
        <v>2</v>
      </c>
      <c r="D925" s="111" t="s">
        <v>3</v>
      </c>
      <c r="E925" s="111" t="s">
        <v>4</v>
      </c>
      <c r="F925" s="111" t="s">
        <v>5</v>
      </c>
      <c r="G925" s="111" t="s">
        <v>6</v>
      </c>
      <c r="AA925" s="6" t="s">
        <v>96</v>
      </c>
      <c r="AC925" s="6" t="s">
        <v>2</v>
      </c>
      <c r="AD925" s="6" t="s">
        <v>3</v>
      </c>
      <c r="AE925" s="6" t="s">
        <v>4</v>
      </c>
      <c r="AF925" s="104" t="s">
        <v>5</v>
      </c>
      <c r="AG925" s="104" t="s">
        <v>6</v>
      </c>
    </row>
    <row r="926" spans="1:33" ht="15" customHeight="1">
      <c r="A926" s="112" t="s">
        <v>435</v>
      </c>
      <c r="B926" s="113" t="s">
        <v>1730</v>
      </c>
      <c r="C926" s="112" t="s">
        <v>8</v>
      </c>
      <c r="D926" s="112" t="s">
        <v>36</v>
      </c>
      <c r="E926" s="114">
        <v>7.6E-3</v>
      </c>
      <c r="F926" s="115">
        <f t="shared" ref="F926:F927" si="203">IF(D926="H",$K$9*AF926,$K$10*AF926)</f>
        <v>12.817499999999999</v>
      </c>
      <c r="G926" s="115">
        <f t="shared" ref="G926:G927" si="204">ROUND(F926*E926,2)</f>
        <v>0.1</v>
      </c>
      <c r="AA926" s="6" t="s">
        <v>435</v>
      </c>
      <c r="AB926" s="6" t="s">
        <v>1730</v>
      </c>
      <c r="AC926" s="6" t="s">
        <v>8</v>
      </c>
      <c r="AD926" s="6" t="s">
        <v>36</v>
      </c>
      <c r="AE926" s="6">
        <v>7.6E-3</v>
      </c>
      <c r="AF926" s="104">
        <v>17.09</v>
      </c>
      <c r="AG926" s="104">
        <v>0.12</v>
      </c>
    </row>
    <row r="927" spans="1:33" ht="15" customHeight="1">
      <c r="A927" s="112" t="s">
        <v>436</v>
      </c>
      <c r="B927" s="113" t="s">
        <v>1731</v>
      </c>
      <c r="C927" s="112" t="s">
        <v>8</v>
      </c>
      <c r="D927" s="112" t="s">
        <v>36</v>
      </c>
      <c r="E927" s="114">
        <v>4.6399999999999997E-2</v>
      </c>
      <c r="F927" s="115">
        <f t="shared" si="203"/>
        <v>16.184999999999999</v>
      </c>
      <c r="G927" s="115">
        <f t="shared" si="204"/>
        <v>0.75</v>
      </c>
      <c r="AA927" s="6" t="s">
        <v>436</v>
      </c>
      <c r="AB927" s="6" t="s">
        <v>1731</v>
      </c>
      <c r="AC927" s="6" t="s">
        <v>8</v>
      </c>
      <c r="AD927" s="6" t="s">
        <v>36</v>
      </c>
      <c r="AE927" s="6">
        <v>4.6399999999999997E-2</v>
      </c>
      <c r="AF927" s="104">
        <v>21.58</v>
      </c>
      <c r="AG927" s="104">
        <v>1</v>
      </c>
    </row>
    <row r="928" spans="1:33" ht="18" customHeight="1">
      <c r="A928" s="107"/>
      <c r="B928" s="107"/>
      <c r="C928" s="107"/>
      <c r="D928" s="107"/>
      <c r="E928" s="116" t="s">
        <v>99</v>
      </c>
      <c r="F928" s="116"/>
      <c r="G928" s="117">
        <f>SUM(G926:G927)</f>
        <v>0.85</v>
      </c>
      <c r="AE928" s="6" t="s">
        <v>99</v>
      </c>
      <c r="AG928" s="104">
        <v>1.1200000000000001</v>
      </c>
    </row>
    <row r="929" spans="1:33" ht="15" customHeight="1">
      <c r="A929" s="110" t="s">
        <v>18</v>
      </c>
      <c r="B929" s="110"/>
      <c r="C929" s="111" t="s">
        <v>2</v>
      </c>
      <c r="D929" s="111" t="s">
        <v>3</v>
      </c>
      <c r="E929" s="111" t="s">
        <v>4</v>
      </c>
      <c r="F929" s="111" t="s">
        <v>5</v>
      </c>
      <c r="G929" s="111" t="s">
        <v>6</v>
      </c>
      <c r="AA929" s="6" t="s">
        <v>18</v>
      </c>
      <c r="AC929" s="6" t="s">
        <v>2</v>
      </c>
      <c r="AD929" s="6" t="s">
        <v>3</v>
      </c>
      <c r="AE929" s="6" t="s">
        <v>4</v>
      </c>
      <c r="AF929" s="104" t="s">
        <v>5</v>
      </c>
      <c r="AG929" s="104" t="s">
        <v>6</v>
      </c>
    </row>
    <row r="930" spans="1:33" ht="20.100000000000001" customHeight="1">
      <c r="A930" s="112" t="s">
        <v>446</v>
      </c>
      <c r="B930" s="113" t="s">
        <v>447</v>
      </c>
      <c r="C930" s="112" t="s">
        <v>8</v>
      </c>
      <c r="D930" s="112" t="s">
        <v>90</v>
      </c>
      <c r="E930" s="114">
        <v>1</v>
      </c>
      <c r="F930" s="115">
        <f>IF(D930="H",$K$9*AF930,$K$10*AF930)</f>
        <v>6.7275000000000009</v>
      </c>
      <c r="G930" s="115">
        <f t="shared" ref="G930" si="205">ROUND(F930*E930,2)</f>
        <v>6.73</v>
      </c>
      <c r="AA930" s="6" t="s">
        <v>446</v>
      </c>
      <c r="AB930" s="6" t="s">
        <v>447</v>
      </c>
      <c r="AC930" s="6" t="s">
        <v>8</v>
      </c>
      <c r="AD930" s="6" t="s">
        <v>90</v>
      </c>
      <c r="AE930" s="6">
        <v>1</v>
      </c>
      <c r="AF930" s="104">
        <v>8.9700000000000006</v>
      </c>
      <c r="AG930" s="104">
        <v>8.9700000000000006</v>
      </c>
    </row>
    <row r="931" spans="1:33" ht="15" customHeight="1">
      <c r="A931" s="107"/>
      <c r="B931" s="107"/>
      <c r="C931" s="107"/>
      <c r="D931" s="107"/>
      <c r="E931" s="116" t="s">
        <v>20</v>
      </c>
      <c r="F931" s="116"/>
      <c r="G931" s="117">
        <f>SUM(G930)</f>
        <v>6.73</v>
      </c>
      <c r="AE931" s="6" t="s">
        <v>20</v>
      </c>
      <c r="AG931" s="104">
        <v>8.9700000000000006</v>
      </c>
    </row>
    <row r="932" spans="1:33" ht="15" customHeight="1">
      <c r="A932" s="107"/>
      <c r="B932" s="107"/>
      <c r="C932" s="107"/>
      <c r="D932" s="107"/>
      <c r="E932" s="118" t="s">
        <v>21</v>
      </c>
      <c r="F932" s="118"/>
      <c r="G932" s="119">
        <f>G931+G928+G924</f>
        <v>8.06</v>
      </c>
      <c r="AE932" s="6" t="s">
        <v>21</v>
      </c>
      <c r="AG932" s="104">
        <v>10.72</v>
      </c>
    </row>
    <row r="933" spans="1:33" ht="9.9499999999999993" customHeight="1">
      <c r="A933" s="107"/>
      <c r="B933" s="107"/>
      <c r="C933" s="108"/>
      <c r="D933" s="108"/>
      <c r="E933" s="107"/>
      <c r="F933" s="107"/>
      <c r="G933" s="107"/>
    </row>
    <row r="934" spans="1:33" ht="20.100000000000001" customHeight="1">
      <c r="A934" s="109" t="s">
        <v>493</v>
      </c>
      <c r="B934" s="109"/>
      <c r="C934" s="109"/>
      <c r="D934" s="109"/>
      <c r="E934" s="109"/>
      <c r="F934" s="109"/>
      <c r="G934" s="109"/>
      <c r="AA934" s="6" t="s">
        <v>493</v>
      </c>
    </row>
    <row r="935" spans="1:33" ht="15" customHeight="1">
      <c r="A935" s="110" t="s">
        <v>341</v>
      </c>
      <c r="B935" s="110"/>
      <c r="C935" s="111" t="s">
        <v>2</v>
      </c>
      <c r="D935" s="111" t="s">
        <v>3</v>
      </c>
      <c r="E935" s="111" t="s">
        <v>4</v>
      </c>
      <c r="F935" s="111" t="s">
        <v>5</v>
      </c>
      <c r="G935" s="111" t="s">
        <v>6</v>
      </c>
      <c r="AA935" s="6" t="s">
        <v>341</v>
      </c>
      <c r="AC935" s="6" t="s">
        <v>2</v>
      </c>
      <c r="AD935" s="6" t="s">
        <v>3</v>
      </c>
      <c r="AE935" s="6" t="s">
        <v>4</v>
      </c>
      <c r="AF935" s="104" t="s">
        <v>5</v>
      </c>
      <c r="AG935" s="104" t="s">
        <v>6</v>
      </c>
    </row>
    <row r="936" spans="1:33" ht="20.100000000000001" customHeight="1">
      <c r="A936" s="112" t="s">
        <v>494</v>
      </c>
      <c r="B936" s="113" t="s">
        <v>495</v>
      </c>
      <c r="C936" s="112" t="s">
        <v>8</v>
      </c>
      <c r="D936" s="112" t="s">
        <v>9</v>
      </c>
      <c r="E936" s="114">
        <v>0.12470000000000001</v>
      </c>
      <c r="F936" s="115">
        <f t="shared" ref="F936:F938" si="206">IF(D936="H",$K$9*AF936,$K$10*AF936)</f>
        <v>9.99</v>
      </c>
      <c r="G936" s="115">
        <f t="shared" ref="G936:G938" si="207">ROUND(F936*E936,2)</f>
        <v>1.25</v>
      </c>
      <c r="AA936" s="6" t="s">
        <v>494</v>
      </c>
      <c r="AB936" s="6" t="s">
        <v>495</v>
      </c>
      <c r="AC936" s="6" t="s">
        <v>8</v>
      </c>
      <c r="AD936" s="6" t="s">
        <v>9</v>
      </c>
      <c r="AE936" s="6">
        <v>0.12470000000000001</v>
      </c>
      <c r="AF936" s="104">
        <v>13.32</v>
      </c>
      <c r="AG936" s="104">
        <v>1.66</v>
      </c>
    </row>
    <row r="937" spans="1:33" ht="20.100000000000001" customHeight="1">
      <c r="A937" s="112" t="s">
        <v>496</v>
      </c>
      <c r="B937" s="113" t="s">
        <v>497</v>
      </c>
      <c r="C937" s="112" t="s">
        <v>8</v>
      </c>
      <c r="D937" s="112" t="s">
        <v>9</v>
      </c>
      <c r="E937" s="114">
        <v>0.24940000000000001</v>
      </c>
      <c r="F937" s="115">
        <f t="shared" si="206"/>
        <v>3.84</v>
      </c>
      <c r="G937" s="115">
        <f t="shared" si="207"/>
        <v>0.96</v>
      </c>
      <c r="AA937" s="6" t="s">
        <v>496</v>
      </c>
      <c r="AB937" s="6" t="s">
        <v>497</v>
      </c>
      <c r="AC937" s="6" t="s">
        <v>8</v>
      </c>
      <c r="AD937" s="6" t="s">
        <v>9</v>
      </c>
      <c r="AE937" s="6">
        <v>0.24940000000000001</v>
      </c>
      <c r="AF937" s="104">
        <v>5.12</v>
      </c>
      <c r="AG937" s="104">
        <v>1.27</v>
      </c>
    </row>
    <row r="938" spans="1:33" ht="29.1" customHeight="1">
      <c r="A938" s="112" t="s">
        <v>498</v>
      </c>
      <c r="B938" s="113" t="s">
        <v>499</v>
      </c>
      <c r="C938" s="112" t="s">
        <v>8</v>
      </c>
      <c r="D938" s="112" t="s">
        <v>9</v>
      </c>
      <c r="E938" s="114">
        <v>0.1371</v>
      </c>
      <c r="F938" s="115">
        <f t="shared" si="206"/>
        <v>15.375</v>
      </c>
      <c r="G938" s="115">
        <f t="shared" si="207"/>
        <v>2.11</v>
      </c>
      <c r="AA938" s="6" t="s">
        <v>498</v>
      </c>
      <c r="AB938" s="6" t="s">
        <v>499</v>
      </c>
      <c r="AC938" s="6" t="s">
        <v>8</v>
      </c>
      <c r="AD938" s="6" t="s">
        <v>9</v>
      </c>
      <c r="AE938" s="6">
        <v>0.1371</v>
      </c>
      <c r="AF938" s="104">
        <v>20.5</v>
      </c>
      <c r="AG938" s="104">
        <v>2.81</v>
      </c>
    </row>
    <row r="939" spans="1:33" ht="15" customHeight="1">
      <c r="A939" s="107"/>
      <c r="B939" s="107"/>
      <c r="C939" s="107"/>
      <c r="D939" s="107"/>
      <c r="E939" s="116" t="s">
        <v>346</v>
      </c>
      <c r="F939" s="116"/>
      <c r="G939" s="117">
        <f>SUM(G936:G938)</f>
        <v>4.32</v>
      </c>
      <c r="AE939" s="6" t="s">
        <v>346</v>
      </c>
      <c r="AG939" s="104">
        <v>5.74</v>
      </c>
    </row>
    <row r="940" spans="1:33" ht="15" customHeight="1">
      <c r="A940" s="110" t="s">
        <v>77</v>
      </c>
      <c r="B940" s="110"/>
      <c r="C940" s="111" t="s">
        <v>2</v>
      </c>
      <c r="D940" s="111" t="s">
        <v>3</v>
      </c>
      <c r="E940" s="111" t="s">
        <v>4</v>
      </c>
      <c r="F940" s="111" t="s">
        <v>5</v>
      </c>
      <c r="G940" s="111" t="s">
        <v>6</v>
      </c>
      <c r="AA940" s="6" t="s">
        <v>77</v>
      </c>
      <c r="AC940" s="6" t="s">
        <v>2</v>
      </c>
      <c r="AD940" s="6" t="s">
        <v>3</v>
      </c>
      <c r="AE940" s="6" t="s">
        <v>4</v>
      </c>
      <c r="AF940" s="104" t="s">
        <v>5</v>
      </c>
      <c r="AG940" s="104" t="s">
        <v>6</v>
      </c>
    </row>
    <row r="941" spans="1:33" ht="20.100000000000001" customHeight="1">
      <c r="A941" s="112" t="s">
        <v>78</v>
      </c>
      <c r="B941" s="113" t="s">
        <v>79</v>
      </c>
      <c r="C941" s="112" t="s">
        <v>8</v>
      </c>
      <c r="D941" s="112" t="s">
        <v>80</v>
      </c>
      <c r="E941" s="114">
        <v>5.7999999999999996E-3</v>
      </c>
      <c r="F941" s="115">
        <f t="shared" ref="F941:F942" si="208">IF(D941="H",$K$9*AF941,$K$10*AF941)</f>
        <v>17.580000000000002</v>
      </c>
      <c r="G941" s="115">
        <f t="shared" ref="G941:G942" si="209">ROUND(F941*E941,2)</f>
        <v>0.1</v>
      </c>
      <c r="AA941" s="6" t="s">
        <v>78</v>
      </c>
      <c r="AB941" s="6" t="s">
        <v>79</v>
      </c>
      <c r="AC941" s="6" t="s">
        <v>8</v>
      </c>
      <c r="AD941" s="6" t="s">
        <v>80</v>
      </c>
      <c r="AE941" s="6">
        <v>5.7999999999999996E-3</v>
      </c>
      <c r="AF941" s="104">
        <v>23.44</v>
      </c>
      <c r="AG941" s="104">
        <v>0.13</v>
      </c>
    </row>
    <row r="942" spans="1:33" ht="20.100000000000001" customHeight="1">
      <c r="A942" s="112" t="s">
        <v>81</v>
      </c>
      <c r="B942" s="113" t="s">
        <v>82</v>
      </c>
      <c r="C942" s="112" t="s">
        <v>8</v>
      </c>
      <c r="D942" s="112" t="s">
        <v>83</v>
      </c>
      <c r="E942" s="114">
        <v>1.4E-3</v>
      </c>
      <c r="F942" s="115">
        <f t="shared" si="208"/>
        <v>18.5625</v>
      </c>
      <c r="G942" s="115">
        <f t="shared" si="209"/>
        <v>0.03</v>
      </c>
      <c r="AA942" s="6" t="s">
        <v>81</v>
      </c>
      <c r="AB942" s="6" t="s">
        <v>82</v>
      </c>
      <c r="AC942" s="6" t="s">
        <v>8</v>
      </c>
      <c r="AD942" s="6" t="s">
        <v>83</v>
      </c>
      <c r="AE942" s="6">
        <v>1.4E-3</v>
      </c>
      <c r="AF942" s="104">
        <v>24.75</v>
      </c>
      <c r="AG942" s="104">
        <v>0.03</v>
      </c>
    </row>
    <row r="943" spans="1:33" ht="15" customHeight="1">
      <c r="A943" s="107"/>
      <c r="B943" s="107"/>
      <c r="C943" s="107"/>
      <c r="D943" s="107"/>
      <c r="E943" s="116" t="s">
        <v>84</v>
      </c>
      <c r="F943" s="116"/>
      <c r="G943" s="117">
        <f>SUM(G941:G942)</f>
        <v>0.13</v>
      </c>
      <c r="AE943" s="6" t="s">
        <v>84</v>
      </c>
      <c r="AG943" s="104">
        <v>0.16</v>
      </c>
    </row>
    <row r="944" spans="1:33" ht="15" customHeight="1">
      <c r="A944" s="110" t="s">
        <v>63</v>
      </c>
      <c r="B944" s="110"/>
      <c r="C944" s="111" t="s">
        <v>2</v>
      </c>
      <c r="D944" s="111" t="s">
        <v>3</v>
      </c>
      <c r="E944" s="111" t="s">
        <v>4</v>
      </c>
      <c r="F944" s="111" t="s">
        <v>5</v>
      </c>
      <c r="G944" s="111" t="s">
        <v>6</v>
      </c>
      <c r="AA944" s="6" t="s">
        <v>63</v>
      </c>
      <c r="AC944" s="6" t="s">
        <v>2</v>
      </c>
      <c r="AD944" s="6" t="s">
        <v>3</v>
      </c>
      <c r="AE944" s="6" t="s">
        <v>4</v>
      </c>
      <c r="AF944" s="104" t="s">
        <v>5</v>
      </c>
      <c r="AG944" s="104" t="s">
        <v>6</v>
      </c>
    </row>
    <row r="945" spans="1:33" ht="29.1" customHeight="1">
      <c r="A945" s="112" t="s">
        <v>500</v>
      </c>
      <c r="B945" s="113" t="s">
        <v>501</v>
      </c>
      <c r="C945" s="112" t="s">
        <v>8</v>
      </c>
      <c r="D945" s="112" t="s">
        <v>95</v>
      </c>
      <c r="E945" s="114">
        <v>0.1103</v>
      </c>
      <c r="F945" s="115">
        <f t="shared" ref="F945:F948" si="210">IF(D945="H",$K$9*AF945,$K$10*AF945)</f>
        <v>79.972499999999997</v>
      </c>
      <c r="G945" s="115">
        <f t="shared" ref="G945:G948" si="211">ROUND(F945*E945,2)</f>
        <v>8.82</v>
      </c>
      <c r="AA945" s="6" t="s">
        <v>500</v>
      </c>
      <c r="AB945" s="6" t="s">
        <v>501</v>
      </c>
      <c r="AC945" s="6" t="s">
        <v>8</v>
      </c>
      <c r="AD945" s="6" t="s">
        <v>95</v>
      </c>
      <c r="AE945" s="6">
        <v>0.1103</v>
      </c>
      <c r="AF945" s="104">
        <v>106.63</v>
      </c>
      <c r="AG945" s="104">
        <v>11.76</v>
      </c>
    </row>
    <row r="946" spans="1:33" ht="20.100000000000001" customHeight="1">
      <c r="A946" s="112" t="s">
        <v>458</v>
      </c>
      <c r="B946" s="113" t="s">
        <v>459</v>
      </c>
      <c r="C946" s="112" t="s">
        <v>8</v>
      </c>
      <c r="D946" s="112" t="s">
        <v>112</v>
      </c>
      <c r="E946" s="114">
        <v>3.5000000000000001E-3</v>
      </c>
      <c r="F946" s="115">
        <f t="shared" si="210"/>
        <v>7.9275000000000002</v>
      </c>
      <c r="G946" s="115">
        <f t="shared" si="211"/>
        <v>0.03</v>
      </c>
      <c r="AA946" s="6" t="s">
        <v>458</v>
      </c>
      <c r="AB946" s="6" t="s">
        <v>459</v>
      </c>
      <c r="AC946" s="6" t="s">
        <v>8</v>
      </c>
      <c r="AD946" s="6" t="s">
        <v>112</v>
      </c>
      <c r="AE946" s="6">
        <v>3.5000000000000001E-3</v>
      </c>
      <c r="AF946" s="104">
        <v>10.57</v>
      </c>
      <c r="AG946" s="104">
        <v>0.03</v>
      </c>
    </row>
    <row r="947" spans="1:33" ht="20.100000000000001" customHeight="1">
      <c r="A947" s="112" t="s">
        <v>471</v>
      </c>
      <c r="B947" s="113" t="s">
        <v>472</v>
      </c>
      <c r="C947" s="112" t="s">
        <v>8</v>
      </c>
      <c r="D947" s="112" t="s">
        <v>87</v>
      </c>
      <c r="E947" s="114">
        <v>0.42</v>
      </c>
      <c r="F947" s="115">
        <f t="shared" si="210"/>
        <v>8.3550000000000004</v>
      </c>
      <c r="G947" s="115">
        <f t="shared" si="211"/>
        <v>3.51</v>
      </c>
      <c r="AA947" s="6" t="s">
        <v>471</v>
      </c>
      <c r="AB947" s="6" t="s">
        <v>472</v>
      </c>
      <c r="AC947" s="6" t="s">
        <v>8</v>
      </c>
      <c r="AD947" s="6" t="s">
        <v>87</v>
      </c>
      <c r="AE947" s="6">
        <v>0.42</v>
      </c>
      <c r="AF947" s="104">
        <v>11.14</v>
      </c>
      <c r="AG947" s="104">
        <v>4.67</v>
      </c>
    </row>
    <row r="948" spans="1:33" ht="15" customHeight="1">
      <c r="A948" s="112" t="s">
        <v>104</v>
      </c>
      <c r="B948" s="113" t="s">
        <v>105</v>
      </c>
      <c r="C948" s="112" t="s">
        <v>8</v>
      </c>
      <c r="D948" s="112" t="s">
        <v>90</v>
      </c>
      <c r="E948" s="114">
        <v>7.0000000000000001E-3</v>
      </c>
      <c r="F948" s="115">
        <f t="shared" si="210"/>
        <v>15.254999999999999</v>
      </c>
      <c r="G948" s="115">
        <f t="shared" si="211"/>
        <v>0.11</v>
      </c>
      <c r="AA948" s="6" t="s">
        <v>104</v>
      </c>
      <c r="AB948" s="6" t="s">
        <v>105</v>
      </c>
      <c r="AC948" s="6" t="s">
        <v>8</v>
      </c>
      <c r="AD948" s="6" t="s">
        <v>90</v>
      </c>
      <c r="AE948" s="6">
        <v>7.0000000000000001E-3</v>
      </c>
      <c r="AF948" s="104">
        <v>20.34</v>
      </c>
      <c r="AG948" s="104">
        <v>0.14000000000000001</v>
      </c>
    </row>
    <row r="949" spans="1:33" ht="15" customHeight="1">
      <c r="A949" s="107"/>
      <c r="B949" s="107"/>
      <c r="C949" s="107"/>
      <c r="D949" s="107"/>
      <c r="E949" s="116" t="s">
        <v>75</v>
      </c>
      <c r="F949" s="116"/>
      <c r="G949" s="117">
        <f>SUM(G945:G948)</f>
        <v>12.469999999999999</v>
      </c>
      <c r="AE949" s="6" t="s">
        <v>75</v>
      </c>
      <c r="AG949" s="104">
        <v>16.600000000000001</v>
      </c>
    </row>
    <row r="950" spans="1:33" ht="15" customHeight="1">
      <c r="A950" s="110" t="s">
        <v>96</v>
      </c>
      <c r="B950" s="110"/>
      <c r="C950" s="111" t="s">
        <v>2</v>
      </c>
      <c r="D950" s="111" t="s">
        <v>3</v>
      </c>
      <c r="E950" s="111" t="s">
        <v>4</v>
      </c>
      <c r="F950" s="111" t="s">
        <v>5</v>
      </c>
      <c r="G950" s="111" t="s">
        <v>6</v>
      </c>
      <c r="AA950" s="6" t="s">
        <v>96</v>
      </c>
      <c r="AC950" s="6" t="s">
        <v>2</v>
      </c>
      <c r="AD950" s="6" t="s">
        <v>3</v>
      </c>
      <c r="AE950" s="6" t="s">
        <v>4</v>
      </c>
      <c r="AF950" s="104" t="s">
        <v>5</v>
      </c>
      <c r="AG950" s="104" t="s">
        <v>6</v>
      </c>
    </row>
    <row r="951" spans="1:33" ht="15" customHeight="1">
      <c r="A951" s="112" t="s">
        <v>97</v>
      </c>
      <c r="B951" s="113" t="s">
        <v>1724</v>
      </c>
      <c r="C951" s="112" t="s">
        <v>8</v>
      </c>
      <c r="D951" s="112" t="s">
        <v>36</v>
      </c>
      <c r="E951" s="114">
        <v>1.24E-2</v>
      </c>
      <c r="F951" s="115">
        <f t="shared" ref="F951:F952" si="212">IF(D951="H",$K$9*AF951,$K$10*AF951)</f>
        <v>13.26</v>
      </c>
      <c r="G951" s="115">
        <f t="shared" ref="G951:G952" si="213">ROUND(F951*E951,2)</f>
        <v>0.16</v>
      </c>
      <c r="AA951" s="6" t="s">
        <v>97</v>
      </c>
      <c r="AB951" s="6" t="s">
        <v>1724</v>
      </c>
      <c r="AC951" s="6" t="s">
        <v>8</v>
      </c>
      <c r="AD951" s="6" t="s">
        <v>36</v>
      </c>
      <c r="AE951" s="6">
        <v>1.24E-2</v>
      </c>
      <c r="AF951" s="104">
        <v>17.68</v>
      </c>
      <c r="AG951" s="104">
        <v>0.21</v>
      </c>
    </row>
    <row r="952" spans="1:33" ht="15" customHeight="1">
      <c r="A952" s="112" t="s">
        <v>98</v>
      </c>
      <c r="B952" s="113" t="s">
        <v>1725</v>
      </c>
      <c r="C952" s="112" t="s">
        <v>8</v>
      </c>
      <c r="D952" s="112" t="s">
        <v>36</v>
      </c>
      <c r="E952" s="114">
        <v>0.66749999999999998</v>
      </c>
      <c r="F952" s="115">
        <f t="shared" si="212"/>
        <v>16.049999999999997</v>
      </c>
      <c r="G952" s="115">
        <f t="shared" si="213"/>
        <v>10.71</v>
      </c>
      <c r="AA952" s="6" t="s">
        <v>98</v>
      </c>
      <c r="AB952" s="6" t="s">
        <v>1725</v>
      </c>
      <c r="AC952" s="6" t="s">
        <v>8</v>
      </c>
      <c r="AD952" s="6" t="s">
        <v>36</v>
      </c>
      <c r="AE952" s="6">
        <v>0.66749999999999998</v>
      </c>
      <c r="AF952" s="104">
        <v>21.4</v>
      </c>
      <c r="AG952" s="104">
        <v>14.28</v>
      </c>
    </row>
    <row r="953" spans="1:33" ht="18" customHeight="1">
      <c r="A953" s="107"/>
      <c r="B953" s="107"/>
      <c r="C953" s="107"/>
      <c r="D953" s="107"/>
      <c r="E953" s="116" t="s">
        <v>99</v>
      </c>
      <c r="F953" s="116"/>
      <c r="G953" s="117">
        <f>SUM(G951:G952)</f>
        <v>10.870000000000001</v>
      </c>
      <c r="AE953" s="6" t="s">
        <v>99</v>
      </c>
      <c r="AG953" s="104">
        <v>14.49</v>
      </c>
    </row>
    <row r="954" spans="1:33" ht="15" customHeight="1">
      <c r="A954" s="107"/>
      <c r="B954" s="107"/>
      <c r="C954" s="107"/>
      <c r="D954" s="107"/>
      <c r="E954" s="118" t="s">
        <v>21</v>
      </c>
      <c r="F954" s="118"/>
      <c r="G954" s="119">
        <f>G953+G949+G943+G939</f>
        <v>27.79</v>
      </c>
      <c r="AE954" s="6" t="s">
        <v>21</v>
      </c>
      <c r="AG954" s="104">
        <v>36.99</v>
      </c>
    </row>
    <row r="955" spans="1:33" ht="9.9499999999999993" customHeight="1">
      <c r="A955" s="107"/>
      <c r="B955" s="107"/>
      <c r="C955" s="108"/>
      <c r="D955" s="108"/>
      <c r="E955" s="107"/>
      <c r="F955" s="107"/>
      <c r="G955" s="107"/>
    </row>
    <row r="956" spans="1:33" ht="20.100000000000001" customHeight="1">
      <c r="A956" s="109" t="s">
        <v>502</v>
      </c>
      <c r="B956" s="109"/>
      <c r="C956" s="109"/>
      <c r="D956" s="109"/>
      <c r="E956" s="109"/>
      <c r="F956" s="109"/>
      <c r="G956" s="109"/>
      <c r="AA956" s="6" t="s">
        <v>502</v>
      </c>
    </row>
    <row r="957" spans="1:33" ht="15" customHeight="1">
      <c r="A957" s="110" t="s">
        <v>63</v>
      </c>
      <c r="B957" s="110"/>
      <c r="C957" s="111" t="s">
        <v>2</v>
      </c>
      <c r="D957" s="111" t="s">
        <v>3</v>
      </c>
      <c r="E957" s="111" t="s">
        <v>4</v>
      </c>
      <c r="F957" s="111" t="s">
        <v>5</v>
      </c>
      <c r="G957" s="111" t="s">
        <v>6</v>
      </c>
      <c r="AA957" s="6" t="s">
        <v>63</v>
      </c>
      <c r="AC957" s="6" t="s">
        <v>2</v>
      </c>
      <c r="AD957" s="6" t="s">
        <v>3</v>
      </c>
      <c r="AE957" s="6" t="s">
        <v>4</v>
      </c>
      <c r="AF957" s="104" t="s">
        <v>5</v>
      </c>
      <c r="AG957" s="104" t="s">
        <v>6</v>
      </c>
    </row>
    <row r="958" spans="1:33" ht="15" customHeight="1">
      <c r="A958" s="112" t="s">
        <v>503</v>
      </c>
      <c r="B958" s="113" t="s">
        <v>504</v>
      </c>
      <c r="C958" s="112" t="s">
        <v>8</v>
      </c>
      <c r="D958" s="112" t="s">
        <v>90</v>
      </c>
      <c r="E958" s="114">
        <v>8.5000000000000006E-3</v>
      </c>
      <c r="F958" s="115">
        <f t="shared" ref="F958:F961" si="214">IF(D958="H",$K$9*AF958,$K$10*AF958)</f>
        <v>23.7225</v>
      </c>
      <c r="G958" s="115">
        <f t="shared" ref="G958:G961" si="215">ROUND(F958*E958,2)</f>
        <v>0.2</v>
      </c>
      <c r="AA958" s="6" t="s">
        <v>503</v>
      </c>
      <c r="AB958" s="6" t="s">
        <v>504</v>
      </c>
      <c r="AC958" s="6" t="s">
        <v>8</v>
      </c>
      <c r="AD958" s="6" t="s">
        <v>90</v>
      </c>
      <c r="AE958" s="6">
        <v>8.5000000000000006E-3</v>
      </c>
      <c r="AF958" s="104">
        <v>31.63</v>
      </c>
      <c r="AG958" s="104">
        <v>0.26</v>
      </c>
    </row>
    <row r="959" spans="1:33" ht="20.100000000000001" customHeight="1">
      <c r="A959" s="112" t="s">
        <v>505</v>
      </c>
      <c r="B959" s="113" t="s">
        <v>506</v>
      </c>
      <c r="C959" s="112" t="s">
        <v>8</v>
      </c>
      <c r="D959" s="112" t="s">
        <v>95</v>
      </c>
      <c r="E959" s="114">
        <v>1.0125</v>
      </c>
      <c r="F959" s="115">
        <f t="shared" si="214"/>
        <v>7.7549999999999999</v>
      </c>
      <c r="G959" s="115">
        <f t="shared" si="215"/>
        <v>7.85</v>
      </c>
      <c r="AA959" s="6" t="s">
        <v>505</v>
      </c>
      <c r="AB959" s="6" t="s">
        <v>506</v>
      </c>
      <c r="AC959" s="6" t="s">
        <v>8</v>
      </c>
      <c r="AD959" s="6" t="s">
        <v>95</v>
      </c>
      <c r="AE959" s="6">
        <v>1.0125</v>
      </c>
      <c r="AF959" s="104">
        <v>10.34</v>
      </c>
      <c r="AG959" s="104">
        <v>10.46</v>
      </c>
    </row>
    <row r="960" spans="1:33" ht="20.100000000000001" customHeight="1">
      <c r="A960" s="112" t="s">
        <v>507</v>
      </c>
      <c r="B960" s="113" t="s">
        <v>508</v>
      </c>
      <c r="C960" s="112" t="s">
        <v>8</v>
      </c>
      <c r="D960" s="112" t="s">
        <v>102</v>
      </c>
      <c r="E960" s="114">
        <v>2.6599999999999999E-2</v>
      </c>
      <c r="F960" s="115">
        <f t="shared" si="214"/>
        <v>196.38750000000002</v>
      </c>
      <c r="G960" s="115">
        <f t="shared" si="215"/>
        <v>5.22</v>
      </c>
      <c r="AA960" s="6" t="s">
        <v>507</v>
      </c>
      <c r="AB960" s="6" t="s">
        <v>508</v>
      </c>
      <c r="AC960" s="6" t="s">
        <v>8</v>
      </c>
      <c r="AD960" s="6" t="s">
        <v>102</v>
      </c>
      <c r="AE960" s="6">
        <v>2.6599999999999999E-2</v>
      </c>
      <c r="AF960" s="104">
        <v>261.85000000000002</v>
      </c>
      <c r="AG960" s="104">
        <v>6.96</v>
      </c>
    </row>
    <row r="961" spans="1:33" ht="20.100000000000001" customHeight="1">
      <c r="A961" s="112" t="s">
        <v>509</v>
      </c>
      <c r="B961" s="113" t="s">
        <v>510</v>
      </c>
      <c r="C961" s="112" t="s">
        <v>8</v>
      </c>
      <c r="D961" s="112" t="s">
        <v>87</v>
      </c>
      <c r="E961" s="114">
        <v>0.5</v>
      </c>
      <c r="F961" s="115">
        <f t="shared" si="214"/>
        <v>7.2900000000000009</v>
      </c>
      <c r="G961" s="115">
        <f t="shared" si="215"/>
        <v>3.65</v>
      </c>
      <c r="AA961" s="6" t="s">
        <v>509</v>
      </c>
      <c r="AB961" s="6" t="s">
        <v>510</v>
      </c>
      <c r="AC961" s="6" t="s">
        <v>8</v>
      </c>
      <c r="AD961" s="6" t="s">
        <v>87</v>
      </c>
      <c r="AE961" s="6">
        <v>0.5</v>
      </c>
      <c r="AF961" s="104">
        <v>9.7200000000000006</v>
      </c>
      <c r="AG961" s="104">
        <v>4.8600000000000003</v>
      </c>
    </row>
    <row r="962" spans="1:33" ht="15" customHeight="1">
      <c r="A962" s="107"/>
      <c r="B962" s="107"/>
      <c r="C962" s="107"/>
      <c r="D962" s="107"/>
      <c r="E962" s="116" t="s">
        <v>75</v>
      </c>
      <c r="F962" s="116"/>
      <c r="G962" s="117">
        <f>SUM(G958:G961)</f>
        <v>16.919999999999998</v>
      </c>
      <c r="AE962" s="6" t="s">
        <v>75</v>
      </c>
      <c r="AG962" s="104">
        <v>22.54</v>
      </c>
    </row>
    <row r="963" spans="1:33" ht="15" customHeight="1">
      <c r="A963" s="110" t="s">
        <v>96</v>
      </c>
      <c r="B963" s="110"/>
      <c r="C963" s="111" t="s">
        <v>2</v>
      </c>
      <c r="D963" s="111" t="s">
        <v>3</v>
      </c>
      <c r="E963" s="111" t="s">
        <v>4</v>
      </c>
      <c r="F963" s="111" t="s">
        <v>5</v>
      </c>
      <c r="G963" s="111" t="s">
        <v>6</v>
      </c>
      <c r="AA963" s="6" t="s">
        <v>96</v>
      </c>
      <c r="AC963" s="6" t="s">
        <v>2</v>
      </c>
      <c r="AD963" s="6" t="s">
        <v>3</v>
      </c>
      <c r="AE963" s="6" t="s">
        <v>4</v>
      </c>
      <c r="AF963" s="104" t="s">
        <v>5</v>
      </c>
      <c r="AG963" s="104" t="s">
        <v>6</v>
      </c>
    </row>
    <row r="964" spans="1:33" ht="15" customHeight="1">
      <c r="A964" s="112" t="s">
        <v>127</v>
      </c>
      <c r="B964" s="113" t="s">
        <v>1727</v>
      </c>
      <c r="C964" s="112" t="s">
        <v>8</v>
      </c>
      <c r="D964" s="112" t="s">
        <v>36</v>
      </c>
      <c r="E964" s="114">
        <v>0.51149999999999995</v>
      </c>
      <c r="F964" s="115">
        <f>IF(D964="H",$K$9*AF964,$K$10*AF964)</f>
        <v>12.84</v>
      </c>
      <c r="G964" s="115">
        <f t="shared" ref="G964" si="216">ROUND(F964*E964,2)</f>
        <v>6.57</v>
      </c>
      <c r="AA964" s="6" t="s">
        <v>127</v>
      </c>
      <c r="AB964" s="6" t="s">
        <v>1727</v>
      </c>
      <c r="AC964" s="6" t="s">
        <v>8</v>
      </c>
      <c r="AD964" s="6" t="s">
        <v>36</v>
      </c>
      <c r="AE964" s="6">
        <v>0.51149999999999995</v>
      </c>
      <c r="AF964" s="104">
        <v>17.12</v>
      </c>
      <c r="AG964" s="104">
        <v>8.75</v>
      </c>
    </row>
    <row r="965" spans="1:33" ht="18" customHeight="1">
      <c r="A965" s="107"/>
      <c r="B965" s="107"/>
      <c r="C965" s="107"/>
      <c r="D965" s="107"/>
      <c r="E965" s="116" t="s">
        <v>99</v>
      </c>
      <c r="F965" s="116"/>
      <c r="G965" s="117">
        <f>SUM(G964)</f>
        <v>6.57</v>
      </c>
      <c r="AE965" s="6" t="s">
        <v>99</v>
      </c>
      <c r="AG965" s="104">
        <v>8.75</v>
      </c>
    </row>
    <row r="966" spans="1:33" ht="15" customHeight="1">
      <c r="A966" s="107"/>
      <c r="B966" s="107"/>
      <c r="C966" s="107"/>
      <c r="D966" s="107"/>
      <c r="E966" s="118" t="s">
        <v>21</v>
      </c>
      <c r="F966" s="118"/>
      <c r="G966" s="119">
        <f>G965+G962</f>
        <v>23.49</v>
      </c>
      <c r="AE966" s="6" t="s">
        <v>21</v>
      </c>
      <c r="AG966" s="104">
        <v>31.29</v>
      </c>
    </row>
    <row r="967" spans="1:33" ht="9.9499999999999993" customHeight="1">
      <c r="A967" s="107"/>
      <c r="B967" s="107"/>
      <c r="C967" s="108"/>
      <c r="D967" s="108"/>
      <c r="E967" s="107"/>
      <c r="F967" s="107"/>
      <c r="G967" s="107"/>
    </row>
    <row r="968" spans="1:33" ht="20.100000000000001" customHeight="1">
      <c r="A968" s="109" t="s">
        <v>511</v>
      </c>
      <c r="B968" s="109"/>
      <c r="C968" s="109"/>
      <c r="D968" s="109"/>
      <c r="E968" s="109"/>
      <c r="F968" s="109"/>
      <c r="G968" s="109"/>
      <c r="AA968" s="6" t="s">
        <v>511</v>
      </c>
    </row>
    <row r="969" spans="1:33" ht="15" customHeight="1">
      <c r="A969" s="110" t="s">
        <v>63</v>
      </c>
      <c r="B969" s="110"/>
      <c r="C969" s="111" t="s">
        <v>2</v>
      </c>
      <c r="D969" s="111" t="s">
        <v>3</v>
      </c>
      <c r="E969" s="111" t="s">
        <v>4</v>
      </c>
      <c r="F969" s="111" t="s">
        <v>5</v>
      </c>
      <c r="G969" s="111" t="s">
        <v>6</v>
      </c>
      <c r="AA969" s="6" t="s">
        <v>63</v>
      </c>
      <c r="AC969" s="6" t="s">
        <v>2</v>
      </c>
      <c r="AD969" s="6" t="s">
        <v>3</v>
      </c>
      <c r="AE969" s="6" t="s">
        <v>4</v>
      </c>
      <c r="AF969" s="104" t="s">
        <v>5</v>
      </c>
      <c r="AG969" s="104" t="s">
        <v>6</v>
      </c>
    </row>
    <row r="970" spans="1:33" ht="15" customHeight="1">
      <c r="A970" s="112" t="s">
        <v>512</v>
      </c>
      <c r="B970" s="113" t="s">
        <v>513</v>
      </c>
      <c r="C970" s="112" t="s">
        <v>48</v>
      </c>
      <c r="D970" s="112" t="s">
        <v>74</v>
      </c>
      <c r="E970" s="114">
        <v>0.8</v>
      </c>
      <c r="F970" s="115">
        <f>IF(D970="H",$K$9*AF970,$K$10*AF970)</f>
        <v>7.7549999999999999</v>
      </c>
      <c r="G970" s="115">
        <f t="shared" ref="G970" si="217">ROUND(F970*E970,2)</f>
        <v>6.2</v>
      </c>
      <c r="AA970" s="6" t="s">
        <v>512</v>
      </c>
      <c r="AB970" s="6" t="s">
        <v>513</v>
      </c>
      <c r="AC970" s="6" t="s">
        <v>48</v>
      </c>
      <c r="AD970" s="6" t="s">
        <v>74</v>
      </c>
      <c r="AE970" s="6">
        <v>0.8</v>
      </c>
      <c r="AF970" s="104">
        <v>10.34</v>
      </c>
      <c r="AG970" s="104">
        <v>8.27</v>
      </c>
    </row>
    <row r="971" spans="1:33" ht="15" customHeight="1">
      <c r="A971" s="107"/>
      <c r="B971" s="107"/>
      <c r="C971" s="107"/>
      <c r="D971" s="107"/>
      <c r="E971" s="116" t="s">
        <v>75</v>
      </c>
      <c r="F971" s="116"/>
      <c r="G971" s="117">
        <f>SUM(G970)</f>
        <v>6.2</v>
      </c>
      <c r="AE971" s="6" t="s">
        <v>75</v>
      </c>
      <c r="AG971" s="104">
        <v>8.27</v>
      </c>
    </row>
    <row r="972" spans="1:33" ht="15" customHeight="1">
      <c r="A972" s="110" t="s">
        <v>18</v>
      </c>
      <c r="B972" s="110"/>
      <c r="C972" s="111" t="s">
        <v>2</v>
      </c>
      <c r="D972" s="111" t="s">
        <v>3</v>
      </c>
      <c r="E972" s="111" t="s">
        <v>4</v>
      </c>
      <c r="F972" s="111" t="s">
        <v>5</v>
      </c>
      <c r="G972" s="111" t="s">
        <v>6</v>
      </c>
      <c r="AA972" s="6" t="s">
        <v>18</v>
      </c>
      <c r="AC972" s="6" t="s">
        <v>2</v>
      </c>
      <c r="AD972" s="6" t="s">
        <v>3</v>
      </c>
      <c r="AE972" s="6" t="s">
        <v>4</v>
      </c>
      <c r="AF972" s="104" t="s">
        <v>5</v>
      </c>
      <c r="AG972" s="104" t="s">
        <v>6</v>
      </c>
    </row>
    <row r="973" spans="1:33" ht="20.100000000000001" customHeight="1">
      <c r="A973" s="112" t="s">
        <v>514</v>
      </c>
      <c r="B973" s="113" t="s">
        <v>515</v>
      </c>
      <c r="C973" s="112" t="s">
        <v>48</v>
      </c>
      <c r="D973" s="112" t="s">
        <v>403</v>
      </c>
      <c r="E973" s="114">
        <v>0.01</v>
      </c>
      <c r="F973" s="115">
        <f>IF(D973="H",$K$9*AF973,$K$10*AF973)</f>
        <v>377.685</v>
      </c>
      <c r="G973" s="115">
        <f t="shared" ref="G973:G974" si="218">ROUND(F973*E973,2)</f>
        <v>3.78</v>
      </c>
      <c r="AA973" s="6" t="s">
        <v>514</v>
      </c>
      <c r="AB973" s="6" t="s">
        <v>515</v>
      </c>
      <c r="AC973" s="6" t="s">
        <v>48</v>
      </c>
      <c r="AD973" s="6" t="s">
        <v>403</v>
      </c>
      <c r="AE973" s="6">
        <v>0.01</v>
      </c>
      <c r="AF973" s="104">
        <v>503.58</v>
      </c>
      <c r="AG973" s="104">
        <v>5.04</v>
      </c>
    </row>
    <row r="974" spans="1:33" ht="20.100000000000001" customHeight="1">
      <c r="A974" s="112" t="s">
        <v>516</v>
      </c>
      <c r="B974" s="113" t="s">
        <v>517</v>
      </c>
      <c r="C974" s="112" t="s">
        <v>48</v>
      </c>
      <c r="D974" s="112" t="s">
        <v>71</v>
      </c>
      <c r="E974" s="114">
        <v>0.35</v>
      </c>
      <c r="F974" s="115">
        <f>IF(D974="H",$K$9*AF974,$K$10*AF974)</f>
        <v>92.512499999999989</v>
      </c>
      <c r="G974" s="115">
        <f t="shared" si="218"/>
        <v>32.380000000000003</v>
      </c>
      <c r="AA974" s="6" t="s">
        <v>516</v>
      </c>
      <c r="AB974" s="6" t="s">
        <v>517</v>
      </c>
      <c r="AC974" s="6" t="s">
        <v>48</v>
      </c>
      <c r="AD974" s="6" t="s">
        <v>71</v>
      </c>
      <c r="AE974" s="6">
        <v>0.35</v>
      </c>
      <c r="AF974" s="104">
        <v>123.35</v>
      </c>
      <c r="AG974" s="104">
        <v>43.17</v>
      </c>
    </row>
    <row r="975" spans="1:33" ht="15" customHeight="1">
      <c r="A975" s="107"/>
      <c r="B975" s="107"/>
      <c r="C975" s="107"/>
      <c r="D975" s="107"/>
      <c r="E975" s="116" t="s">
        <v>20</v>
      </c>
      <c r="F975" s="116"/>
      <c r="G975" s="117">
        <f>SUM(G973:G974)</f>
        <v>36.160000000000004</v>
      </c>
      <c r="AE975" s="6" t="s">
        <v>20</v>
      </c>
      <c r="AG975" s="104">
        <v>48.21</v>
      </c>
    </row>
    <row r="976" spans="1:33" ht="15" customHeight="1">
      <c r="A976" s="107"/>
      <c r="B976" s="107"/>
      <c r="C976" s="107"/>
      <c r="D976" s="107"/>
      <c r="E976" s="118" t="s">
        <v>21</v>
      </c>
      <c r="F976" s="118"/>
      <c r="G976" s="119">
        <f>G975+G971</f>
        <v>42.360000000000007</v>
      </c>
      <c r="AE976" s="6" t="s">
        <v>21</v>
      </c>
      <c r="AG976" s="104">
        <v>56.48</v>
      </c>
    </row>
    <row r="977" spans="1:33" ht="9.9499999999999993" customHeight="1">
      <c r="A977" s="107"/>
      <c r="B977" s="107"/>
      <c r="C977" s="108"/>
      <c r="D977" s="108"/>
      <c r="E977" s="107"/>
      <c r="F977" s="107"/>
      <c r="G977" s="107"/>
    </row>
    <row r="978" spans="1:33" ht="20.100000000000001" customHeight="1">
      <c r="A978" s="109" t="s">
        <v>518</v>
      </c>
      <c r="B978" s="109"/>
      <c r="C978" s="109"/>
      <c r="D978" s="109"/>
      <c r="E978" s="109"/>
      <c r="F978" s="109"/>
      <c r="G978" s="109"/>
      <c r="AA978" s="6" t="s">
        <v>518</v>
      </c>
    </row>
    <row r="979" spans="1:33" ht="15" customHeight="1">
      <c r="A979" s="110" t="s">
        <v>77</v>
      </c>
      <c r="B979" s="110"/>
      <c r="C979" s="111" t="s">
        <v>2</v>
      </c>
      <c r="D979" s="111" t="s">
        <v>3</v>
      </c>
      <c r="E979" s="111" t="s">
        <v>4</v>
      </c>
      <c r="F979" s="111" t="s">
        <v>5</v>
      </c>
      <c r="G979" s="111" t="s">
        <v>6</v>
      </c>
      <c r="AA979" s="6" t="s">
        <v>77</v>
      </c>
      <c r="AC979" s="6" t="s">
        <v>2</v>
      </c>
      <c r="AD979" s="6" t="s">
        <v>3</v>
      </c>
      <c r="AE979" s="6" t="s">
        <v>4</v>
      </c>
      <c r="AF979" s="104" t="s">
        <v>5</v>
      </c>
      <c r="AG979" s="104" t="s">
        <v>6</v>
      </c>
    </row>
    <row r="980" spans="1:33" ht="29.1" customHeight="1">
      <c r="A980" s="112" t="s">
        <v>419</v>
      </c>
      <c r="B980" s="113" t="s">
        <v>420</v>
      </c>
      <c r="C980" s="112" t="s">
        <v>8</v>
      </c>
      <c r="D980" s="112" t="s">
        <v>80</v>
      </c>
      <c r="E980" s="114">
        <v>0.71030000000000004</v>
      </c>
      <c r="F980" s="115">
        <f t="shared" ref="F980:F981" si="219">IF(D980="H",$K$9*AF980,$K$10*AF980)</f>
        <v>0.33750000000000002</v>
      </c>
      <c r="G980" s="115">
        <f t="shared" ref="G980:G981" si="220">ROUND(F980*E980,2)</f>
        <v>0.24</v>
      </c>
      <c r="AA980" s="6" t="s">
        <v>419</v>
      </c>
      <c r="AB980" s="6" t="s">
        <v>420</v>
      </c>
      <c r="AC980" s="6" t="s">
        <v>8</v>
      </c>
      <c r="AD980" s="6" t="s">
        <v>80</v>
      </c>
      <c r="AE980" s="6">
        <v>0.71030000000000004</v>
      </c>
      <c r="AF980" s="104">
        <v>0.45</v>
      </c>
      <c r="AG980" s="104">
        <v>0.31</v>
      </c>
    </row>
    <row r="981" spans="1:33" ht="29.1" customHeight="1">
      <c r="A981" s="112" t="s">
        <v>421</v>
      </c>
      <c r="B981" s="113" t="s">
        <v>422</v>
      </c>
      <c r="C981" s="112" t="s">
        <v>8</v>
      </c>
      <c r="D981" s="112" t="s">
        <v>83</v>
      </c>
      <c r="E981" s="114">
        <v>0.75339999999999996</v>
      </c>
      <c r="F981" s="115">
        <f t="shared" si="219"/>
        <v>1.5374999999999999</v>
      </c>
      <c r="G981" s="115">
        <f t="shared" si="220"/>
        <v>1.1599999999999999</v>
      </c>
      <c r="AA981" s="6" t="s">
        <v>421</v>
      </c>
      <c r="AB981" s="6" t="s">
        <v>422</v>
      </c>
      <c r="AC981" s="6" t="s">
        <v>8</v>
      </c>
      <c r="AD981" s="6" t="s">
        <v>83</v>
      </c>
      <c r="AE981" s="6">
        <v>0.75339999999999996</v>
      </c>
      <c r="AF981" s="104">
        <v>2.0499999999999998</v>
      </c>
      <c r="AG981" s="104">
        <v>1.54</v>
      </c>
    </row>
    <row r="982" spans="1:33" ht="15" customHeight="1">
      <c r="A982" s="107"/>
      <c r="B982" s="107"/>
      <c r="C982" s="107"/>
      <c r="D982" s="107"/>
      <c r="E982" s="116" t="s">
        <v>84</v>
      </c>
      <c r="F982" s="116"/>
      <c r="G982" s="117">
        <f>SUM(G980:G981)</f>
        <v>1.4</v>
      </c>
      <c r="AE982" s="6" t="s">
        <v>84</v>
      </c>
      <c r="AG982" s="104">
        <v>1.85</v>
      </c>
    </row>
    <row r="983" spans="1:33" ht="15" customHeight="1">
      <c r="A983" s="110" t="s">
        <v>63</v>
      </c>
      <c r="B983" s="110"/>
      <c r="C983" s="111" t="s">
        <v>2</v>
      </c>
      <c r="D983" s="111" t="s">
        <v>3</v>
      </c>
      <c r="E983" s="111" t="s">
        <v>4</v>
      </c>
      <c r="F983" s="111" t="s">
        <v>5</v>
      </c>
      <c r="G983" s="111" t="s">
        <v>6</v>
      </c>
      <c r="AA983" s="6" t="s">
        <v>63</v>
      </c>
      <c r="AC983" s="6" t="s">
        <v>2</v>
      </c>
      <c r="AD983" s="6" t="s">
        <v>3</v>
      </c>
      <c r="AE983" s="6" t="s">
        <v>4</v>
      </c>
      <c r="AF983" s="104" t="s">
        <v>5</v>
      </c>
      <c r="AG983" s="104" t="s">
        <v>6</v>
      </c>
    </row>
    <row r="984" spans="1:33" ht="20.100000000000001" customHeight="1">
      <c r="A984" s="112" t="s">
        <v>423</v>
      </c>
      <c r="B984" s="113" t="s">
        <v>424</v>
      </c>
      <c r="C984" s="112" t="s">
        <v>8</v>
      </c>
      <c r="D984" s="112" t="s">
        <v>102</v>
      </c>
      <c r="E984" s="114">
        <v>0.72289999999999999</v>
      </c>
      <c r="F984" s="115">
        <f t="shared" ref="F984:F986" si="221">IF(D984="H",$K$9*AF984,$K$10*AF984)</f>
        <v>65.587500000000006</v>
      </c>
      <c r="G984" s="115">
        <f t="shared" ref="G984:G986" si="222">ROUND(F984*E984,2)</f>
        <v>47.41</v>
      </c>
      <c r="AA984" s="6" t="s">
        <v>423</v>
      </c>
      <c r="AB984" s="6" t="s">
        <v>424</v>
      </c>
      <c r="AC984" s="6" t="s">
        <v>8</v>
      </c>
      <c r="AD984" s="6" t="s">
        <v>102</v>
      </c>
      <c r="AE984" s="6">
        <v>0.72289999999999999</v>
      </c>
      <c r="AF984" s="104">
        <v>87.45</v>
      </c>
      <c r="AG984" s="104">
        <v>63.21</v>
      </c>
    </row>
    <row r="985" spans="1:33" ht="15" customHeight="1">
      <c r="A985" s="112" t="s">
        <v>425</v>
      </c>
      <c r="B985" s="113" t="s">
        <v>426</v>
      </c>
      <c r="C985" s="112" t="s">
        <v>8</v>
      </c>
      <c r="D985" s="112" t="s">
        <v>90</v>
      </c>
      <c r="E985" s="114">
        <v>362.65789999999998</v>
      </c>
      <c r="F985" s="115">
        <f t="shared" si="221"/>
        <v>0.74249999999999994</v>
      </c>
      <c r="G985" s="115">
        <f t="shared" si="222"/>
        <v>269.27</v>
      </c>
      <c r="AA985" s="6" t="s">
        <v>425</v>
      </c>
      <c r="AB985" s="6" t="s">
        <v>426</v>
      </c>
      <c r="AC985" s="6" t="s">
        <v>8</v>
      </c>
      <c r="AD985" s="6" t="s">
        <v>90</v>
      </c>
      <c r="AE985" s="6">
        <v>362.65789999999998</v>
      </c>
      <c r="AF985" s="104">
        <v>0.99</v>
      </c>
      <c r="AG985" s="104">
        <v>359.03</v>
      </c>
    </row>
    <row r="986" spans="1:33" ht="20.100000000000001" customHeight="1">
      <c r="A986" s="112" t="s">
        <v>427</v>
      </c>
      <c r="B986" s="113" t="s">
        <v>428</v>
      </c>
      <c r="C986" s="112" t="s">
        <v>8</v>
      </c>
      <c r="D986" s="112" t="s">
        <v>102</v>
      </c>
      <c r="E986" s="114">
        <v>0.59340000000000004</v>
      </c>
      <c r="F986" s="115">
        <f t="shared" si="221"/>
        <v>170.10000000000002</v>
      </c>
      <c r="G986" s="115">
        <f t="shared" si="222"/>
        <v>100.94</v>
      </c>
      <c r="AA986" s="6" t="s">
        <v>427</v>
      </c>
      <c r="AB986" s="6" t="s">
        <v>428</v>
      </c>
      <c r="AC986" s="6" t="s">
        <v>8</v>
      </c>
      <c r="AD986" s="6" t="s">
        <v>102</v>
      </c>
      <c r="AE986" s="6">
        <v>0.59340000000000004</v>
      </c>
      <c r="AF986" s="104">
        <v>226.8</v>
      </c>
      <c r="AG986" s="104">
        <v>134.58000000000001</v>
      </c>
    </row>
    <row r="987" spans="1:33" ht="15" customHeight="1">
      <c r="A987" s="107"/>
      <c r="B987" s="107"/>
      <c r="C987" s="107"/>
      <c r="D987" s="107"/>
      <c r="E987" s="116" t="s">
        <v>75</v>
      </c>
      <c r="F987" s="116"/>
      <c r="G987" s="117">
        <f>SUM(G984:G986)</f>
        <v>417.61999999999995</v>
      </c>
      <c r="AE987" s="6" t="s">
        <v>75</v>
      </c>
      <c r="AG987" s="104">
        <v>556.82000000000005</v>
      </c>
    </row>
    <row r="988" spans="1:33" ht="15" customHeight="1">
      <c r="A988" s="110" t="s">
        <v>96</v>
      </c>
      <c r="B988" s="110"/>
      <c r="C988" s="111" t="s">
        <v>2</v>
      </c>
      <c r="D988" s="111" t="s">
        <v>3</v>
      </c>
      <c r="E988" s="111" t="s">
        <v>4</v>
      </c>
      <c r="F988" s="111" t="s">
        <v>5</v>
      </c>
      <c r="G988" s="111" t="s">
        <v>6</v>
      </c>
      <c r="AA988" s="6" t="s">
        <v>96</v>
      </c>
      <c r="AC988" s="6" t="s">
        <v>2</v>
      </c>
      <c r="AD988" s="6" t="s">
        <v>3</v>
      </c>
      <c r="AE988" s="6" t="s">
        <v>4</v>
      </c>
      <c r="AF988" s="104" t="s">
        <v>5</v>
      </c>
      <c r="AG988" s="104" t="s">
        <v>6</v>
      </c>
    </row>
    <row r="989" spans="1:33" ht="20.100000000000001" customHeight="1">
      <c r="A989" s="112" t="s">
        <v>429</v>
      </c>
      <c r="B989" s="113" t="s">
        <v>1729</v>
      </c>
      <c r="C989" s="112" t="s">
        <v>8</v>
      </c>
      <c r="D989" s="112" t="s">
        <v>36</v>
      </c>
      <c r="E989" s="114">
        <v>1.4637</v>
      </c>
      <c r="F989" s="115">
        <f t="shared" ref="F989:F990" si="223">IF(D989="H",$K$9*AF989,$K$10*AF989)</f>
        <v>14.077500000000001</v>
      </c>
      <c r="G989" s="115">
        <f t="shared" ref="G989:G990" si="224">ROUND(F989*E989,2)</f>
        <v>20.61</v>
      </c>
      <c r="AA989" s="6" t="s">
        <v>429</v>
      </c>
      <c r="AB989" s="6" t="s">
        <v>1729</v>
      </c>
      <c r="AC989" s="6" t="s">
        <v>8</v>
      </c>
      <c r="AD989" s="6" t="s">
        <v>36</v>
      </c>
      <c r="AE989" s="6">
        <v>1.4637</v>
      </c>
      <c r="AF989" s="104">
        <v>18.77</v>
      </c>
      <c r="AG989" s="104">
        <v>27.47</v>
      </c>
    </row>
    <row r="990" spans="1:33" ht="15" customHeight="1">
      <c r="A990" s="112" t="s">
        <v>127</v>
      </c>
      <c r="B990" s="113" t="s">
        <v>1727</v>
      </c>
      <c r="C990" s="112" t="s">
        <v>8</v>
      </c>
      <c r="D990" s="112" t="s">
        <v>36</v>
      </c>
      <c r="E990" s="114">
        <v>2.3117000000000001</v>
      </c>
      <c r="F990" s="115">
        <f t="shared" si="223"/>
        <v>12.84</v>
      </c>
      <c r="G990" s="115">
        <f t="shared" si="224"/>
        <v>29.68</v>
      </c>
      <c r="AA990" s="6" t="s">
        <v>127</v>
      </c>
      <c r="AB990" s="6" t="s">
        <v>1727</v>
      </c>
      <c r="AC990" s="6" t="s">
        <v>8</v>
      </c>
      <c r="AD990" s="6" t="s">
        <v>36</v>
      </c>
      <c r="AE990" s="6">
        <v>2.3117000000000001</v>
      </c>
      <c r="AF990" s="104">
        <v>17.12</v>
      </c>
      <c r="AG990" s="104">
        <v>39.57</v>
      </c>
    </row>
    <row r="991" spans="1:33" ht="18" customHeight="1">
      <c r="A991" s="107"/>
      <c r="B991" s="107"/>
      <c r="C991" s="107"/>
      <c r="D991" s="107"/>
      <c r="E991" s="116" t="s">
        <v>99</v>
      </c>
      <c r="F991" s="116"/>
      <c r="G991" s="117">
        <f>SUM(G989:G990)</f>
        <v>50.29</v>
      </c>
      <c r="AE991" s="6" t="s">
        <v>99</v>
      </c>
      <c r="AG991" s="104">
        <v>67.040000000000006</v>
      </c>
    </row>
    <row r="992" spans="1:33" ht="15" customHeight="1">
      <c r="A992" s="107"/>
      <c r="B992" s="107"/>
      <c r="C992" s="107"/>
      <c r="D992" s="107"/>
      <c r="E992" s="118" t="s">
        <v>21</v>
      </c>
      <c r="F992" s="118"/>
      <c r="G992" s="119">
        <f>G991+G987+G982</f>
        <v>469.30999999999995</v>
      </c>
      <c r="AE992" s="6" t="s">
        <v>21</v>
      </c>
      <c r="AG992" s="104">
        <v>625.71</v>
      </c>
    </row>
    <row r="993" spans="1:33" ht="9.9499999999999993" customHeight="1">
      <c r="A993" s="107"/>
      <c r="B993" s="107"/>
      <c r="C993" s="108"/>
      <c r="D993" s="108"/>
      <c r="E993" s="107"/>
      <c r="F993" s="107"/>
      <c r="G993" s="107"/>
    </row>
    <row r="994" spans="1:33" ht="20.100000000000001" customHeight="1">
      <c r="A994" s="109" t="s">
        <v>519</v>
      </c>
      <c r="B994" s="109"/>
      <c r="C994" s="109"/>
      <c r="D994" s="109"/>
      <c r="E994" s="109"/>
      <c r="F994" s="109"/>
      <c r="G994" s="109"/>
      <c r="AA994" s="6" t="s">
        <v>519</v>
      </c>
    </row>
    <row r="995" spans="1:33" ht="15" customHeight="1">
      <c r="A995" s="110" t="s">
        <v>63</v>
      </c>
      <c r="B995" s="110"/>
      <c r="C995" s="111" t="s">
        <v>2</v>
      </c>
      <c r="D995" s="111" t="s">
        <v>3</v>
      </c>
      <c r="E995" s="111" t="s">
        <v>4</v>
      </c>
      <c r="F995" s="111" t="s">
        <v>5</v>
      </c>
      <c r="G995" s="111" t="s">
        <v>6</v>
      </c>
      <c r="AA995" s="6" t="s">
        <v>63</v>
      </c>
      <c r="AC995" s="6" t="s">
        <v>2</v>
      </c>
      <c r="AD995" s="6" t="s">
        <v>3</v>
      </c>
      <c r="AE995" s="6" t="s">
        <v>4</v>
      </c>
      <c r="AF995" s="104" t="s">
        <v>5</v>
      </c>
      <c r="AG995" s="104" t="s">
        <v>6</v>
      </c>
    </row>
    <row r="996" spans="1:33" ht="20.100000000000001" customHeight="1">
      <c r="A996" s="112" t="s">
        <v>431</v>
      </c>
      <c r="B996" s="113" t="s">
        <v>432</v>
      </c>
      <c r="C996" s="112" t="s">
        <v>8</v>
      </c>
      <c r="D996" s="112" t="s">
        <v>90</v>
      </c>
      <c r="E996" s="114">
        <v>2.5000000000000001E-2</v>
      </c>
      <c r="F996" s="115">
        <f t="shared" ref="F996:F997" si="225">IF(D996="H",$K$9*AF996,$K$10*AF996)</f>
        <v>16.634999999999998</v>
      </c>
      <c r="G996" s="115">
        <f t="shared" ref="G996:G997" si="226">ROUND(F996*E996,2)</f>
        <v>0.42</v>
      </c>
      <c r="AA996" s="6" t="s">
        <v>431</v>
      </c>
      <c r="AB996" s="6" t="s">
        <v>432</v>
      </c>
      <c r="AC996" s="6" t="s">
        <v>8</v>
      </c>
      <c r="AD996" s="6" t="s">
        <v>90</v>
      </c>
      <c r="AE996" s="6">
        <v>2.5000000000000001E-2</v>
      </c>
      <c r="AF996" s="104">
        <v>22.18</v>
      </c>
      <c r="AG996" s="104">
        <v>0.55000000000000004</v>
      </c>
    </row>
    <row r="997" spans="1:33" ht="29.1" customHeight="1">
      <c r="A997" s="112" t="s">
        <v>433</v>
      </c>
      <c r="B997" s="113" t="s">
        <v>434</v>
      </c>
      <c r="C997" s="112" t="s">
        <v>8</v>
      </c>
      <c r="D997" s="112" t="s">
        <v>55</v>
      </c>
      <c r="E997" s="114">
        <v>0.97</v>
      </c>
      <c r="F997" s="115">
        <f t="shared" si="225"/>
        <v>0.16500000000000001</v>
      </c>
      <c r="G997" s="115">
        <f t="shared" si="226"/>
        <v>0.16</v>
      </c>
      <c r="AA997" s="6" t="s">
        <v>433</v>
      </c>
      <c r="AB997" s="6" t="s">
        <v>434</v>
      </c>
      <c r="AC997" s="6" t="s">
        <v>8</v>
      </c>
      <c r="AD997" s="6" t="s">
        <v>55</v>
      </c>
      <c r="AE997" s="6">
        <v>0.97</v>
      </c>
      <c r="AF997" s="104">
        <v>0.22</v>
      </c>
      <c r="AG997" s="104">
        <v>0.21</v>
      </c>
    </row>
    <row r="998" spans="1:33" ht="15" customHeight="1">
      <c r="A998" s="107"/>
      <c r="B998" s="107"/>
      <c r="C998" s="107"/>
      <c r="D998" s="107"/>
      <c r="E998" s="116" t="s">
        <v>75</v>
      </c>
      <c r="F998" s="116"/>
      <c r="G998" s="117">
        <f>SUM(G996:G997)</f>
        <v>0.57999999999999996</v>
      </c>
      <c r="AE998" s="6" t="s">
        <v>75</v>
      </c>
      <c r="AG998" s="104">
        <v>0.76</v>
      </c>
    </row>
    <row r="999" spans="1:33" ht="15" customHeight="1">
      <c r="A999" s="110" t="s">
        <v>96</v>
      </c>
      <c r="B999" s="110"/>
      <c r="C999" s="111" t="s">
        <v>2</v>
      </c>
      <c r="D999" s="111" t="s">
        <v>3</v>
      </c>
      <c r="E999" s="111" t="s">
        <v>4</v>
      </c>
      <c r="F999" s="111" t="s">
        <v>5</v>
      </c>
      <c r="G999" s="111" t="s">
        <v>6</v>
      </c>
      <c r="AA999" s="6" t="s">
        <v>96</v>
      </c>
      <c r="AC999" s="6" t="s">
        <v>2</v>
      </c>
      <c r="AD999" s="6" t="s">
        <v>3</v>
      </c>
      <c r="AE999" s="6" t="s">
        <v>4</v>
      </c>
      <c r="AF999" s="104" t="s">
        <v>5</v>
      </c>
      <c r="AG999" s="104" t="s">
        <v>6</v>
      </c>
    </row>
    <row r="1000" spans="1:33" ht="15" customHeight="1">
      <c r="A1000" s="112" t="s">
        <v>435</v>
      </c>
      <c r="B1000" s="113" t="s">
        <v>1730</v>
      </c>
      <c r="C1000" s="112" t="s">
        <v>8</v>
      </c>
      <c r="D1000" s="112" t="s">
        <v>36</v>
      </c>
      <c r="E1000" s="114">
        <v>1.29E-2</v>
      </c>
      <c r="F1000" s="115">
        <f>IF(D1000="H",$K$9*AF1000,$K$10*AF1000)</f>
        <v>12.817499999999999</v>
      </c>
      <c r="G1000" s="115">
        <f t="shared" ref="G1000:G1001" si="227">ROUND(F1000*E1000,2)</f>
        <v>0.17</v>
      </c>
      <c r="AA1000" s="6" t="s">
        <v>435</v>
      </c>
      <c r="AB1000" s="6" t="s">
        <v>1730</v>
      </c>
      <c r="AC1000" s="6" t="s">
        <v>8</v>
      </c>
      <c r="AD1000" s="6" t="s">
        <v>36</v>
      </c>
      <c r="AE1000" s="6">
        <v>1.29E-2</v>
      </c>
      <c r="AF1000" s="104">
        <v>17.09</v>
      </c>
      <c r="AG1000" s="104">
        <v>0.22</v>
      </c>
    </row>
    <row r="1001" spans="1:33" ht="15" customHeight="1">
      <c r="A1001" s="112" t="s">
        <v>436</v>
      </c>
      <c r="B1001" s="113" t="s">
        <v>1731</v>
      </c>
      <c r="C1001" s="112" t="s">
        <v>8</v>
      </c>
      <c r="D1001" s="112" t="s">
        <v>36</v>
      </c>
      <c r="E1001" s="114">
        <v>7.9000000000000001E-2</v>
      </c>
      <c r="F1001" s="115">
        <f>IF(D1001="H",$K$9*AF1001,$K$10*AF1001)</f>
        <v>16.184999999999999</v>
      </c>
      <c r="G1001" s="115">
        <f t="shared" si="227"/>
        <v>1.28</v>
      </c>
      <c r="AA1001" s="6" t="s">
        <v>436</v>
      </c>
      <c r="AB1001" s="6" t="s">
        <v>1731</v>
      </c>
      <c r="AC1001" s="6" t="s">
        <v>8</v>
      </c>
      <c r="AD1001" s="6" t="s">
        <v>36</v>
      </c>
      <c r="AE1001" s="6">
        <v>7.9000000000000001E-2</v>
      </c>
      <c r="AF1001" s="104">
        <v>21.58</v>
      </c>
      <c r="AG1001" s="104">
        <v>1.7</v>
      </c>
    </row>
    <row r="1002" spans="1:33" ht="18" customHeight="1">
      <c r="A1002" s="107"/>
      <c r="B1002" s="107"/>
      <c r="C1002" s="107"/>
      <c r="D1002" s="107"/>
      <c r="E1002" s="116" t="s">
        <v>99</v>
      </c>
      <c r="F1002" s="116"/>
      <c r="G1002" s="117">
        <f>SUM(G1000:G1001)</f>
        <v>1.45</v>
      </c>
      <c r="AE1002" s="6" t="s">
        <v>99</v>
      </c>
      <c r="AG1002" s="104">
        <v>1.92</v>
      </c>
    </row>
    <row r="1003" spans="1:33" ht="15" customHeight="1">
      <c r="A1003" s="110" t="s">
        <v>18</v>
      </c>
      <c r="B1003" s="110"/>
      <c r="C1003" s="111" t="s">
        <v>2</v>
      </c>
      <c r="D1003" s="111" t="s">
        <v>3</v>
      </c>
      <c r="E1003" s="111" t="s">
        <v>4</v>
      </c>
      <c r="F1003" s="111" t="s">
        <v>5</v>
      </c>
      <c r="G1003" s="111" t="s">
        <v>6</v>
      </c>
      <c r="AA1003" s="6" t="s">
        <v>18</v>
      </c>
      <c r="AC1003" s="6" t="s">
        <v>2</v>
      </c>
      <c r="AD1003" s="6" t="s">
        <v>3</v>
      </c>
      <c r="AE1003" s="6" t="s">
        <v>4</v>
      </c>
      <c r="AF1003" s="104" t="s">
        <v>5</v>
      </c>
      <c r="AG1003" s="104" t="s">
        <v>6</v>
      </c>
    </row>
    <row r="1004" spans="1:33" ht="15" customHeight="1">
      <c r="A1004" s="112" t="s">
        <v>437</v>
      </c>
      <c r="B1004" s="113" t="s">
        <v>438</v>
      </c>
      <c r="C1004" s="112" t="s">
        <v>8</v>
      </c>
      <c r="D1004" s="112" t="s">
        <v>90</v>
      </c>
      <c r="E1004" s="114">
        <v>1</v>
      </c>
      <c r="F1004" s="115">
        <f>IF(D1004="H",$K$9*AF1004,$K$10*AF1004)</f>
        <v>8.3625000000000007</v>
      </c>
      <c r="G1004" s="115">
        <f t="shared" ref="G1004" si="228">ROUND(F1004*E1004,2)</f>
        <v>8.36</v>
      </c>
      <c r="AA1004" s="6" t="s">
        <v>437</v>
      </c>
      <c r="AB1004" s="6" t="s">
        <v>438</v>
      </c>
      <c r="AC1004" s="6" t="s">
        <v>8</v>
      </c>
      <c r="AD1004" s="6" t="s">
        <v>90</v>
      </c>
      <c r="AE1004" s="6">
        <v>1</v>
      </c>
      <c r="AF1004" s="104">
        <v>11.15</v>
      </c>
      <c r="AG1004" s="104">
        <v>11.15</v>
      </c>
    </row>
    <row r="1005" spans="1:33" ht="15" customHeight="1">
      <c r="A1005" s="107"/>
      <c r="B1005" s="107"/>
      <c r="C1005" s="107"/>
      <c r="D1005" s="107"/>
      <c r="E1005" s="116" t="s">
        <v>20</v>
      </c>
      <c r="F1005" s="116"/>
      <c r="G1005" s="117">
        <f>SUM(G1004)</f>
        <v>8.36</v>
      </c>
      <c r="AE1005" s="6" t="s">
        <v>20</v>
      </c>
      <c r="AG1005" s="104">
        <v>11.15</v>
      </c>
    </row>
    <row r="1006" spans="1:33" ht="15" customHeight="1">
      <c r="A1006" s="107"/>
      <c r="B1006" s="107"/>
      <c r="C1006" s="107"/>
      <c r="D1006" s="107"/>
      <c r="E1006" s="118" t="s">
        <v>21</v>
      </c>
      <c r="F1006" s="118"/>
      <c r="G1006" s="119">
        <f>G1005+G1002+G998</f>
        <v>10.389999999999999</v>
      </c>
      <c r="AE1006" s="6" t="s">
        <v>21</v>
      </c>
      <c r="AG1006" s="104">
        <v>13.83</v>
      </c>
    </row>
    <row r="1007" spans="1:33" ht="9.9499999999999993" customHeight="1">
      <c r="A1007" s="107"/>
      <c r="B1007" s="107"/>
      <c r="C1007" s="108"/>
      <c r="D1007" s="108"/>
      <c r="E1007" s="107"/>
      <c r="F1007" s="107"/>
      <c r="G1007" s="107"/>
    </row>
    <row r="1008" spans="1:33" ht="20.100000000000001" customHeight="1">
      <c r="A1008" s="109" t="s">
        <v>1860</v>
      </c>
      <c r="B1008" s="109"/>
      <c r="C1008" s="109"/>
      <c r="D1008" s="109"/>
      <c r="E1008" s="109"/>
      <c r="F1008" s="109"/>
      <c r="G1008" s="109"/>
      <c r="AA1008" s="6" t="s">
        <v>1860</v>
      </c>
    </row>
    <row r="1009" spans="1:33" ht="15" customHeight="1">
      <c r="A1009" s="110" t="s">
        <v>63</v>
      </c>
      <c r="B1009" s="110"/>
      <c r="C1009" s="111" t="s">
        <v>2</v>
      </c>
      <c r="D1009" s="111" t="s">
        <v>3</v>
      </c>
      <c r="E1009" s="111" t="s">
        <v>4</v>
      </c>
      <c r="F1009" s="111" t="s">
        <v>5</v>
      </c>
      <c r="G1009" s="111" t="s">
        <v>6</v>
      </c>
      <c r="AA1009" s="6" t="s">
        <v>63</v>
      </c>
      <c r="AC1009" s="6" t="s">
        <v>2</v>
      </c>
      <c r="AD1009" s="6" t="s">
        <v>3</v>
      </c>
      <c r="AE1009" s="6" t="s">
        <v>4</v>
      </c>
      <c r="AF1009" s="104" t="s">
        <v>5</v>
      </c>
      <c r="AG1009" s="104" t="s">
        <v>6</v>
      </c>
    </row>
    <row r="1010" spans="1:33" ht="20.100000000000001" customHeight="1">
      <c r="A1010" s="112" t="s">
        <v>431</v>
      </c>
      <c r="B1010" s="113" t="s">
        <v>432</v>
      </c>
      <c r="C1010" s="112" t="s">
        <v>8</v>
      </c>
      <c r="D1010" s="112" t="s">
        <v>90</v>
      </c>
      <c r="E1010" s="114">
        <v>2.5000000000000001E-2</v>
      </c>
      <c r="F1010" s="115">
        <f t="shared" ref="F1010:F1011" si="229">IF(D1010="H",$K$9*AF1010,$K$10*AF1010)</f>
        <v>16.634999999999998</v>
      </c>
      <c r="G1010" s="115">
        <f t="shared" ref="G1010:G1011" si="230">ROUND(F1010*E1010,2)</f>
        <v>0.42</v>
      </c>
      <c r="AA1010" s="6" t="s">
        <v>431</v>
      </c>
      <c r="AB1010" s="6" t="s">
        <v>432</v>
      </c>
      <c r="AC1010" s="6" t="s">
        <v>8</v>
      </c>
      <c r="AD1010" s="6" t="s">
        <v>90</v>
      </c>
      <c r="AE1010" s="6">
        <v>2.5000000000000001E-2</v>
      </c>
      <c r="AF1010" s="104">
        <v>22.18</v>
      </c>
      <c r="AG1010" s="104">
        <v>0.55000000000000004</v>
      </c>
    </row>
    <row r="1011" spans="1:33" ht="29.1" customHeight="1">
      <c r="A1011" s="112" t="s">
        <v>433</v>
      </c>
      <c r="B1011" s="113" t="s">
        <v>434</v>
      </c>
      <c r="C1011" s="112" t="s">
        <v>8</v>
      </c>
      <c r="D1011" s="112" t="s">
        <v>55</v>
      </c>
      <c r="E1011" s="114">
        <v>0.74299999999999999</v>
      </c>
      <c r="F1011" s="115">
        <f t="shared" si="229"/>
        <v>0.16500000000000001</v>
      </c>
      <c r="G1011" s="115">
        <f t="shared" si="230"/>
        <v>0.12</v>
      </c>
      <c r="AA1011" s="6" t="s">
        <v>433</v>
      </c>
      <c r="AB1011" s="6" t="s">
        <v>434</v>
      </c>
      <c r="AC1011" s="6" t="s">
        <v>8</v>
      </c>
      <c r="AD1011" s="6" t="s">
        <v>55</v>
      </c>
      <c r="AE1011" s="6">
        <v>0.74299999999999999</v>
      </c>
      <c r="AF1011" s="104">
        <v>0.22</v>
      </c>
      <c r="AG1011" s="104">
        <v>0.16</v>
      </c>
    </row>
    <row r="1012" spans="1:33" ht="15" customHeight="1">
      <c r="A1012" s="107"/>
      <c r="B1012" s="107"/>
      <c r="C1012" s="107"/>
      <c r="D1012" s="107"/>
      <c r="E1012" s="116" t="s">
        <v>75</v>
      </c>
      <c r="F1012" s="116"/>
      <c r="G1012" s="117">
        <f>SUM(G1010:G1011)</f>
        <v>0.54</v>
      </c>
      <c r="AE1012" s="6" t="s">
        <v>75</v>
      </c>
      <c r="AG1012" s="104">
        <v>0.71</v>
      </c>
    </row>
    <row r="1013" spans="1:33" ht="15" customHeight="1">
      <c r="A1013" s="110" t="s">
        <v>96</v>
      </c>
      <c r="B1013" s="110"/>
      <c r="C1013" s="111" t="s">
        <v>2</v>
      </c>
      <c r="D1013" s="111" t="s">
        <v>3</v>
      </c>
      <c r="E1013" s="111" t="s">
        <v>4</v>
      </c>
      <c r="F1013" s="111" t="s">
        <v>5</v>
      </c>
      <c r="G1013" s="111" t="s">
        <v>6</v>
      </c>
      <c r="AA1013" s="6" t="s">
        <v>96</v>
      </c>
      <c r="AC1013" s="6" t="s">
        <v>2</v>
      </c>
      <c r="AD1013" s="6" t="s">
        <v>3</v>
      </c>
      <c r="AE1013" s="6" t="s">
        <v>4</v>
      </c>
      <c r="AF1013" s="104" t="s">
        <v>5</v>
      </c>
      <c r="AG1013" s="104" t="s">
        <v>6</v>
      </c>
    </row>
    <row r="1014" spans="1:33" ht="15" customHeight="1">
      <c r="A1014" s="112" t="s">
        <v>435</v>
      </c>
      <c r="B1014" s="113" t="s">
        <v>1730</v>
      </c>
      <c r="C1014" s="112" t="s">
        <v>8</v>
      </c>
      <c r="D1014" s="112" t="s">
        <v>36</v>
      </c>
      <c r="E1014" s="114">
        <v>9.1999999999999998E-3</v>
      </c>
      <c r="F1014" s="115">
        <f t="shared" ref="F1014:F1015" si="231">IF(D1014="H",$K$9*AF1014,$K$10*AF1014)</f>
        <v>12.817499999999999</v>
      </c>
      <c r="G1014" s="115">
        <f t="shared" ref="G1014:G1015" si="232">ROUND(F1014*E1014,2)</f>
        <v>0.12</v>
      </c>
      <c r="AA1014" s="6" t="s">
        <v>435</v>
      </c>
      <c r="AB1014" s="6" t="s">
        <v>1730</v>
      </c>
      <c r="AC1014" s="6" t="s">
        <v>8</v>
      </c>
      <c r="AD1014" s="6" t="s">
        <v>36</v>
      </c>
      <c r="AE1014" s="6">
        <v>9.1999999999999998E-3</v>
      </c>
      <c r="AF1014" s="104">
        <v>17.09</v>
      </c>
      <c r="AG1014" s="104">
        <v>0.15</v>
      </c>
    </row>
    <row r="1015" spans="1:33" ht="15" customHeight="1">
      <c r="A1015" s="112" t="s">
        <v>436</v>
      </c>
      <c r="B1015" s="113" t="s">
        <v>1731</v>
      </c>
      <c r="C1015" s="112" t="s">
        <v>8</v>
      </c>
      <c r="D1015" s="112" t="s">
        <v>36</v>
      </c>
      <c r="E1015" s="114">
        <v>5.6099999999999997E-2</v>
      </c>
      <c r="F1015" s="115">
        <f t="shared" si="231"/>
        <v>16.184999999999999</v>
      </c>
      <c r="G1015" s="115">
        <f t="shared" si="232"/>
        <v>0.91</v>
      </c>
      <c r="AA1015" s="6" t="s">
        <v>436</v>
      </c>
      <c r="AB1015" s="6" t="s">
        <v>1731</v>
      </c>
      <c r="AC1015" s="6" t="s">
        <v>8</v>
      </c>
      <c r="AD1015" s="6" t="s">
        <v>36</v>
      </c>
      <c r="AE1015" s="6">
        <v>5.6099999999999997E-2</v>
      </c>
      <c r="AF1015" s="104">
        <v>21.58</v>
      </c>
      <c r="AG1015" s="104">
        <v>1.21</v>
      </c>
    </row>
    <row r="1016" spans="1:33" ht="18" customHeight="1">
      <c r="A1016" s="107"/>
      <c r="B1016" s="107"/>
      <c r="C1016" s="107"/>
      <c r="D1016" s="107"/>
      <c r="E1016" s="116" t="s">
        <v>99</v>
      </c>
      <c r="F1016" s="116"/>
      <c r="G1016" s="117">
        <f>SUM(G1014:G1015)</f>
        <v>1.03</v>
      </c>
      <c r="AE1016" s="6" t="s">
        <v>99</v>
      </c>
      <c r="AG1016" s="104">
        <v>1.36</v>
      </c>
    </row>
    <row r="1017" spans="1:33" ht="15" customHeight="1">
      <c r="A1017" s="110" t="s">
        <v>18</v>
      </c>
      <c r="B1017" s="110"/>
      <c r="C1017" s="111" t="s">
        <v>2</v>
      </c>
      <c r="D1017" s="111" t="s">
        <v>3</v>
      </c>
      <c r="E1017" s="111" t="s">
        <v>4</v>
      </c>
      <c r="F1017" s="111" t="s">
        <v>5</v>
      </c>
      <c r="G1017" s="111" t="s">
        <v>6</v>
      </c>
      <c r="AA1017" s="6" t="s">
        <v>18</v>
      </c>
      <c r="AC1017" s="6" t="s">
        <v>2</v>
      </c>
      <c r="AD1017" s="6" t="s">
        <v>3</v>
      </c>
      <c r="AE1017" s="6" t="s">
        <v>4</v>
      </c>
      <c r="AF1017" s="104" t="s">
        <v>5</v>
      </c>
      <c r="AG1017" s="104" t="s">
        <v>6</v>
      </c>
    </row>
    <row r="1018" spans="1:33" ht="15" customHeight="1">
      <c r="A1018" s="112" t="s">
        <v>440</v>
      </c>
      <c r="B1018" s="113" t="s">
        <v>441</v>
      </c>
      <c r="C1018" s="112" t="s">
        <v>8</v>
      </c>
      <c r="D1018" s="112" t="s">
        <v>90</v>
      </c>
      <c r="E1018" s="114">
        <v>1</v>
      </c>
      <c r="F1018" s="115">
        <f>IF(D1018="H",$K$9*AF1018,$K$10*AF1018)</f>
        <v>8.43</v>
      </c>
      <c r="G1018" s="115">
        <f t="shared" ref="G1018" si="233">ROUND(F1018*E1018,2)</f>
        <v>8.43</v>
      </c>
      <c r="AA1018" s="6" t="s">
        <v>440</v>
      </c>
      <c r="AB1018" s="6" t="s">
        <v>441</v>
      </c>
      <c r="AC1018" s="6" t="s">
        <v>8</v>
      </c>
      <c r="AD1018" s="6" t="s">
        <v>90</v>
      </c>
      <c r="AE1018" s="6">
        <v>1</v>
      </c>
      <c r="AF1018" s="104">
        <v>11.24</v>
      </c>
      <c r="AG1018" s="104">
        <v>11.24</v>
      </c>
    </row>
    <row r="1019" spans="1:33" ht="15" customHeight="1">
      <c r="A1019" s="107"/>
      <c r="B1019" s="107"/>
      <c r="C1019" s="107"/>
      <c r="D1019" s="107"/>
      <c r="E1019" s="116" t="s">
        <v>20</v>
      </c>
      <c r="F1019" s="116"/>
      <c r="G1019" s="117">
        <f>SUM(G1018)</f>
        <v>8.43</v>
      </c>
      <c r="AE1019" s="6" t="s">
        <v>20</v>
      </c>
      <c r="AG1019" s="104">
        <v>11.24</v>
      </c>
    </row>
    <row r="1020" spans="1:33" ht="15" customHeight="1">
      <c r="A1020" s="107"/>
      <c r="B1020" s="107"/>
      <c r="C1020" s="107"/>
      <c r="D1020" s="107"/>
      <c r="E1020" s="118" t="s">
        <v>21</v>
      </c>
      <c r="F1020" s="118"/>
      <c r="G1020" s="119">
        <f>G1019+G1016+G1012</f>
        <v>10</v>
      </c>
      <c r="AE1020" s="6" t="s">
        <v>21</v>
      </c>
      <c r="AG1020" s="104">
        <v>13.31</v>
      </c>
    </row>
    <row r="1021" spans="1:33" ht="9.9499999999999993" customHeight="1">
      <c r="A1021" s="107"/>
      <c r="B1021" s="107"/>
      <c r="C1021" s="108"/>
      <c r="D1021" s="108"/>
      <c r="E1021" s="107"/>
      <c r="F1021" s="107"/>
      <c r="G1021" s="107"/>
    </row>
    <row r="1022" spans="1:33" ht="20.100000000000001" customHeight="1">
      <c r="A1022" s="109" t="s">
        <v>1861</v>
      </c>
      <c r="B1022" s="109"/>
      <c r="C1022" s="109"/>
      <c r="D1022" s="109"/>
      <c r="E1022" s="109"/>
      <c r="F1022" s="109"/>
      <c r="G1022" s="109"/>
      <c r="AA1022" s="6" t="s">
        <v>1861</v>
      </c>
    </row>
    <row r="1023" spans="1:33" ht="15" customHeight="1">
      <c r="A1023" s="110" t="s">
        <v>63</v>
      </c>
      <c r="B1023" s="110"/>
      <c r="C1023" s="111" t="s">
        <v>2</v>
      </c>
      <c r="D1023" s="111" t="s">
        <v>3</v>
      </c>
      <c r="E1023" s="111" t="s">
        <v>4</v>
      </c>
      <c r="F1023" s="111" t="s">
        <v>5</v>
      </c>
      <c r="G1023" s="111" t="s">
        <v>6</v>
      </c>
      <c r="AA1023" s="6" t="s">
        <v>63</v>
      </c>
      <c r="AC1023" s="6" t="s">
        <v>2</v>
      </c>
      <c r="AD1023" s="6" t="s">
        <v>3</v>
      </c>
      <c r="AE1023" s="6" t="s">
        <v>4</v>
      </c>
      <c r="AF1023" s="104" t="s">
        <v>5</v>
      </c>
      <c r="AG1023" s="104" t="s">
        <v>6</v>
      </c>
    </row>
    <row r="1024" spans="1:33" ht="20.100000000000001" customHeight="1">
      <c r="A1024" s="112" t="s">
        <v>431</v>
      </c>
      <c r="B1024" s="113" t="s">
        <v>432</v>
      </c>
      <c r="C1024" s="112" t="s">
        <v>8</v>
      </c>
      <c r="D1024" s="112" t="s">
        <v>90</v>
      </c>
      <c r="E1024" s="114">
        <v>2.5000000000000001E-2</v>
      </c>
      <c r="F1024" s="115">
        <f t="shared" ref="F1024:F1025" si="234">IF(D1024="H",$K$9*AF1024,$K$10*AF1024)</f>
        <v>16.634999999999998</v>
      </c>
      <c r="G1024" s="115">
        <f t="shared" ref="G1024:G1025" si="235">ROUND(F1024*E1024,2)</f>
        <v>0.42</v>
      </c>
      <c r="AA1024" s="6" t="s">
        <v>431</v>
      </c>
      <c r="AB1024" s="6" t="s">
        <v>432</v>
      </c>
      <c r="AC1024" s="6" t="s">
        <v>8</v>
      </c>
      <c r="AD1024" s="6" t="s">
        <v>90</v>
      </c>
      <c r="AE1024" s="6">
        <v>2.5000000000000001E-2</v>
      </c>
      <c r="AF1024" s="104">
        <v>22.18</v>
      </c>
      <c r="AG1024" s="104">
        <v>0.55000000000000004</v>
      </c>
    </row>
    <row r="1025" spans="1:33" ht="29.1" customHeight="1">
      <c r="A1025" s="112" t="s">
        <v>433</v>
      </c>
      <c r="B1025" s="113" t="s">
        <v>434</v>
      </c>
      <c r="C1025" s="112" t="s">
        <v>8</v>
      </c>
      <c r="D1025" s="112" t="s">
        <v>55</v>
      </c>
      <c r="E1025" s="114">
        <v>0.54300000000000004</v>
      </c>
      <c r="F1025" s="115">
        <f t="shared" si="234"/>
        <v>0.16500000000000001</v>
      </c>
      <c r="G1025" s="115">
        <f t="shared" si="235"/>
        <v>0.09</v>
      </c>
      <c r="AA1025" s="6" t="s">
        <v>433</v>
      </c>
      <c r="AB1025" s="6" t="s">
        <v>434</v>
      </c>
      <c r="AC1025" s="6" t="s">
        <v>8</v>
      </c>
      <c r="AD1025" s="6" t="s">
        <v>55</v>
      </c>
      <c r="AE1025" s="6">
        <v>0.54300000000000004</v>
      </c>
      <c r="AF1025" s="104">
        <v>0.22</v>
      </c>
      <c r="AG1025" s="104">
        <v>0.11</v>
      </c>
    </row>
    <row r="1026" spans="1:33" ht="15" customHeight="1">
      <c r="A1026" s="107"/>
      <c r="B1026" s="107"/>
      <c r="C1026" s="107"/>
      <c r="D1026" s="107"/>
      <c r="E1026" s="116" t="s">
        <v>75</v>
      </c>
      <c r="F1026" s="116"/>
      <c r="G1026" s="117">
        <f>SUM(G1024:G1025)</f>
        <v>0.51</v>
      </c>
      <c r="AE1026" s="6" t="s">
        <v>75</v>
      </c>
      <c r="AG1026" s="104">
        <v>0.66</v>
      </c>
    </row>
    <row r="1027" spans="1:33" ht="15" customHeight="1">
      <c r="A1027" s="110" t="s">
        <v>96</v>
      </c>
      <c r="B1027" s="110"/>
      <c r="C1027" s="111" t="s">
        <v>2</v>
      </c>
      <c r="D1027" s="111" t="s">
        <v>3</v>
      </c>
      <c r="E1027" s="111" t="s">
        <v>4</v>
      </c>
      <c r="F1027" s="111" t="s">
        <v>5</v>
      </c>
      <c r="G1027" s="111" t="s">
        <v>6</v>
      </c>
      <c r="AA1027" s="6" t="s">
        <v>96</v>
      </c>
      <c r="AC1027" s="6" t="s">
        <v>2</v>
      </c>
      <c r="AD1027" s="6" t="s">
        <v>3</v>
      </c>
      <c r="AE1027" s="6" t="s">
        <v>4</v>
      </c>
      <c r="AF1027" s="104" t="s">
        <v>5</v>
      </c>
      <c r="AG1027" s="104" t="s">
        <v>6</v>
      </c>
    </row>
    <row r="1028" spans="1:33" ht="15" customHeight="1">
      <c r="A1028" s="112" t="s">
        <v>435</v>
      </c>
      <c r="B1028" s="113" t="s">
        <v>1730</v>
      </c>
      <c r="C1028" s="112" t="s">
        <v>8</v>
      </c>
      <c r="D1028" s="112" t="s">
        <v>36</v>
      </c>
      <c r="E1028" s="114">
        <v>6.4000000000000003E-3</v>
      </c>
      <c r="F1028" s="115">
        <f t="shared" ref="F1028:F1029" si="236">IF(D1028="H",$K$9*AF1028,$K$10*AF1028)</f>
        <v>12.817499999999999</v>
      </c>
      <c r="G1028" s="115">
        <f t="shared" ref="G1028:G1029" si="237">ROUND(F1028*E1028,2)</f>
        <v>0.08</v>
      </c>
      <c r="AA1028" s="6" t="s">
        <v>435</v>
      </c>
      <c r="AB1028" s="6" t="s">
        <v>1730</v>
      </c>
      <c r="AC1028" s="6" t="s">
        <v>8</v>
      </c>
      <c r="AD1028" s="6" t="s">
        <v>36</v>
      </c>
      <c r="AE1028" s="6">
        <v>6.4000000000000003E-3</v>
      </c>
      <c r="AF1028" s="104">
        <v>17.09</v>
      </c>
      <c r="AG1028" s="104">
        <v>0.1</v>
      </c>
    </row>
    <row r="1029" spans="1:33" ht="15" customHeight="1">
      <c r="A1029" s="112" t="s">
        <v>436</v>
      </c>
      <c r="B1029" s="113" t="s">
        <v>1731</v>
      </c>
      <c r="C1029" s="112" t="s">
        <v>8</v>
      </c>
      <c r="D1029" s="112" t="s">
        <v>36</v>
      </c>
      <c r="E1029" s="114">
        <v>3.9199999999999999E-2</v>
      </c>
      <c r="F1029" s="115">
        <f t="shared" si="236"/>
        <v>16.184999999999999</v>
      </c>
      <c r="G1029" s="115">
        <f t="shared" si="237"/>
        <v>0.63</v>
      </c>
      <c r="AA1029" s="6" t="s">
        <v>436</v>
      </c>
      <c r="AB1029" s="6" t="s">
        <v>1731</v>
      </c>
      <c r="AC1029" s="6" t="s">
        <v>8</v>
      </c>
      <c r="AD1029" s="6" t="s">
        <v>36</v>
      </c>
      <c r="AE1029" s="6">
        <v>3.9199999999999999E-2</v>
      </c>
      <c r="AF1029" s="104">
        <v>21.58</v>
      </c>
      <c r="AG1029" s="104">
        <v>0.84</v>
      </c>
    </row>
    <row r="1030" spans="1:33" ht="18" customHeight="1">
      <c r="A1030" s="107"/>
      <c r="B1030" s="107"/>
      <c r="C1030" s="107"/>
      <c r="D1030" s="107"/>
      <c r="E1030" s="116" t="s">
        <v>99</v>
      </c>
      <c r="F1030" s="116"/>
      <c r="G1030" s="117">
        <f>SUM(G1028:G1029)</f>
        <v>0.71</v>
      </c>
      <c r="AE1030" s="6" t="s">
        <v>99</v>
      </c>
      <c r="AG1030" s="104">
        <v>0.94</v>
      </c>
    </row>
    <row r="1031" spans="1:33" ht="15" customHeight="1">
      <c r="A1031" s="110" t="s">
        <v>18</v>
      </c>
      <c r="B1031" s="110"/>
      <c r="C1031" s="111" t="s">
        <v>2</v>
      </c>
      <c r="D1031" s="111" t="s">
        <v>3</v>
      </c>
      <c r="E1031" s="111" t="s">
        <v>4</v>
      </c>
      <c r="F1031" s="111" t="s">
        <v>5</v>
      </c>
      <c r="G1031" s="111" t="s">
        <v>6</v>
      </c>
      <c r="AA1031" s="6" t="s">
        <v>18</v>
      </c>
      <c r="AC1031" s="6" t="s">
        <v>2</v>
      </c>
      <c r="AD1031" s="6" t="s">
        <v>3</v>
      </c>
      <c r="AE1031" s="6" t="s">
        <v>4</v>
      </c>
      <c r="AF1031" s="104" t="s">
        <v>5</v>
      </c>
      <c r="AG1031" s="104" t="s">
        <v>6</v>
      </c>
    </row>
    <row r="1032" spans="1:33" ht="20.100000000000001" customHeight="1">
      <c r="A1032" s="112" t="s">
        <v>443</v>
      </c>
      <c r="B1032" s="113" t="s">
        <v>444</v>
      </c>
      <c r="C1032" s="112" t="s">
        <v>8</v>
      </c>
      <c r="D1032" s="112" t="s">
        <v>90</v>
      </c>
      <c r="E1032" s="114">
        <v>1</v>
      </c>
      <c r="F1032" s="115">
        <f>IF(D1032="H",$K$9*AF1032,$K$10*AF1032)</f>
        <v>7.8224999999999998</v>
      </c>
      <c r="G1032" s="115">
        <f t="shared" ref="G1032" si="238">ROUND(F1032*E1032,2)</f>
        <v>7.82</v>
      </c>
      <c r="AA1032" s="6" t="s">
        <v>443</v>
      </c>
      <c r="AB1032" s="6" t="s">
        <v>444</v>
      </c>
      <c r="AC1032" s="6" t="s">
        <v>8</v>
      </c>
      <c r="AD1032" s="6" t="s">
        <v>90</v>
      </c>
      <c r="AE1032" s="6">
        <v>1</v>
      </c>
      <c r="AF1032" s="104">
        <v>10.43</v>
      </c>
      <c r="AG1032" s="104">
        <v>10.43</v>
      </c>
    </row>
    <row r="1033" spans="1:33" ht="15" customHeight="1">
      <c r="A1033" s="107"/>
      <c r="B1033" s="107"/>
      <c r="C1033" s="107"/>
      <c r="D1033" s="107"/>
      <c r="E1033" s="116" t="s">
        <v>20</v>
      </c>
      <c r="F1033" s="116"/>
      <c r="G1033" s="117">
        <f>SUM(G1032)</f>
        <v>7.82</v>
      </c>
      <c r="AE1033" s="6" t="s">
        <v>20</v>
      </c>
      <c r="AG1033" s="104">
        <v>10.43</v>
      </c>
    </row>
    <row r="1034" spans="1:33" ht="15" customHeight="1">
      <c r="A1034" s="107"/>
      <c r="B1034" s="107"/>
      <c r="C1034" s="107"/>
      <c r="D1034" s="107"/>
      <c r="E1034" s="118" t="s">
        <v>21</v>
      </c>
      <c r="F1034" s="118"/>
      <c r="G1034" s="119">
        <f>G1033+G1030+G1026</f>
        <v>9.0400000000000009</v>
      </c>
      <c r="AE1034" s="6" t="s">
        <v>21</v>
      </c>
      <c r="AG1034" s="104">
        <v>12.03</v>
      </c>
    </row>
    <row r="1035" spans="1:33" ht="9.9499999999999993" customHeight="1">
      <c r="A1035" s="107"/>
      <c r="B1035" s="107"/>
      <c r="C1035" s="108"/>
      <c r="D1035" s="108"/>
      <c r="E1035" s="107"/>
      <c r="F1035" s="107"/>
      <c r="G1035" s="107"/>
    </row>
    <row r="1036" spans="1:33" ht="20.100000000000001" customHeight="1">
      <c r="A1036" s="109" t="s">
        <v>1867</v>
      </c>
      <c r="B1036" s="109"/>
      <c r="C1036" s="109"/>
      <c r="D1036" s="109"/>
      <c r="E1036" s="109"/>
      <c r="F1036" s="109"/>
      <c r="G1036" s="109"/>
      <c r="AA1036" s="6" t="s">
        <v>1867</v>
      </c>
    </row>
    <row r="1037" spans="1:33" ht="15" customHeight="1">
      <c r="A1037" s="110" t="s">
        <v>63</v>
      </c>
      <c r="B1037" s="110"/>
      <c r="C1037" s="111" t="s">
        <v>2</v>
      </c>
      <c r="D1037" s="111" t="s">
        <v>3</v>
      </c>
      <c r="E1037" s="111" t="s">
        <v>4</v>
      </c>
      <c r="F1037" s="111" t="s">
        <v>5</v>
      </c>
      <c r="G1037" s="111" t="s">
        <v>6</v>
      </c>
      <c r="AA1037" s="6" t="s">
        <v>63</v>
      </c>
      <c r="AC1037" s="6" t="s">
        <v>2</v>
      </c>
      <c r="AD1037" s="6" t="s">
        <v>3</v>
      </c>
      <c r="AE1037" s="6" t="s">
        <v>4</v>
      </c>
      <c r="AF1037" s="104" t="s">
        <v>5</v>
      </c>
      <c r="AG1037" s="104" t="s">
        <v>6</v>
      </c>
    </row>
    <row r="1038" spans="1:33" ht="20.100000000000001" customHeight="1">
      <c r="A1038" s="112" t="s">
        <v>431</v>
      </c>
      <c r="B1038" s="113" t="s">
        <v>432</v>
      </c>
      <c r="C1038" s="112" t="s">
        <v>8</v>
      </c>
      <c r="D1038" s="112" t="s">
        <v>90</v>
      </c>
      <c r="E1038" s="114">
        <v>2.5000000000000001E-2</v>
      </c>
      <c r="F1038" s="115">
        <f t="shared" ref="F1038:F1039" si="239">IF(D1038="H",$K$9*AF1038,$K$10*AF1038)</f>
        <v>16.634999999999998</v>
      </c>
      <c r="G1038" s="115">
        <f t="shared" ref="G1038:G1039" si="240">ROUND(F1038*E1038,2)</f>
        <v>0.42</v>
      </c>
      <c r="AA1038" s="6" t="s">
        <v>431</v>
      </c>
      <c r="AB1038" s="6" t="s">
        <v>432</v>
      </c>
      <c r="AC1038" s="6" t="s">
        <v>8</v>
      </c>
      <c r="AD1038" s="6" t="s">
        <v>90</v>
      </c>
      <c r="AE1038" s="6">
        <v>2.5000000000000001E-2</v>
      </c>
      <c r="AF1038" s="104">
        <v>22.18</v>
      </c>
      <c r="AG1038" s="104">
        <v>0.55000000000000004</v>
      </c>
    </row>
    <row r="1039" spans="1:33" ht="29.1" customHeight="1">
      <c r="A1039" s="112" t="s">
        <v>433</v>
      </c>
      <c r="B1039" s="113" t="s">
        <v>434</v>
      </c>
      <c r="C1039" s="112" t="s">
        <v>8</v>
      </c>
      <c r="D1039" s="112" t="s">
        <v>55</v>
      </c>
      <c r="E1039" s="114">
        <v>0.36699999999999999</v>
      </c>
      <c r="F1039" s="115">
        <f t="shared" si="239"/>
        <v>0.16500000000000001</v>
      </c>
      <c r="G1039" s="115">
        <f t="shared" si="240"/>
        <v>0.06</v>
      </c>
      <c r="AA1039" s="6" t="s">
        <v>433</v>
      </c>
      <c r="AB1039" s="6" t="s">
        <v>434</v>
      </c>
      <c r="AC1039" s="6" t="s">
        <v>8</v>
      </c>
      <c r="AD1039" s="6" t="s">
        <v>55</v>
      </c>
      <c r="AE1039" s="6">
        <v>0.36699999999999999</v>
      </c>
      <c r="AF1039" s="104">
        <v>0.22</v>
      </c>
      <c r="AG1039" s="104">
        <v>0.08</v>
      </c>
    </row>
    <row r="1040" spans="1:33" ht="15" customHeight="1">
      <c r="A1040" s="107"/>
      <c r="B1040" s="107"/>
      <c r="C1040" s="107"/>
      <c r="D1040" s="107"/>
      <c r="E1040" s="116" t="s">
        <v>75</v>
      </c>
      <c r="F1040" s="116"/>
      <c r="G1040" s="117">
        <f>SUM(G1038:G1039)</f>
        <v>0.48</v>
      </c>
      <c r="AE1040" s="6" t="s">
        <v>75</v>
      </c>
      <c r="AG1040" s="104">
        <v>0.63</v>
      </c>
    </row>
    <row r="1041" spans="1:33" ht="15" customHeight="1">
      <c r="A1041" s="110" t="s">
        <v>96</v>
      </c>
      <c r="B1041" s="110"/>
      <c r="C1041" s="111" t="s">
        <v>2</v>
      </c>
      <c r="D1041" s="111" t="s">
        <v>3</v>
      </c>
      <c r="E1041" s="111" t="s">
        <v>4</v>
      </c>
      <c r="F1041" s="111" t="s">
        <v>5</v>
      </c>
      <c r="G1041" s="111" t="s">
        <v>6</v>
      </c>
      <c r="AA1041" s="6" t="s">
        <v>96</v>
      </c>
      <c r="AC1041" s="6" t="s">
        <v>2</v>
      </c>
      <c r="AD1041" s="6" t="s">
        <v>3</v>
      </c>
      <c r="AE1041" s="6" t="s">
        <v>4</v>
      </c>
      <c r="AF1041" s="104" t="s">
        <v>5</v>
      </c>
      <c r="AG1041" s="104" t="s">
        <v>6</v>
      </c>
    </row>
    <row r="1042" spans="1:33" ht="15" customHeight="1">
      <c r="A1042" s="112" t="s">
        <v>435</v>
      </c>
      <c r="B1042" s="113" t="s">
        <v>1730</v>
      </c>
      <c r="C1042" s="112" t="s">
        <v>8</v>
      </c>
      <c r="D1042" s="112" t="s">
        <v>36</v>
      </c>
      <c r="E1042" s="114">
        <v>4.1999999999999997E-3</v>
      </c>
      <c r="F1042" s="115">
        <f t="shared" ref="F1042:F1043" si="241">IF(D1042="H",$K$9*AF1042,$K$10*AF1042)</f>
        <v>12.817499999999999</v>
      </c>
      <c r="G1042" s="115">
        <f t="shared" ref="G1042:G1043" si="242">ROUND(F1042*E1042,2)</f>
        <v>0.05</v>
      </c>
      <c r="AA1042" s="6" t="s">
        <v>435</v>
      </c>
      <c r="AB1042" s="6" t="s">
        <v>1730</v>
      </c>
      <c r="AC1042" s="6" t="s">
        <v>8</v>
      </c>
      <c r="AD1042" s="6" t="s">
        <v>36</v>
      </c>
      <c r="AE1042" s="6">
        <v>4.1999999999999997E-3</v>
      </c>
      <c r="AF1042" s="104">
        <v>17.09</v>
      </c>
      <c r="AG1042" s="104">
        <v>7.0000000000000007E-2</v>
      </c>
    </row>
    <row r="1043" spans="1:33" ht="15" customHeight="1">
      <c r="A1043" s="112" t="s">
        <v>436</v>
      </c>
      <c r="B1043" s="113" t="s">
        <v>1731</v>
      </c>
      <c r="C1043" s="112" t="s">
        <v>8</v>
      </c>
      <c r="D1043" s="112" t="s">
        <v>36</v>
      </c>
      <c r="E1043" s="114">
        <v>2.5700000000000001E-2</v>
      </c>
      <c r="F1043" s="115">
        <f t="shared" si="241"/>
        <v>16.184999999999999</v>
      </c>
      <c r="G1043" s="115">
        <f t="shared" si="242"/>
        <v>0.42</v>
      </c>
      <c r="AA1043" s="6" t="s">
        <v>436</v>
      </c>
      <c r="AB1043" s="6" t="s">
        <v>1731</v>
      </c>
      <c r="AC1043" s="6" t="s">
        <v>8</v>
      </c>
      <c r="AD1043" s="6" t="s">
        <v>36</v>
      </c>
      <c r="AE1043" s="6">
        <v>2.5700000000000001E-2</v>
      </c>
      <c r="AF1043" s="104">
        <v>21.58</v>
      </c>
      <c r="AG1043" s="104">
        <v>0.55000000000000004</v>
      </c>
    </row>
    <row r="1044" spans="1:33" ht="18" customHeight="1">
      <c r="A1044" s="107"/>
      <c r="B1044" s="107"/>
      <c r="C1044" s="107"/>
      <c r="D1044" s="107"/>
      <c r="E1044" s="116" t="s">
        <v>99</v>
      </c>
      <c r="F1044" s="116"/>
      <c r="G1044" s="117">
        <f>SUM(G1042:G1043)</f>
        <v>0.47</v>
      </c>
      <c r="AE1044" s="6" t="s">
        <v>99</v>
      </c>
      <c r="AG1044" s="104">
        <v>0.62</v>
      </c>
    </row>
    <row r="1045" spans="1:33" ht="15" customHeight="1">
      <c r="A1045" s="110" t="s">
        <v>18</v>
      </c>
      <c r="B1045" s="110"/>
      <c r="C1045" s="111" t="s">
        <v>2</v>
      </c>
      <c r="D1045" s="111" t="s">
        <v>3</v>
      </c>
      <c r="E1045" s="111" t="s">
        <v>4</v>
      </c>
      <c r="F1045" s="111" t="s">
        <v>5</v>
      </c>
      <c r="G1045" s="111" t="s">
        <v>6</v>
      </c>
      <c r="AA1045" s="6" t="s">
        <v>18</v>
      </c>
      <c r="AC1045" s="6" t="s">
        <v>2</v>
      </c>
      <c r="AD1045" s="6" t="s">
        <v>3</v>
      </c>
      <c r="AE1045" s="6" t="s">
        <v>4</v>
      </c>
      <c r="AF1045" s="104" t="s">
        <v>5</v>
      </c>
      <c r="AG1045" s="104" t="s">
        <v>6</v>
      </c>
    </row>
    <row r="1046" spans="1:33" ht="20.100000000000001" customHeight="1">
      <c r="A1046" s="112" t="s">
        <v>446</v>
      </c>
      <c r="B1046" s="113" t="s">
        <v>447</v>
      </c>
      <c r="C1046" s="112" t="s">
        <v>8</v>
      </c>
      <c r="D1046" s="112" t="s">
        <v>90</v>
      </c>
      <c r="E1046" s="114">
        <v>1</v>
      </c>
      <c r="F1046" s="115">
        <f>IF(D1046="H",$K$9*AF1046,$K$10*AF1046)</f>
        <v>6.7275000000000009</v>
      </c>
      <c r="G1046" s="115">
        <f t="shared" ref="G1046" si="243">ROUND(F1046*E1046,2)</f>
        <v>6.73</v>
      </c>
      <c r="AA1046" s="6" t="s">
        <v>446</v>
      </c>
      <c r="AB1046" s="6" t="s">
        <v>447</v>
      </c>
      <c r="AC1046" s="6" t="s">
        <v>8</v>
      </c>
      <c r="AD1046" s="6" t="s">
        <v>90</v>
      </c>
      <c r="AE1046" s="6">
        <v>1</v>
      </c>
      <c r="AF1046" s="104">
        <v>8.9700000000000006</v>
      </c>
      <c r="AG1046" s="104">
        <v>8.9700000000000006</v>
      </c>
    </row>
    <row r="1047" spans="1:33" ht="15" customHeight="1">
      <c r="A1047" s="107"/>
      <c r="B1047" s="107"/>
      <c r="C1047" s="107"/>
      <c r="D1047" s="107"/>
      <c r="E1047" s="116" t="s">
        <v>20</v>
      </c>
      <c r="F1047" s="116"/>
      <c r="G1047" s="117">
        <f>SUM(G1046)</f>
        <v>6.73</v>
      </c>
      <c r="AE1047" s="6" t="s">
        <v>20</v>
      </c>
      <c r="AG1047" s="104">
        <v>8.9700000000000006</v>
      </c>
    </row>
    <row r="1048" spans="1:33" ht="15" customHeight="1">
      <c r="A1048" s="107"/>
      <c r="B1048" s="107"/>
      <c r="C1048" s="107"/>
      <c r="D1048" s="107"/>
      <c r="E1048" s="118" t="s">
        <v>21</v>
      </c>
      <c r="F1048" s="118"/>
      <c r="G1048" s="119">
        <f>G1047+G1044+G1040</f>
        <v>7.68</v>
      </c>
      <c r="AE1048" s="6" t="s">
        <v>21</v>
      </c>
      <c r="AG1048" s="104">
        <v>10.220000000000001</v>
      </c>
    </row>
    <row r="1049" spans="1:33" ht="9.9499999999999993" customHeight="1">
      <c r="A1049" s="107"/>
      <c r="B1049" s="107"/>
      <c r="C1049" s="108"/>
      <c r="D1049" s="108"/>
      <c r="E1049" s="107"/>
      <c r="F1049" s="107"/>
      <c r="G1049" s="107"/>
    </row>
    <row r="1050" spans="1:33" ht="20.100000000000001" customHeight="1">
      <c r="A1050" s="109" t="s">
        <v>1866</v>
      </c>
      <c r="B1050" s="109"/>
      <c r="C1050" s="109"/>
      <c r="D1050" s="109"/>
      <c r="E1050" s="109"/>
      <c r="F1050" s="109"/>
      <c r="G1050" s="109"/>
      <c r="AA1050" s="6" t="s">
        <v>1866</v>
      </c>
    </row>
    <row r="1051" spans="1:33" ht="15" customHeight="1">
      <c r="A1051" s="110" t="s">
        <v>63</v>
      </c>
      <c r="B1051" s="110"/>
      <c r="C1051" s="111" t="s">
        <v>2</v>
      </c>
      <c r="D1051" s="111" t="s">
        <v>3</v>
      </c>
      <c r="E1051" s="111" t="s">
        <v>4</v>
      </c>
      <c r="F1051" s="111" t="s">
        <v>5</v>
      </c>
      <c r="G1051" s="111" t="s">
        <v>6</v>
      </c>
      <c r="AA1051" s="6" t="s">
        <v>63</v>
      </c>
      <c r="AC1051" s="6" t="s">
        <v>2</v>
      </c>
      <c r="AD1051" s="6" t="s">
        <v>3</v>
      </c>
      <c r="AE1051" s="6" t="s">
        <v>4</v>
      </c>
      <c r="AF1051" s="104" t="s">
        <v>5</v>
      </c>
      <c r="AG1051" s="104" t="s">
        <v>6</v>
      </c>
    </row>
    <row r="1052" spans="1:33" ht="20.100000000000001" customHeight="1">
      <c r="A1052" s="112" t="s">
        <v>431</v>
      </c>
      <c r="B1052" s="113" t="s">
        <v>432</v>
      </c>
      <c r="C1052" s="112" t="s">
        <v>8</v>
      </c>
      <c r="D1052" s="112" t="s">
        <v>90</v>
      </c>
      <c r="E1052" s="114">
        <v>2.5000000000000001E-2</v>
      </c>
      <c r="F1052" s="115">
        <f t="shared" ref="F1052:F1053" si="244">IF(D1052="H",$K$9*AF1052,$K$10*AF1052)</f>
        <v>16.634999999999998</v>
      </c>
      <c r="G1052" s="115">
        <f t="shared" ref="G1052:G1053" si="245">ROUND(F1052*E1052,2)</f>
        <v>0.42</v>
      </c>
      <c r="AA1052" s="6" t="s">
        <v>431</v>
      </c>
      <c r="AB1052" s="6" t="s">
        <v>432</v>
      </c>
      <c r="AC1052" s="6" t="s">
        <v>8</v>
      </c>
      <c r="AD1052" s="6" t="s">
        <v>90</v>
      </c>
      <c r="AE1052" s="6">
        <v>2.5000000000000001E-2</v>
      </c>
      <c r="AF1052" s="104">
        <v>22.18</v>
      </c>
      <c r="AG1052" s="104">
        <v>0.55000000000000004</v>
      </c>
    </row>
    <row r="1053" spans="1:33" ht="29.1" customHeight="1">
      <c r="A1053" s="112" t="s">
        <v>433</v>
      </c>
      <c r="B1053" s="113" t="s">
        <v>434</v>
      </c>
      <c r="C1053" s="112" t="s">
        <v>8</v>
      </c>
      <c r="D1053" s="112" t="s">
        <v>55</v>
      </c>
      <c r="E1053" s="114">
        <v>0.21199999999999999</v>
      </c>
      <c r="F1053" s="115">
        <f t="shared" si="244"/>
        <v>0.16500000000000001</v>
      </c>
      <c r="G1053" s="115">
        <f t="shared" si="245"/>
        <v>0.03</v>
      </c>
      <c r="AA1053" s="6" t="s">
        <v>433</v>
      </c>
      <c r="AB1053" s="6" t="s">
        <v>434</v>
      </c>
      <c r="AC1053" s="6" t="s">
        <v>8</v>
      </c>
      <c r="AD1053" s="6" t="s">
        <v>55</v>
      </c>
      <c r="AE1053" s="6">
        <v>0.21199999999999999</v>
      </c>
      <c r="AF1053" s="104">
        <v>0.22</v>
      </c>
      <c r="AG1053" s="104">
        <v>0.04</v>
      </c>
    </row>
    <row r="1054" spans="1:33" ht="15" customHeight="1">
      <c r="A1054" s="107"/>
      <c r="B1054" s="107"/>
      <c r="C1054" s="107"/>
      <c r="D1054" s="107"/>
      <c r="E1054" s="116" t="s">
        <v>75</v>
      </c>
      <c r="F1054" s="116"/>
      <c r="G1054" s="117">
        <f>SUM(G1052:G1053)</f>
        <v>0.44999999999999996</v>
      </c>
      <c r="AE1054" s="6" t="s">
        <v>75</v>
      </c>
      <c r="AG1054" s="104">
        <v>0.59</v>
      </c>
    </row>
    <row r="1055" spans="1:33" ht="15" customHeight="1">
      <c r="A1055" s="110" t="s">
        <v>96</v>
      </c>
      <c r="B1055" s="110"/>
      <c r="C1055" s="111" t="s">
        <v>2</v>
      </c>
      <c r="D1055" s="111" t="s">
        <v>3</v>
      </c>
      <c r="E1055" s="111" t="s">
        <v>4</v>
      </c>
      <c r="F1055" s="111" t="s">
        <v>5</v>
      </c>
      <c r="G1055" s="111" t="s">
        <v>6</v>
      </c>
      <c r="AA1055" s="6" t="s">
        <v>96</v>
      </c>
      <c r="AC1055" s="6" t="s">
        <v>2</v>
      </c>
      <c r="AD1055" s="6" t="s">
        <v>3</v>
      </c>
      <c r="AE1055" s="6" t="s">
        <v>4</v>
      </c>
      <c r="AF1055" s="104" t="s">
        <v>5</v>
      </c>
      <c r="AG1055" s="104" t="s">
        <v>6</v>
      </c>
    </row>
    <row r="1056" spans="1:33" ht="15" customHeight="1">
      <c r="A1056" s="112" t="s">
        <v>435</v>
      </c>
      <c r="B1056" s="113" t="s">
        <v>1730</v>
      </c>
      <c r="C1056" s="112" t="s">
        <v>8</v>
      </c>
      <c r="D1056" s="112" t="s">
        <v>36</v>
      </c>
      <c r="E1056" s="114">
        <v>3.2000000000000002E-3</v>
      </c>
      <c r="F1056" s="115">
        <f t="shared" ref="F1056:F1057" si="246">IF(D1056="H",$K$9*AF1056,$K$10*AF1056)</f>
        <v>12.817499999999999</v>
      </c>
      <c r="G1056" s="115">
        <f t="shared" ref="G1056:G1057" si="247">ROUND(F1056*E1056,2)</f>
        <v>0.04</v>
      </c>
      <c r="AA1056" s="6" t="s">
        <v>435</v>
      </c>
      <c r="AB1056" s="6" t="s">
        <v>1730</v>
      </c>
      <c r="AC1056" s="6" t="s">
        <v>8</v>
      </c>
      <c r="AD1056" s="6" t="s">
        <v>36</v>
      </c>
      <c r="AE1056" s="6">
        <v>3.2000000000000002E-3</v>
      </c>
      <c r="AF1056" s="104">
        <v>17.09</v>
      </c>
      <c r="AG1056" s="104">
        <v>0.05</v>
      </c>
    </row>
    <row r="1057" spans="1:33" ht="15" customHeight="1">
      <c r="A1057" s="112" t="s">
        <v>436</v>
      </c>
      <c r="B1057" s="113" t="s">
        <v>1731</v>
      </c>
      <c r="C1057" s="112" t="s">
        <v>8</v>
      </c>
      <c r="D1057" s="112" t="s">
        <v>36</v>
      </c>
      <c r="E1057" s="114">
        <v>1.9400000000000001E-2</v>
      </c>
      <c r="F1057" s="115">
        <f t="shared" si="246"/>
        <v>16.184999999999999</v>
      </c>
      <c r="G1057" s="115">
        <f t="shared" si="247"/>
        <v>0.31</v>
      </c>
      <c r="AA1057" s="6" t="s">
        <v>436</v>
      </c>
      <c r="AB1057" s="6" t="s">
        <v>1731</v>
      </c>
      <c r="AC1057" s="6" t="s">
        <v>8</v>
      </c>
      <c r="AD1057" s="6" t="s">
        <v>36</v>
      </c>
      <c r="AE1057" s="6">
        <v>1.9400000000000001E-2</v>
      </c>
      <c r="AF1057" s="104">
        <v>21.58</v>
      </c>
      <c r="AG1057" s="104">
        <v>0.41</v>
      </c>
    </row>
    <row r="1058" spans="1:33" ht="18" customHeight="1">
      <c r="A1058" s="107"/>
      <c r="B1058" s="107"/>
      <c r="C1058" s="107"/>
      <c r="D1058" s="107"/>
      <c r="E1058" s="116" t="s">
        <v>99</v>
      </c>
      <c r="F1058" s="116"/>
      <c r="G1058" s="117">
        <f>SUM(G1056:G1057)</f>
        <v>0.35</v>
      </c>
      <c r="AE1058" s="6" t="s">
        <v>99</v>
      </c>
      <c r="AG1058" s="104">
        <v>0.46</v>
      </c>
    </row>
    <row r="1059" spans="1:33" ht="15" customHeight="1">
      <c r="A1059" s="110" t="s">
        <v>18</v>
      </c>
      <c r="B1059" s="110"/>
      <c r="C1059" s="111" t="s">
        <v>2</v>
      </c>
      <c r="D1059" s="111" t="s">
        <v>3</v>
      </c>
      <c r="E1059" s="111" t="s">
        <v>4</v>
      </c>
      <c r="F1059" s="111" t="s">
        <v>5</v>
      </c>
      <c r="G1059" s="111" t="s">
        <v>6</v>
      </c>
      <c r="AA1059" s="6" t="s">
        <v>18</v>
      </c>
      <c r="AC1059" s="6" t="s">
        <v>2</v>
      </c>
      <c r="AD1059" s="6" t="s">
        <v>3</v>
      </c>
      <c r="AE1059" s="6" t="s">
        <v>4</v>
      </c>
      <c r="AF1059" s="104" t="s">
        <v>5</v>
      </c>
      <c r="AG1059" s="104" t="s">
        <v>6</v>
      </c>
    </row>
    <row r="1060" spans="1:33" ht="20.100000000000001" customHeight="1">
      <c r="A1060" s="112" t="s">
        <v>449</v>
      </c>
      <c r="B1060" s="113" t="s">
        <v>450</v>
      </c>
      <c r="C1060" s="112" t="s">
        <v>8</v>
      </c>
      <c r="D1060" s="112" t="s">
        <v>90</v>
      </c>
      <c r="E1060" s="114">
        <v>1</v>
      </c>
      <c r="F1060" s="115">
        <f>IF(D1060="H",$K$9*AF1060,$K$10*AF1060)</f>
        <v>6.6825000000000001</v>
      </c>
      <c r="G1060" s="115">
        <f t="shared" ref="G1060" si="248">ROUND(F1060*E1060,2)</f>
        <v>6.68</v>
      </c>
      <c r="AA1060" s="6" t="s">
        <v>449</v>
      </c>
      <c r="AB1060" s="6" t="s">
        <v>450</v>
      </c>
      <c r="AC1060" s="6" t="s">
        <v>8</v>
      </c>
      <c r="AD1060" s="6" t="s">
        <v>90</v>
      </c>
      <c r="AE1060" s="6">
        <v>1</v>
      </c>
      <c r="AF1060" s="104">
        <v>8.91</v>
      </c>
      <c r="AG1060" s="104">
        <v>8.91</v>
      </c>
    </row>
    <row r="1061" spans="1:33" ht="15" customHeight="1">
      <c r="A1061" s="107"/>
      <c r="B1061" s="107"/>
      <c r="C1061" s="107"/>
      <c r="D1061" s="107"/>
      <c r="E1061" s="116" t="s">
        <v>20</v>
      </c>
      <c r="F1061" s="116"/>
      <c r="G1061" s="117">
        <f>SUM(G1060)</f>
        <v>6.68</v>
      </c>
      <c r="AE1061" s="6" t="s">
        <v>20</v>
      </c>
      <c r="AG1061" s="104">
        <v>8.91</v>
      </c>
    </row>
    <row r="1062" spans="1:33" ht="15" customHeight="1">
      <c r="A1062" s="107"/>
      <c r="B1062" s="107"/>
      <c r="C1062" s="107"/>
      <c r="D1062" s="107"/>
      <c r="E1062" s="118" t="s">
        <v>21</v>
      </c>
      <c r="F1062" s="118"/>
      <c r="G1062" s="119">
        <f>G1061+G1058+G1054</f>
        <v>7.4799999999999995</v>
      </c>
      <c r="AE1062" s="6" t="s">
        <v>21</v>
      </c>
      <c r="AG1062" s="104">
        <v>9.9600000000000009</v>
      </c>
    </row>
    <row r="1063" spans="1:33" ht="9.9499999999999993" customHeight="1">
      <c r="A1063" s="107"/>
      <c r="B1063" s="107"/>
      <c r="C1063" s="108"/>
      <c r="D1063" s="108"/>
      <c r="E1063" s="107"/>
      <c r="F1063" s="107"/>
      <c r="G1063" s="107"/>
    </row>
    <row r="1064" spans="1:33" ht="20.100000000000001" customHeight="1">
      <c r="A1064" s="109" t="s">
        <v>1865</v>
      </c>
      <c r="B1064" s="109"/>
      <c r="C1064" s="109"/>
      <c r="D1064" s="109"/>
      <c r="E1064" s="109"/>
      <c r="F1064" s="109"/>
      <c r="G1064" s="109"/>
      <c r="AA1064" s="6" t="s">
        <v>1865</v>
      </c>
    </row>
    <row r="1065" spans="1:33" ht="15" customHeight="1">
      <c r="A1065" s="110" t="s">
        <v>63</v>
      </c>
      <c r="B1065" s="110"/>
      <c r="C1065" s="111" t="s">
        <v>2</v>
      </c>
      <c r="D1065" s="111" t="s">
        <v>3</v>
      </c>
      <c r="E1065" s="111" t="s">
        <v>4</v>
      </c>
      <c r="F1065" s="111" t="s">
        <v>5</v>
      </c>
      <c r="G1065" s="111" t="s">
        <v>6</v>
      </c>
      <c r="AA1065" s="6" t="s">
        <v>63</v>
      </c>
      <c r="AC1065" s="6" t="s">
        <v>2</v>
      </c>
      <c r="AD1065" s="6" t="s">
        <v>3</v>
      </c>
      <c r="AE1065" s="6" t="s">
        <v>4</v>
      </c>
      <c r="AF1065" s="104" t="s">
        <v>5</v>
      </c>
      <c r="AG1065" s="104" t="s">
        <v>6</v>
      </c>
    </row>
    <row r="1066" spans="1:33" ht="20.100000000000001" customHeight="1">
      <c r="A1066" s="112" t="s">
        <v>431</v>
      </c>
      <c r="B1066" s="113" t="s">
        <v>432</v>
      </c>
      <c r="C1066" s="112" t="s">
        <v>8</v>
      </c>
      <c r="D1066" s="112" t="s">
        <v>90</v>
      </c>
      <c r="E1066" s="114">
        <v>2.5000000000000001E-2</v>
      </c>
      <c r="F1066" s="115">
        <f t="shared" ref="F1066:F1067" si="249">IF(D1066="H",$K$9*AF1066,$K$10*AF1066)</f>
        <v>16.634999999999998</v>
      </c>
      <c r="G1066" s="115">
        <f t="shared" ref="G1066:G1067" si="250">ROUND(F1066*E1066,2)</f>
        <v>0.42</v>
      </c>
      <c r="AA1066" s="6" t="s">
        <v>431</v>
      </c>
      <c r="AB1066" s="6" t="s">
        <v>432</v>
      </c>
      <c r="AC1066" s="6" t="s">
        <v>8</v>
      </c>
      <c r="AD1066" s="6" t="s">
        <v>90</v>
      </c>
      <c r="AE1066" s="6">
        <v>2.5000000000000001E-2</v>
      </c>
      <c r="AF1066" s="104">
        <v>22.18</v>
      </c>
      <c r="AG1066" s="104">
        <v>0.55000000000000004</v>
      </c>
    </row>
    <row r="1067" spans="1:33" ht="29.1" customHeight="1">
      <c r="A1067" s="112" t="s">
        <v>433</v>
      </c>
      <c r="B1067" s="113" t="s">
        <v>434</v>
      </c>
      <c r="C1067" s="112" t="s">
        <v>8</v>
      </c>
      <c r="D1067" s="112" t="s">
        <v>55</v>
      </c>
      <c r="E1067" s="114">
        <v>0.113</v>
      </c>
      <c r="F1067" s="115">
        <f t="shared" si="249"/>
        <v>0.16500000000000001</v>
      </c>
      <c r="G1067" s="115">
        <f t="shared" si="250"/>
        <v>0.02</v>
      </c>
      <c r="AA1067" s="6" t="s">
        <v>433</v>
      </c>
      <c r="AB1067" s="6" t="s">
        <v>434</v>
      </c>
      <c r="AC1067" s="6" t="s">
        <v>8</v>
      </c>
      <c r="AD1067" s="6" t="s">
        <v>55</v>
      </c>
      <c r="AE1067" s="6">
        <v>0.113</v>
      </c>
      <c r="AF1067" s="104">
        <v>0.22</v>
      </c>
      <c r="AG1067" s="104">
        <v>0.02</v>
      </c>
    </row>
    <row r="1068" spans="1:33" ht="15" customHeight="1">
      <c r="A1068" s="107"/>
      <c r="B1068" s="107"/>
      <c r="C1068" s="107"/>
      <c r="D1068" s="107"/>
      <c r="E1068" s="116" t="s">
        <v>75</v>
      </c>
      <c r="F1068" s="116"/>
      <c r="G1068" s="117">
        <f>SUM(G1066:G1067)</f>
        <v>0.44</v>
      </c>
      <c r="AE1068" s="6" t="s">
        <v>75</v>
      </c>
      <c r="AG1068" s="104">
        <v>0.56999999999999995</v>
      </c>
    </row>
    <row r="1069" spans="1:33" ht="15" customHeight="1">
      <c r="A1069" s="110" t="s">
        <v>96</v>
      </c>
      <c r="B1069" s="110"/>
      <c r="C1069" s="111" t="s">
        <v>2</v>
      </c>
      <c r="D1069" s="111" t="s">
        <v>3</v>
      </c>
      <c r="E1069" s="111" t="s">
        <v>4</v>
      </c>
      <c r="F1069" s="111" t="s">
        <v>5</v>
      </c>
      <c r="G1069" s="111" t="s">
        <v>6</v>
      </c>
      <c r="AA1069" s="6" t="s">
        <v>96</v>
      </c>
      <c r="AC1069" s="6" t="s">
        <v>2</v>
      </c>
      <c r="AD1069" s="6" t="s">
        <v>3</v>
      </c>
      <c r="AE1069" s="6" t="s">
        <v>4</v>
      </c>
      <c r="AF1069" s="104" t="s">
        <v>5</v>
      </c>
      <c r="AG1069" s="104" t="s">
        <v>6</v>
      </c>
    </row>
    <row r="1070" spans="1:33" ht="15" customHeight="1">
      <c r="A1070" s="112" t="s">
        <v>435</v>
      </c>
      <c r="B1070" s="113" t="s">
        <v>1730</v>
      </c>
      <c r="C1070" s="112" t="s">
        <v>8</v>
      </c>
      <c r="D1070" s="112" t="s">
        <v>36</v>
      </c>
      <c r="E1070" s="114">
        <v>2.5000000000000001E-3</v>
      </c>
      <c r="F1070" s="115">
        <f t="shared" ref="F1070:F1071" si="251">IF(D1070="H",$K$9*AF1070,$K$10*AF1070)</f>
        <v>12.817499999999999</v>
      </c>
      <c r="G1070" s="115">
        <f t="shared" ref="G1070:G1071" si="252">ROUND(F1070*E1070,2)</f>
        <v>0.03</v>
      </c>
      <c r="AA1070" s="6" t="s">
        <v>435</v>
      </c>
      <c r="AB1070" s="6" t="s">
        <v>1730</v>
      </c>
      <c r="AC1070" s="6" t="s">
        <v>8</v>
      </c>
      <c r="AD1070" s="6" t="s">
        <v>36</v>
      </c>
      <c r="AE1070" s="6">
        <v>2.5000000000000001E-3</v>
      </c>
      <c r="AF1070" s="104">
        <v>17.09</v>
      </c>
      <c r="AG1070" s="104">
        <v>0.04</v>
      </c>
    </row>
    <row r="1071" spans="1:33" ht="15" customHeight="1">
      <c r="A1071" s="112" t="s">
        <v>436</v>
      </c>
      <c r="B1071" s="113" t="s">
        <v>1731</v>
      </c>
      <c r="C1071" s="112" t="s">
        <v>8</v>
      </c>
      <c r="D1071" s="112" t="s">
        <v>36</v>
      </c>
      <c r="E1071" s="114">
        <v>1.52E-2</v>
      </c>
      <c r="F1071" s="115">
        <f t="shared" si="251"/>
        <v>16.184999999999999</v>
      </c>
      <c r="G1071" s="115">
        <f t="shared" si="252"/>
        <v>0.25</v>
      </c>
      <c r="AA1071" s="6" t="s">
        <v>436</v>
      </c>
      <c r="AB1071" s="6" t="s">
        <v>1731</v>
      </c>
      <c r="AC1071" s="6" t="s">
        <v>8</v>
      </c>
      <c r="AD1071" s="6" t="s">
        <v>36</v>
      </c>
      <c r="AE1071" s="6">
        <v>1.52E-2</v>
      </c>
      <c r="AF1071" s="104">
        <v>21.58</v>
      </c>
      <c r="AG1071" s="104">
        <v>0.32</v>
      </c>
    </row>
    <row r="1072" spans="1:33" ht="18" customHeight="1">
      <c r="A1072" s="107"/>
      <c r="B1072" s="107"/>
      <c r="C1072" s="107"/>
      <c r="D1072" s="107"/>
      <c r="E1072" s="116" t="s">
        <v>99</v>
      </c>
      <c r="F1072" s="116"/>
      <c r="G1072" s="117">
        <f>SUM(G1070:G1071)</f>
        <v>0.28000000000000003</v>
      </c>
      <c r="AE1072" s="6" t="s">
        <v>99</v>
      </c>
      <c r="AG1072" s="104">
        <v>0.36</v>
      </c>
    </row>
    <row r="1073" spans="1:33" ht="15" customHeight="1">
      <c r="A1073" s="110" t="s">
        <v>18</v>
      </c>
      <c r="B1073" s="110"/>
      <c r="C1073" s="111" t="s">
        <v>2</v>
      </c>
      <c r="D1073" s="111" t="s">
        <v>3</v>
      </c>
      <c r="E1073" s="111" t="s">
        <v>4</v>
      </c>
      <c r="F1073" s="111" t="s">
        <v>5</v>
      </c>
      <c r="G1073" s="111" t="s">
        <v>6</v>
      </c>
      <c r="AA1073" s="6" t="s">
        <v>18</v>
      </c>
      <c r="AC1073" s="6" t="s">
        <v>2</v>
      </c>
      <c r="AD1073" s="6" t="s">
        <v>3</v>
      </c>
      <c r="AE1073" s="6" t="s">
        <v>4</v>
      </c>
      <c r="AF1073" s="104" t="s">
        <v>5</v>
      </c>
      <c r="AG1073" s="104" t="s">
        <v>6</v>
      </c>
    </row>
    <row r="1074" spans="1:33" ht="20.100000000000001" customHeight="1">
      <c r="A1074" s="112" t="s">
        <v>452</v>
      </c>
      <c r="B1074" s="113" t="s">
        <v>453</v>
      </c>
      <c r="C1074" s="112" t="s">
        <v>8</v>
      </c>
      <c r="D1074" s="112" t="s">
        <v>90</v>
      </c>
      <c r="E1074" s="114">
        <v>1</v>
      </c>
      <c r="F1074" s="115">
        <f>IF(D1074="H",$K$9*AF1074,$K$10*AF1074)</f>
        <v>7.8825000000000003</v>
      </c>
      <c r="G1074" s="115">
        <f t="shared" ref="G1074" si="253">ROUND(F1074*E1074,2)</f>
        <v>7.88</v>
      </c>
      <c r="AA1074" s="6" t="s">
        <v>452</v>
      </c>
      <c r="AB1074" s="6" t="s">
        <v>453</v>
      </c>
      <c r="AC1074" s="6" t="s">
        <v>8</v>
      </c>
      <c r="AD1074" s="6" t="s">
        <v>90</v>
      </c>
      <c r="AE1074" s="6">
        <v>1</v>
      </c>
      <c r="AF1074" s="104">
        <v>10.51</v>
      </c>
      <c r="AG1074" s="104">
        <v>10.51</v>
      </c>
    </row>
    <row r="1075" spans="1:33" ht="15" customHeight="1">
      <c r="A1075" s="107"/>
      <c r="B1075" s="107"/>
      <c r="C1075" s="107"/>
      <c r="D1075" s="107"/>
      <c r="E1075" s="116" t="s">
        <v>20</v>
      </c>
      <c r="F1075" s="116"/>
      <c r="G1075" s="117">
        <f>SUM(G1074)</f>
        <v>7.88</v>
      </c>
      <c r="AE1075" s="6" t="s">
        <v>20</v>
      </c>
      <c r="AG1075" s="104">
        <v>10.51</v>
      </c>
    </row>
    <row r="1076" spans="1:33" ht="15" customHeight="1">
      <c r="A1076" s="107"/>
      <c r="B1076" s="107"/>
      <c r="C1076" s="107"/>
      <c r="D1076" s="107"/>
      <c r="E1076" s="118" t="s">
        <v>21</v>
      </c>
      <c r="F1076" s="118"/>
      <c r="G1076" s="119">
        <f>G1075+G1072+G1068</f>
        <v>8.6</v>
      </c>
      <c r="AE1076" s="6" t="s">
        <v>21</v>
      </c>
      <c r="AG1076" s="104">
        <v>11.44</v>
      </c>
    </row>
    <row r="1077" spans="1:33" ht="9.9499999999999993" customHeight="1">
      <c r="A1077" s="107"/>
      <c r="B1077" s="107"/>
      <c r="C1077" s="108"/>
      <c r="D1077" s="108"/>
      <c r="E1077" s="107"/>
      <c r="F1077" s="107"/>
      <c r="G1077" s="107"/>
    </row>
    <row r="1078" spans="1:33" ht="20.100000000000001" customHeight="1">
      <c r="A1078" s="109" t="s">
        <v>1864</v>
      </c>
      <c r="B1078" s="109"/>
      <c r="C1078" s="109"/>
      <c r="D1078" s="109"/>
      <c r="E1078" s="109"/>
      <c r="F1078" s="109"/>
      <c r="G1078" s="109"/>
      <c r="AA1078" s="6" t="s">
        <v>1864</v>
      </c>
    </row>
    <row r="1079" spans="1:33" ht="15" customHeight="1">
      <c r="A1079" s="110" t="s">
        <v>63</v>
      </c>
      <c r="B1079" s="110"/>
      <c r="C1079" s="111" t="s">
        <v>2</v>
      </c>
      <c r="D1079" s="111" t="s">
        <v>3</v>
      </c>
      <c r="E1079" s="111" t="s">
        <v>4</v>
      </c>
      <c r="F1079" s="111" t="s">
        <v>5</v>
      </c>
      <c r="G1079" s="111" t="s">
        <v>6</v>
      </c>
      <c r="AA1079" s="6" t="s">
        <v>63</v>
      </c>
      <c r="AC1079" s="6" t="s">
        <v>2</v>
      </c>
      <c r="AD1079" s="6" t="s">
        <v>3</v>
      </c>
      <c r="AE1079" s="6" t="s">
        <v>4</v>
      </c>
      <c r="AF1079" s="104" t="s">
        <v>5</v>
      </c>
      <c r="AG1079" s="104" t="s">
        <v>6</v>
      </c>
    </row>
    <row r="1080" spans="1:33" ht="20.100000000000001" customHeight="1">
      <c r="A1080" s="112" t="s">
        <v>431</v>
      </c>
      <c r="B1080" s="113" t="s">
        <v>432</v>
      </c>
      <c r="C1080" s="112" t="s">
        <v>8</v>
      </c>
      <c r="D1080" s="112" t="s">
        <v>90</v>
      </c>
      <c r="E1080" s="114">
        <v>2.5000000000000001E-2</v>
      </c>
      <c r="F1080" s="115">
        <f t="shared" ref="F1080:F1081" si="254">IF(D1080="H",$K$9*AF1080,$K$10*AF1080)</f>
        <v>16.634999999999998</v>
      </c>
      <c r="G1080" s="115">
        <f t="shared" ref="G1080:G1081" si="255">ROUND(F1080*E1080,2)</f>
        <v>0.42</v>
      </c>
      <c r="AA1080" s="6" t="s">
        <v>431</v>
      </c>
      <c r="AB1080" s="6" t="s">
        <v>432</v>
      </c>
      <c r="AC1080" s="6" t="s">
        <v>8</v>
      </c>
      <c r="AD1080" s="6" t="s">
        <v>90</v>
      </c>
      <c r="AE1080" s="6">
        <v>2.5000000000000001E-2</v>
      </c>
      <c r="AF1080" s="104">
        <v>22.18</v>
      </c>
      <c r="AG1080" s="104">
        <v>0.55000000000000004</v>
      </c>
    </row>
    <row r="1081" spans="1:33" ht="29.1" customHeight="1">
      <c r="A1081" s="112" t="s">
        <v>433</v>
      </c>
      <c r="B1081" s="113" t="s">
        <v>434</v>
      </c>
      <c r="C1081" s="112" t="s">
        <v>8</v>
      </c>
      <c r="D1081" s="112" t="s">
        <v>55</v>
      </c>
      <c r="E1081" s="114">
        <v>1.19</v>
      </c>
      <c r="F1081" s="115">
        <f t="shared" si="254"/>
        <v>0.16500000000000001</v>
      </c>
      <c r="G1081" s="115">
        <f t="shared" si="255"/>
        <v>0.2</v>
      </c>
      <c r="AA1081" s="6" t="s">
        <v>433</v>
      </c>
      <c r="AB1081" s="6" t="s">
        <v>434</v>
      </c>
      <c r="AC1081" s="6" t="s">
        <v>8</v>
      </c>
      <c r="AD1081" s="6" t="s">
        <v>55</v>
      </c>
      <c r="AE1081" s="6">
        <v>1.19</v>
      </c>
      <c r="AF1081" s="104">
        <v>0.22</v>
      </c>
      <c r="AG1081" s="104">
        <v>0.26</v>
      </c>
    </row>
    <row r="1082" spans="1:33" ht="15" customHeight="1">
      <c r="A1082" s="107"/>
      <c r="B1082" s="107"/>
      <c r="C1082" s="107"/>
      <c r="D1082" s="107"/>
      <c r="E1082" s="116" t="s">
        <v>75</v>
      </c>
      <c r="F1082" s="116"/>
      <c r="G1082" s="117">
        <f>SUM(G1080:G1081)</f>
        <v>0.62</v>
      </c>
      <c r="AE1082" s="6" t="s">
        <v>75</v>
      </c>
      <c r="AG1082" s="104">
        <v>0.81</v>
      </c>
    </row>
    <row r="1083" spans="1:33" ht="15" customHeight="1">
      <c r="A1083" s="110" t="s">
        <v>96</v>
      </c>
      <c r="B1083" s="110"/>
      <c r="C1083" s="111" t="s">
        <v>2</v>
      </c>
      <c r="D1083" s="111" t="s">
        <v>3</v>
      </c>
      <c r="E1083" s="111" t="s">
        <v>4</v>
      </c>
      <c r="F1083" s="111" t="s">
        <v>5</v>
      </c>
      <c r="G1083" s="111" t="s">
        <v>6</v>
      </c>
      <c r="AA1083" s="6" t="s">
        <v>96</v>
      </c>
      <c r="AC1083" s="6" t="s">
        <v>2</v>
      </c>
      <c r="AD1083" s="6" t="s">
        <v>3</v>
      </c>
      <c r="AE1083" s="6" t="s">
        <v>4</v>
      </c>
      <c r="AF1083" s="104" t="s">
        <v>5</v>
      </c>
      <c r="AG1083" s="104" t="s">
        <v>6</v>
      </c>
    </row>
    <row r="1084" spans="1:33" ht="15" customHeight="1">
      <c r="A1084" s="112" t="s">
        <v>435</v>
      </c>
      <c r="B1084" s="113" t="s">
        <v>1730</v>
      </c>
      <c r="C1084" s="112" t="s">
        <v>8</v>
      </c>
      <c r="D1084" s="112" t="s">
        <v>36</v>
      </c>
      <c r="E1084" s="114">
        <v>1.7500000000000002E-2</v>
      </c>
      <c r="F1084" s="115">
        <f t="shared" ref="F1084:F1085" si="256">IF(D1084="H",$K$9*AF1084,$K$10*AF1084)</f>
        <v>12.817499999999999</v>
      </c>
      <c r="G1084" s="115">
        <f t="shared" ref="G1084:G1085" si="257">ROUND(F1084*E1084,2)</f>
        <v>0.22</v>
      </c>
      <c r="AA1084" s="6" t="s">
        <v>435</v>
      </c>
      <c r="AB1084" s="6" t="s">
        <v>1730</v>
      </c>
      <c r="AC1084" s="6" t="s">
        <v>8</v>
      </c>
      <c r="AD1084" s="6" t="s">
        <v>36</v>
      </c>
      <c r="AE1084" s="6">
        <v>1.7500000000000002E-2</v>
      </c>
      <c r="AF1084" s="104">
        <v>17.09</v>
      </c>
      <c r="AG1084" s="104">
        <v>0.28999999999999998</v>
      </c>
    </row>
    <row r="1085" spans="1:33" ht="15" customHeight="1">
      <c r="A1085" s="112" t="s">
        <v>436</v>
      </c>
      <c r="B1085" s="113" t="s">
        <v>1731</v>
      </c>
      <c r="C1085" s="112" t="s">
        <v>8</v>
      </c>
      <c r="D1085" s="112" t="s">
        <v>36</v>
      </c>
      <c r="E1085" s="114">
        <v>0.1069</v>
      </c>
      <c r="F1085" s="115">
        <f t="shared" si="256"/>
        <v>16.184999999999999</v>
      </c>
      <c r="G1085" s="115">
        <f t="shared" si="257"/>
        <v>1.73</v>
      </c>
      <c r="AA1085" s="6" t="s">
        <v>436</v>
      </c>
      <c r="AB1085" s="6" t="s">
        <v>1731</v>
      </c>
      <c r="AC1085" s="6" t="s">
        <v>8</v>
      </c>
      <c r="AD1085" s="6" t="s">
        <v>36</v>
      </c>
      <c r="AE1085" s="6">
        <v>0.1069</v>
      </c>
      <c r="AF1085" s="104">
        <v>21.58</v>
      </c>
      <c r="AG1085" s="104">
        <v>2.2999999999999998</v>
      </c>
    </row>
    <row r="1086" spans="1:33" ht="18" customHeight="1">
      <c r="A1086" s="107"/>
      <c r="B1086" s="107"/>
      <c r="C1086" s="107"/>
      <c r="D1086" s="107"/>
      <c r="E1086" s="116" t="s">
        <v>99</v>
      </c>
      <c r="F1086" s="116"/>
      <c r="G1086" s="117">
        <f>SUM(G1084:G1085)</f>
        <v>1.95</v>
      </c>
      <c r="AE1086" s="6" t="s">
        <v>99</v>
      </c>
      <c r="AG1086" s="104">
        <v>2.59</v>
      </c>
    </row>
    <row r="1087" spans="1:33" ht="15" customHeight="1">
      <c r="A1087" s="110" t="s">
        <v>18</v>
      </c>
      <c r="B1087" s="110"/>
      <c r="C1087" s="111" t="s">
        <v>2</v>
      </c>
      <c r="D1087" s="111" t="s">
        <v>3</v>
      </c>
      <c r="E1087" s="111" t="s">
        <v>4</v>
      </c>
      <c r="F1087" s="111" t="s">
        <v>5</v>
      </c>
      <c r="G1087" s="111" t="s">
        <v>6</v>
      </c>
      <c r="AA1087" s="6" t="s">
        <v>18</v>
      </c>
      <c r="AC1087" s="6" t="s">
        <v>2</v>
      </c>
      <c r="AD1087" s="6" t="s">
        <v>3</v>
      </c>
      <c r="AE1087" s="6" t="s">
        <v>4</v>
      </c>
      <c r="AF1087" s="104" t="s">
        <v>5</v>
      </c>
      <c r="AG1087" s="104" t="s">
        <v>6</v>
      </c>
    </row>
    <row r="1088" spans="1:33" ht="15" customHeight="1">
      <c r="A1088" s="112" t="s">
        <v>455</v>
      </c>
      <c r="B1088" s="113" t="s">
        <v>456</v>
      </c>
      <c r="C1088" s="112" t="s">
        <v>8</v>
      </c>
      <c r="D1088" s="112" t="s">
        <v>90</v>
      </c>
      <c r="E1088" s="114">
        <v>1</v>
      </c>
      <c r="F1088" s="115">
        <f>IF(D1088="H",$K$9*AF1088,$K$10*AF1088)</f>
        <v>8.0625</v>
      </c>
      <c r="G1088" s="115">
        <f t="shared" ref="G1088" si="258">ROUND(F1088*E1088,2)</f>
        <v>8.06</v>
      </c>
      <c r="AA1088" s="6" t="s">
        <v>455</v>
      </c>
      <c r="AB1088" s="6" t="s">
        <v>456</v>
      </c>
      <c r="AC1088" s="6" t="s">
        <v>8</v>
      </c>
      <c r="AD1088" s="6" t="s">
        <v>90</v>
      </c>
      <c r="AE1088" s="6">
        <v>1</v>
      </c>
      <c r="AF1088" s="104">
        <v>10.75</v>
      </c>
      <c r="AG1088" s="104">
        <v>10.75</v>
      </c>
    </row>
    <row r="1089" spans="1:33" ht="15" customHeight="1">
      <c r="A1089" s="107"/>
      <c r="B1089" s="107"/>
      <c r="C1089" s="107"/>
      <c r="D1089" s="107"/>
      <c r="E1089" s="116" t="s">
        <v>20</v>
      </c>
      <c r="F1089" s="116"/>
      <c r="G1089" s="117">
        <f>SUM(G1088)</f>
        <v>8.06</v>
      </c>
      <c r="AE1089" s="6" t="s">
        <v>20</v>
      </c>
      <c r="AG1089" s="104">
        <v>10.75</v>
      </c>
    </row>
    <row r="1090" spans="1:33" ht="15" customHeight="1">
      <c r="A1090" s="107"/>
      <c r="B1090" s="107"/>
      <c r="C1090" s="107"/>
      <c r="D1090" s="107"/>
      <c r="E1090" s="118" t="s">
        <v>21</v>
      </c>
      <c r="F1090" s="118"/>
      <c r="G1090" s="119">
        <f>G1089+G1086+G1082</f>
        <v>10.629999999999999</v>
      </c>
      <c r="AE1090" s="6" t="s">
        <v>21</v>
      </c>
      <c r="AG1090" s="104">
        <v>14.15</v>
      </c>
    </row>
    <row r="1091" spans="1:33" ht="9.9499999999999993" customHeight="1">
      <c r="A1091" s="107"/>
      <c r="B1091" s="107"/>
      <c r="C1091" s="108"/>
      <c r="D1091" s="108"/>
      <c r="E1091" s="107"/>
      <c r="F1091" s="107"/>
      <c r="G1091" s="107"/>
    </row>
    <row r="1092" spans="1:33" ht="27" customHeight="1">
      <c r="A1092" s="109" t="s">
        <v>1863</v>
      </c>
      <c r="B1092" s="109"/>
      <c r="C1092" s="109"/>
      <c r="D1092" s="109"/>
      <c r="E1092" s="109"/>
      <c r="F1092" s="109"/>
      <c r="G1092" s="109"/>
      <c r="AA1092" s="6" t="s">
        <v>1863</v>
      </c>
    </row>
    <row r="1093" spans="1:33" ht="15" customHeight="1">
      <c r="A1093" s="110" t="s">
        <v>341</v>
      </c>
      <c r="B1093" s="110"/>
      <c r="C1093" s="111" t="s">
        <v>2</v>
      </c>
      <c r="D1093" s="111" t="s">
        <v>3</v>
      </c>
      <c r="E1093" s="111" t="s">
        <v>4</v>
      </c>
      <c r="F1093" s="111" t="s">
        <v>5</v>
      </c>
      <c r="G1093" s="111" t="s">
        <v>6</v>
      </c>
      <c r="AA1093" s="6" t="s">
        <v>341</v>
      </c>
      <c r="AC1093" s="6" t="s">
        <v>2</v>
      </c>
      <c r="AD1093" s="6" t="s">
        <v>3</v>
      </c>
      <c r="AE1093" s="6" t="s">
        <v>4</v>
      </c>
      <c r="AF1093" s="104" t="s">
        <v>5</v>
      </c>
      <c r="AG1093" s="104" t="s">
        <v>6</v>
      </c>
    </row>
    <row r="1094" spans="1:33" ht="20.100000000000001" customHeight="1">
      <c r="A1094" s="112" t="s">
        <v>496</v>
      </c>
      <c r="B1094" s="113" t="s">
        <v>497</v>
      </c>
      <c r="C1094" s="112" t="s">
        <v>8</v>
      </c>
      <c r="D1094" s="112" t="s">
        <v>9</v>
      </c>
      <c r="E1094" s="114">
        <v>0.47399999999999998</v>
      </c>
      <c r="F1094" s="115">
        <f t="shared" ref="F1094:F1097" si="259">IF(D1094="H",$K$9*AF1094,$K$10*AF1094)</f>
        <v>3.84</v>
      </c>
      <c r="G1094" s="115">
        <f t="shared" ref="G1094:G1097" si="260">ROUND(F1094*E1094,2)</f>
        <v>1.82</v>
      </c>
      <c r="AA1094" s="6" t="s">
        <v>496</v>
      </c>
      <c r="AB1094" s="6" t="s">
        <v>497</v>
      </c>
      <c r="AC1094" s="6" t="s">
        <v>8</v>
      </c>
      <c r="AD1094" s="6" t="s">
        <v>9</v>
      </c>
      <c r="AE1094" s="6">
        <v>0.47399999999999998</v>
      </c>
      <c r="AF1094" s="104">
        <v>5.12</v>
      </c>
      <c r="AG1094" s="104">
        <v>2.42</v>
      </c>
    </row>
    <row r="1095" spans="1:33" ht="15" customHeight="1">
      <c r="A1095" s="112" t="s">
        <v>526</v>
      </c>
      <c r="B1095" s="113" t="s">
        <v>527</v>
      </c>
      <c r="C1095" s="112" t="s">
        <v>8</v>
      </c>
      <c r="D1095" s="112" t="s">
        <v>9</v>
      </c>
      <c r="E1095" s="114">
        <v>1.1859999999999999</v>
      </c>
      <c r="F1095" s="115">
        <f t="shared" si="259"/>
        <v>3.84</v>
      </c>
      <c r="G1095" s="115">
        <f t="shared" si="260"/>
        <v>4.55</v>
      </c>
      <c r="AA1095" s="6" t="s">
        <v>526</v>
      </c>
      <c r="AB1095" s="6" t="s">
        <v>527</v>
      </c>
      <c r="AC1095" s="6" t="s">
        <v>8</v>
      </c>
      <c r="AD1095" s="6" t="s">
        <v>9</v>
      </c>
      <c r="AE1095" s="6">
        <v>1.1859999999999999</v>
      </c>
      <c r="AF1095" s="104">
        <v>5.12</v>
      </c>
      <c r="AG1095" s="104">
        <v>6.07</v>
      </c>
    </row>
    <row r="1096" spans="1:33" ht="29.1" customHeight="1">
      <c r="A1096" s="112" t="s">
        <v>528</v>
      </c>
      <c r="B1096" s="113" t="s">
        <v>529</v>
      </c>
      <c r="C1096" s="112" t="s">
        <v>8</v>
      </c>
      <c r="D1096" s="112" t="s">
        <v>9</v>
      </c>
      <c r="E1096" s="114">
        <v>1.1859999999999999</v>
      </c>
      <c r="F1096" s="115">
        <f t="shared" si="259"/>
        <v>7.0425000000000004</v>
      </c>
      <c r="G1096" s="115">
        <f t="shared" si="260"/>
        <v>8.35</v>
      </c>
      <c r="AA1096" s="6" t="s">
        <v>528</v>
      </c>
      <c r="AB1096" s="6" t="s">
        <v>529</v>
      </c>
      <c r="AC1096" s="6" t="s">
        <v>8</v>
      </c>
      <c r="AD1096" s="6" t="s">
        <v>9</v>
      </c>
      <c r="AE1096" s="6">
        <v>1.1859999999999999</v>
      </c>
      <c r="AF1096" s="104">
        <v>9.39</v>
      </c>
      <c r="AG1096" s="104">
        <v>11.13</v>
      </c>
    </row>
    <row r="1097" spans="1:33" ht="29.1" customHeight="1">
      <c r="A1097" s="112" t="s">
        <v>498</v>
      </c>
      <c r="B1097" s="113" t="s">
        <v>499</v>
      </c>
      <c r="C1097" s="112" t="s">
        <v>8</v>
      </c>
      <c r="D1097" s="112" t="s">
        <v>9</v>
      </c>
      <c r="E1097" s="114">
        <v>0.35599999999999998</v>
      </c>
      <c r="F1097" s="115">
        <f t="shared" si="259"/>
        <v>15.375</v>
      </c>
      <c r="G1097" s="115">
        <f t="shared" si="260"/>
        <v>5.47</v>
      </c>
      <c r="AA1097" s="6" t="s">
        <v>498</v>
      </c>
      <c r="AB1097" s="6" t="s">
        <v>499</v>
      </c>
      <c r="AC1097" s="6" t="s">
        <v>8</v>
      </c>
      <c r="AD1097" s="6" t="s">
        <v>9</v>
      </c>
      <c r="AE1097" s="6">
        <v>0.35599999999999998</v>
      </c>
      <c r="AF1097" s="104">
        <v>20.5</v>
      </c>
      <c r="AG1097" s="104">
        <v>7.29</v>
      </c>
    </row>
    <row r="1098" spans="1:33" ht="15" customHeight="1">
      <c r="A1098" s="107"/>
      <c r="B1098" s="107"/>
      <c r="C1098" s="107"/>
      <c r="D1098" s="107"/>
      <c r="E1098" s="116" t="s">
        <v>346</v>
      </c>
      <c r="F1098" s="116"/>
      <c r="G1098" s="117">
        <f>SUM(G1094:G1097)</f>
        <v>20.189999999999998</v>
      </c>
      <c r="AE1098" s="6" t="s">
        <v>346</v>
      </c>
      <c r="AG1098" s="104">
        <v>26.91</v>
      </c>
    </row>
    <row r="1099" spans="1:33" ht="15" customHeight="1">
      <c r="A1099" s="110" t="s">
        <v>63</v>
      </c>
      <c r="B1099" s="110"/>
      <c r="C1099" s="111" t="s">
        <v>2</v>
      </c>
      <c r="D1099" s="111" t="s">
        <v>3</v>
      </c>
      <c r="E1099" s="111" t="s">
        <v>4</v>
      </c>
      <c r="F1099" s="111" t="s">
        <v>5</v>
      </c>
      <c r="G1099" s="111" t="s">
        <v>6</v>
      </c>
      <c r="AA1099" s="6" t="s">
        <v>63</v>
      </c>
      <c r="AC1099" s="6" t="s">
        <v>2</v>
      </c>
      <c r="AD1099" s="6" t="s">
        <v>3</v>
      </c>
      <c r="AE1099" s="6" t="s">
        <v>4</v>
      </c>
      <c r="AF1099" s="104" t="s">
        <v>5</v>
      </c>
      <c r="AG1099" s="104" t="s">
        <v>6</v>
      </c>
    </row>
    <row r="1100" spans="1:33" ht="20.100000000000001" customHeight="1">
      <c r="A1100" s="112" t="s">
        <v>458</v>
      </c>
      <c r="B1100" s="113" t="s">
        <v>459</v>
      </c>
      <c r="C1100" s="112" t="s">
        <v>8</v>
      </c>
      <c r="D1100" s="112" t="s">
        <v>112</v>
      </c>
      <c r="E1100" s="114">
        <v>4.0000000000000001E-3</v>
      </c>
      <c r="F1100" s="115">
        <f t="shared" ref="F1100:F1102" si="261">IF(D1100="H",$K$9*AF1100,$K$10*AF1100)</f>
        <v>7.9275000000000002</v>
      </c>
      <c r="G1100" s="115">
        <f t="shared" ref="G1100:G1102" si="262">ROUND(F1100*E1100,2)</f>
        <v>0.03</v>
      </c>
      <c r="AA1100" s="6" t="s">
        <v>458</v>
      </c>
      <c r="AB1100" s="6" t="s">
        <v>459</v>
      </c>
      <c r="AC1100" s="6" t="s">
        <v>8</v>
      </c>
      <c r="AD1100" s="6" t="s">
        <v>112</v>
      </c>
      <c r="AE1100" s="6">
        <v>4.0000000000000001E-3</v>
      </c>
      <c r="AF1100" s="104">
        <v>10.57</v>
      </c>
      <c r="AG1100" s="104">
        <v>0.04</v>
      </c>
    </row>
    <row r="1101" spans="1:33" ht="20.100000000000001" customHeight="1">
      <c r="A1101" s="112" t="s">
        <v>471</v>
      </c>
      <c r="B1101" s="113" t="s">
        <v>472</v>
      </c>
      <c r="C1101" s="112" t="s">
        <v>8</v>
      </c>
      <c r="D1101" s="112" t="s">
        <v>87</v>
      </c>
      <c r="E1101" s="114">
        <v>0.13200000000000001</v>
      </c>
      <c r="F1101" s="115">
        <f t="shared" si="261"/>
        <v>8.3550000000000004</v>
      </c>
      <c r="G1101" s="115">
        <f t="shared" si="262"/>
        <v>1.1000000000000001</v>
      </c>
      <c r="AA1101" s="6" t="s">
        <v>471</v>
      </c>
      <c r="AB1101" s="6" t="s">
        <v>472</v>
      </c>
      <c r="AC1101" s="6" t="s">
        <v>8</v>
      </c>
      <c r="AD1101" s="6" t="s">
        <v>87</v>
      </c>
      <c r="AE1101" s="6">
        <v>0.13200000000000001</v>
      </c>
      <c r="AF1101" s="104">
        <v>11.14</v>
      </c>
      <c r="AG1101" s="104">
        <v>1.47</v>
      </c>
    </row>
    <row r="1102" spans="1:33" ht="15" customHeight="1">
      <c r="A1102" s="112" t="s">
        <v>464</v>
      </c>
      <c r="B1102" s="113" t="s">
        <v>465</v>
      </c>
      <c r="C1102" s="112" t="s">
        <v>8</v>
      </c>
      <c r="D1102" s="112" t="s">
        <v>90</v>
      </c>
      <c r="E1102" s="114">
        <v>3.3000000000000002E-2</v>
      </c>
      <c r="F1102" s="115">
        <f t="shared" si="261"/>
        <v>18.8325</v>
      </c>
      <c r="G1102" s="115">
        <f t="shared" si="262"/>
        <v>0.62</v>
      </c>
      <c r="AA1102" s="6" t="s">
        <v>464</v>
      </c>
      <c r="AB1102" s="6" t="s">
        <v>465</v>
      </c>
      <c r="AC1102" s="6" t="s">
        <v>8</v>
      </c>
      <c r="AD1102" s="6" t="s">
        <v>90</v>
      </c>
      <c r="AE1102" s="6">
        <v>3.3000000000000002E-2</v>
      </c>
      <c r="AF1102" s="104">
        <v>25.11</v>
      </c>
      <c r="AG1102" s="104">
        <v>0.82</v>
      </c>
    </row>
    <row r="1103" spans="1:33" ht="15" customHeight="1">
      <c r="A1103" s="107"/>
      <c r="B1103" s="107"/>
      <c r="C1103" s="107"/>
      <c r="D1103" s="107"/>
      <c r="E1103" s="116" t="s">
        <v>75</v>
      </c>
      <c r="F1103" s="116"/>
      <c r="G1103" s="117">
        <f>SUM(G1100:G1102)</f>
        <v>1.75</v>
      </c>
      <c r="AE1103" s="6" t="s">
        <v>75</v>
      </c>
      <c r="AG1103" s="104">
        <v>2.33</v>
      </c>
    </row>
    <row r="1104" spans="1:33" ht="15" customHeight="1">
      <c r="A1104" s="110" t="s">
        <v>96</v>
      </c>
      <c r="B1104" s="110"/>
      <c r="C1104" s="111" t="s">
        <v>2</v>
      </c>
      <c r="D1104" s="111" t="s">
        <v>3</v>
      </c>
      <c r="E1104" s="111" t="s">
        <v>4</v>
      </c>
      <c r="F1104" s="111" t="s">
        <v>5</v>
      </c>
      <c r="G1104" s="111" t="s">
        <v>6</v>
      </c>
      <c r="AA1104" s="6" t="s">
        <v>96</v>
      </c>
      <c r="AC1104" s="6" t="s">
        <v>2</v>
      </c>
      <c r="AD1104" s="6" t="s">
        <v>3</v>
      </c>
      <c r="AE1104" s="6" t="s">
        <v>4</v>
      </c>
      <c r="AF1104" s="104" t="s">
        <v>5</v>
      </c>
      <c r="AG1104" s="104" t="s">
        <v>6</v>
      </c>
    </row>
    <row r="1105" spans="1:33" ht="15" customHeight="1">
      <c r="A1105" s="112" t="s">
        <v>97</v>
      </c>
      <c r="B1105" s="113" t="s">
        <v>1724</v>
      </c>
      <c r="C1105" s="112" t="s">
        <v>8</v>
      </c>
      <c r="D1105" s="112" t="s">
        <v>36</v>
      </c>
      <c r="E1105" s="114">
        <v>0.17299999999999999</v>
      </c>
      <c r="F1105" s="115">
        <f t="shared" ref="F1105:F1106" si="263">IF(D1105="H",$K$9*AF1105,$K$10*AF1105)</f>
        <v>13.26</v>
      </c>
      <c r="G1105" s="115">
        <f t="shared" ref="G1105" si="264">ROUND(F1105*E1105,2)</f>
        <v>2.29</v>
      </c>
      <c r="AA1105" s="6" t="s">
        <v>97</v>
      </c>
      <c r="AB1105" s="6" t="s">
        <v>1724</v>
      </c>
      <c r="AC1105" s="6" t="s">
        <v>8</v>
      </c>
      <c r="AD1105" s="6" t="s">
        <v>36</v>
      </c>
      <c r="AE1105" s="6">
        <v>0.17299999999999999</v>
      </c>
      <c r="AF1105" s="104">
        <v>17.68</v>
      </c>
      <c r="AG1105" s="104">
        <v>3.05</v>
      </c>
    </row>
    <row r="1106" spans="1:33" ht="15" customHeight="1">
      <c r="A1106" s="112" t="s">
        <v>98</v>
      </c>
      <c r="B1106" s="113" t="s">
        <v>1725</v>
      </c>
      <c r="C1106" s="112" t="s">
        <v>8</v>
      </c>
      <c r="D1106" s="112" t="s">
        <v>36</v>
      </c>
      <c r="E1106" s="114">
        <v>0.94199999999999995</v>
      </c>
      <c r="F1106" s="115">
        <f t="shared" si="263"/>
        <v>16.049999999999997</v>
      </c>
      <c r="G1106" s="115">
        <f t="shared" ref="G1106" si="265">ROUND(F1106*E1106,2)</f>
        <v>15.12</v>
      </c>
      <c r="AA1106" s="6" t="s">
        <v>98</v>
      </c>
      <c r="AB1106" s="6" t="s">
        <v>1725</v>
      </c>
      <c r="AC1106" s="6" t="s">
        <v>8</v>
      </c>
      <c r="AD1106" s="6" t="s">
        <v>36</v>
      </c>
      <c r="AE1106" s="6">
        <v>0.94199999999999995</v>
      </c>
      <c r="AF1106" s="104">
        <v>21.4</v>
      </c>
      <c r="AG1106" s="104">
        <v>20.149999999999999</v>
      </c>
    </row>
    <row r="1107" spans="1:33" ht="18" customHeight="1">
      <c r="A1107" s="107"/>
      <c r="B1107" s="107"/>
      <c r="C1107" s="107"/>
      <c r="D1107" s="107"/>
      <c r="E1107" s="116" t="s">
        <v>99</v>
      </c>
      <c r="F1107" s="116"/>
      <c r="G1107" s="117">
        <f>SUM(G1105:G1106)</f>
        <v>17.41</v>
      </c>
      <c r="AE1107" s="6" t="s">
        <v>99</v>
      </c>
      <c r="AG1107" s="104">
        <v>23.2</v>
      </c>
    </row>
    <row r="1108" spans="1:33" ht="15" customHeight="1">
      <c r="A1108" s="110" t="s">
        <v>18</v>
      </c>
      <c r="B1108" s="110"/>
      <c r="C1108" s="111" t="s">
        <v>2</v>
      </c>
      <c r="D1108" s="111" t="s">
        <v>3</v>
      </c>
      <c r="E1108" s="111" t="s">
        <v>4</v>
      </c>
      <c r="F1108" s="111" t="s">
        <v>5</v>
      </c>
      <c r="G1108" s="111" t="s">
        <v>6</v>
      </c>
      <c r="AA1108" s="6" t="s">
        <v>18</v>
      </c>
      <c r="AC1108" s="6" t="s">
        <v>2</v>
      </c>
      <c r="AD1108" s="6" t="s">
        <v>3</v>
      </c>
      <c r="AE1108" s="6" t="s">
        <v>4</v>
      </c>
      <c r="AF1108" s="104" t="s">
        <v>5</v>
      </c>
      <c r="AG1108" s="104" t="s">
        <v>6</v>
      </c>
    </row>
    <row r="1109" spans="1:33" ht="20.100000000000001" customHeight="1">
      <c r="A1109" s="112" t="s">
        <v>530</v>
      </c>
      <c r="B1109" s="113" t="s">
        <v>531</v>
      </c>
      <c r="C1109" s="112" t="s">
        <v>8</v>
      </c>
      <c r="D1109" s="112" t="s">
        <v>95</v>
      </c>
      <c r="E1109" s="114">
        <v>0.105</v>
      </c>
      <c r="F1109" s="115">
        <f>IF(D1109="H",$K$9*AF1109,$K$10*AF1109)</f>
        <v>138.1575</v>
      </c>
      <c r="G1109" s="115">
        <f t="shared" ref="G1109" si="266">ROUND(F1109*E1109,2)</f>
        <v>14.51</v>
      </c>
      <c r="AA1109" s="6" t="s">
        <v>530</v>
      </c>
      <c r="AB1109" s="6" t="s">
        <v>531</v>
      </c>
      <c r="AC1109" s="6" t="s">
        <v>8</v>
      </c>
      <c r="AD1109" s="6" t="s">
        <v>95</v>
      </c>
      <c r="AE1109" s="6">
        <v>0.105</v>
      </c>
      <c r="AF1109" s="104">
        <v>184.21</v>
      </c>
      <c r="AG1109" s="104">
        <v>19.34</v>
      </c>
    </row>
    <row r="1110" spans="1:33" ht="15" customHeight="1">
      <c r="A1110" s="107"/>
      <c r="B1110" s="107"/>
      <c r="C1110" s="107"/>
      <c r="D1110" s="107"/>
      <c r="E1110" s="116" t="s">
        <v>20</v>
      </c>
      <c r="F1110" s="116"/>
      <c r="G1110" s="117">
        <f>SUM(G1109)</f>
        <v>14.51</v>
      </c>
      <c r="AE1110" s="6" t="s">
        <v>20</v>
      </c>
      <c r="AG1110" s="104">
        <v>19.34</v>
      </c>
    </row>
    <row r="1111" spans="1:33" ht="15" customHeight="1">
      <c r="A1111" s="107"/>
      <c r="B1111" s="107"/>
      <c r="C1111" s="107"/>
      <c r="D1111" s="107"/>
      <c r="E1111" s="118" t="s">
        <v>21</v>
      </c>
      <c r="F1111" s="118"/>
      <c r="G1111" s="119">
        <f>G1110+G1107+G1103+G1098</f>
        <v>53.86</v>
      </c>
      <c r="AE1111" s="6" t="s">
        <v>21</v>
      </c>
      <c r="AG1111" s="104">
        <v>71.78</v>
      </c>
    </row>
    <row r="1112" spans="1:33" ht="9.9499999999999993" customHeight="1">
      <c r="A1112" s="107"/>
      <c r="B1112" s="107"/>
      <c r="C1112" s="108"/>
      <c r="D1112" s="108"/>
      <c r="E1112" s="107"/>
      <c r="F1112" s="107"/>
      <c r="G1112" s="107"/>
    </row>
    <row r="1113" spans="1:33" ht="20.100000000000001" customHeight="1">
      <c r="A1113" s="109" t="s">
        <v>1850</v>
      </c>
      <c r="B1113" s="109"/>
      <c r="C1113" s="109"/>
      <c r="D1113" s="109"/>
      <c r="E1113" s="109"/>
      <c r="F1113" s="109"/>
      <c r="G1113" s="109"/>
      <c r="AA1113" s="6" t="s">
        <v>1850</v>
      </c>
    </row>
    <row r="1114" spans="1:33" ht="15" customHeight="1">
      <c r="A1114" s="110" t="s">
        <v>341</v>
      </c>
      <c r="B1114" s="110"/>
      <c r="C1114" s="111" t="s">
        <v>2</v>
      </c>
      <c r="D1114" s="111" t="s">
        <v>3</v>
      </c>
      <c r="E1114" s="111" t="s">
        <v>4</v>
      </c>
      <c r="F1114" s="111" t="s">
        <v>5</v>
      </c>
      <c r="G1114" s="111" t="s">
        <v>6</v>
      </c>
      <c r="AA1114" s="6" t="s">
        <v>341</v>
      </c>
      <c r="AC1114" s="6" t="s">
        <v>2</v>
      </c>
      <c r="AD1114" s="6" t="s">
        <v>3</v>
      </c>
      <c r="AE1114" s="6" t="s">
        <v>4</v>
      </c>
      <c r="AF1114" s="104" t="s">
        <v>5</v>
      </c>
      <c r="AG1114" s="104" t="s">
        <v>6</v>
      </c>
    </row>
    <row r="1115" spans="1:33" ht="20.100000000000001" customHeight="1">
      <c r="A1115" s="112" t="s">
        <v>494</v>
      </c>
      <c r="B1115" s="113" t="s">
        <v>495</v>
      </c>
      <c r="C1115" s="112" t="s">
        <v>8</v>
      </c>
      <c r="D1115" s="112" t="s">
        <v>9</v>
      </c>
      <c r="E1115" s="114">
        <v>0.19600000000000001</v>
      </c>
      <c r="F1115" s="115">
        <f t="shared" ref="F1115:F1117" si="267">IF(D1115="H",$K$9*AF1115,$K$10*AF1115)</f>
        <v>9.99</v>
      </c>
      <c r="G1115" s="115">
        <f t="shared" ref="G1115:G1117" si="268">ROUND(F1115*E1115,2)</f>
        <v>1.96</v>
      </c>
      <c r="AA1115" s="6" t="s">
        <v>494</v>
      </c>
      <c r="AB1115" s="6" t="s">
        <v>495</v>
      </c>
      <c r="AC1115" s="6" t="s">
        <v>8</v>
      </c>
      <c r="AD1115" s="6" t="s">
        <v>9</v>
      </c>
      <c r="AE1115" s="6">
        <v>0.19600000000000001</v>
      </c>
      <c r="AF1115" s="104">
        <v>13.32</v>
      </c>
      <c r="AG1115" s="104">
        <v>2.61</v>
      </c>
    </row>
    <row r="1116" spans="1:33" ht="20.100000000000001" customHeight="1">
      <c r="A1116" s="112" t="s">
        <v>496</v>
      </c>
      <c r="B1116" s="113" t="s">
        <v>497</v>
      </c>
      <c r="C1116" s="112" t="s">
        <v>8</v>
      </c>
      <c r="D1116" s="112" t="s">
        <v>9</v>
      </c>
      <c r="E1116" s="114">
        <v>0.78500000000000003</v>
      </c>
      <c r="F1116" s="115">
        <f t="shared" si="267"/>
        <v>3.84</v>
      </c>
      <c r="G1116" s="115">
        <f t="shared" si="268"/>
        <v>3.01</v>
      </c>
      <c r="AA1116" s="6" t="s">
        <v>496</v>
      </c>
      <c r="AB1116" s="6" t="s">
        <v>497</v>
      </c>
      <c r="AC1116" s="6" t="s">
        <v>8</v>
      </c>
      <c r="AD1116" s="6" t="s">
        <v>9</v>
      </c>
      <c r="AE1116" s="6">
        <v>0.78500000000000003</v>
      </c>
      <c r="AF1116" s="104">
        <v>5.12</v>
      </c>
      <c r="AG1116" s="104">
        <v>4.01</v>
      </c>
    </row>
    <row r="1117" spans="1:33" ht="29.1" customHeight="1">
      <c r="A1117" s="112" t="s">
        <v>498</v>
      </c>
      <c r="B1117" s="113" t="s">
        <v>499</v>
      </c>
      <c r="C1117" s="112" t="s">
        <v>8</v>
      </c>
      <c r="D1117" s="112" t="s">
        <v>9</v>
      </c>
      <c r="E1117" s="114">
        <v>0.39300000000000002</v>
      </c>
      <c r="F1117" s="115">
        <f t="shared" si="267"/>
        <v>15.375</v>
      </c>
      <c r="G1117" s="115">
        <f t="shared" si="268"/>
        <v>6.04</v>
      </c>
      <c r="AA1117" s="6" t="s">
        <v>498</v>
      </c>
      <c r="AB1117" s="6" t="s">
        <v>499</v>
      </c>
      <c r="AC1117" s="6" t="s">
        <v>8</v>
      </c>
      <c r="AD1117" s="6" t="s">
        <v>9</v>
      </c>
      <c r="AE1117" s="6">
        <v>0.39300000000000002</v>
      </c>
      <c r="AF1117" s="104">
        <v>20.5</v>
      </c>
      <c r="AG1117" s="104">
        <v>8.0500000000000007</v>
      </c>
    </row>
    <row r="1118" spans="1:33" ht="15" customHeight="1">
      <c r="A1118" s="107"/>
      <c r="B1118" s="107"/>
      <c r="C1118" s="107"/>
      <c r="D1118" s="107"/>
      <c r="E1118" s="116" t="s">
        <v>346</v>
      </c>
      <c r="F1118" s="116"/>
      <c r="G1118" s="117">
        <f>SUM(G1115:G1117)</f>
        <v>11.01</v>
      </c>
      <c r="AE1118" s="6" t="s">
        <v>346</v>
      </c>
      <c r="AG1118" s="104">
        <v>14.67</v>
      </c>
    </row>
    <row r="1119" spans="1:33" ht="15" customHeight="1">
      <c r="A1119" s="110" t="s">
        <v>63</v>
      </c>
      <c r="B1119" s="110"/>
      <c r="C1119" s="111" t="s">
        <v>2</v>
      </c>
      <c r="D1119" s="111" t="s">
        <v>3</v>
      </c>
      <c r="E1119" s="111" t="s">
        <v>4</v>
      </c>
      <c r="F1119" s="111" t="s">
        <v>5</v>
      </c>
      <c r="G1119" s="111" t="s">
        <v>6</v>
      </c>
      <c r="AA1119" s="6" t="s">
        <v>63</v>
      </c>
      <c r="AC1119" s="6" t="s">
        <v>2</v>
      </c>
      <c r="AD1119" s="6" t="s">
        <v>3</v>
      </c>
      <c r="AE1119" s="6" t="s">
        <v>4</v>
      </c>
      <c r="AF1119" s="104" t="s">
        <v>5</v>
      </c>
      <c r="AG1119" s="104" t="s">
        <v>6</v>
      </c>
    </row>
    <row r="1120" spans="1:33" ht="20.100000000000001" customHeight="1">
      <c r="A1120" s="112" t="s">
        <v>458</v>
      </c>
      <c r="B1120" s="113" t="s">
        <v>459</v>
      </c>
      <c r="C1120" s="112" t="s">
        <v>8</v>
      </c>
      <c r="D1120" s="112" t="s">
        <v>112</v>
      </c>
      <c r="E1120" s="114">
        <v>4.0000000000000001E-3</v>
      </c>
      <c r="F1120" s="115">
        <f t="shared" ref="F1120:F1121" si="269">IF(D1120="H",$K$9*AF1120,$K$10*AF1120)</f>
        <v>7.9275000000000002</v>
      </c>
      <c r="G1120" s="115">
        <f t="shared" ref="G1120:G1121" si="270">ROUND(F1120*E1120,2)</f>
        <v>0.03</v>
      </c>
      <c r="AA1120" s="6" t="s">
        <v>458</v>
      </c>
      <c r="AB1120" s="6" t="s">
        <v>459</v>
      </c>
      <c r="AC1120" s="6" t="s">
        <v>8</v>
      </c>
      <c r="AD1120" s="6" t="s">
        <v>112</v>
      </c>
      <c r="AE1120" s="6">
        <v>4.0000000000000001E-3</v>
      </c>
      <c r="AF1120" s="104">
        <v>10.57</v>
      </c>
      <c r="AG1120" s="104">
        <v>0.04</v>
      </c>
    </row>
    <row r="1121" spans="1:33" ht="15" customHeight="1">
      <c r="A1121" s="112" t="s">
        <v>464</v>
      </c>
      <c r="B1121" s="113" t="s">
        <v>465</v>
      </c>
      <c r="C1121" s="112" t="s">
        <v>8</v>
      </c>
      <c r="D1121" s="112" t="s">
        <v>90</v>
      </c>
      <c r="E1121" s="114">
        <v>1.9E-2</v>
      </c>
      <c r="F1121" s="115">
        <f t="shared" si="269"/>
        <v>18.8325</v>
      </c>
      <c r="G1121" s="115">
        <f t="shared" si="270"/>
        <v>0.36</v>
      </c>
      <c r="AA1121" s="6" t="s">
        <v>464</v>
      </c>
      <c r="AB1121" s="6" t="s">
        <v>465</v>
      </c>
      <c r="AC1121" s="6" t="s">
        <v>8</v>
      </c>
      <c r="AD1121" s="6" t="s">
        <v>90</v>
      </c>
      <c r="AE1121" s="6">
        <v>1.9E-2</v>
      </c>
      <c r="AF1121" s="104">
        <v>25.11</v>
      </c>
      <c r="AG1121" s="104">
        <v>0.47</v>
      </c>
    </row>
    <row r="1122" spans="1:33" ht="15" customHeight="1">
      <c r="A1122" s="107"/>
      <c r="B1122" s="107"/>
      <c r="C1122" s="107"/>
      <c r="D1122" s="107"/>
      <c r="E1122" s="116" t="s">
        <v>75</v>
      </c>
      <c r="F1122" s="116"/>
      <c r="G1122" s="117">
        <f>SUM(G1120:G1121)</f>
        <v>0.39</v>
      </c>
      <c r="AE1122" s="6" t="s">
        <v>75</v>
      </c>
      <c r="AG1122" s="104">
        <v>0.51</v>
      </c>
    </row>
    <row r="1123" spans="1:33" ht="15" customHeight="1">
      <c r="A1123" s="110" t="s">
        <v>96</v>
      </c>
      <c r="B1123" s="110"/>
      <c r="C1123" s="111" t="s">
        <v>2</v>
      </c>
      <c r="D1123" s="111" t="s">
        <v>3</v>
      </c>
      <c r="E1123" s="111" t="s">
        <v>4</v>
      </c>
      <c r="F1123" s="111" t="s">
        <v>5</v>
      </c>
      <c r="G1123" s="111" t="s">
        <v>6</v>
      </c>
      <c r="AA1123" s="6" t="s">
        <v>96</v>
      </c>
      <c r="AC1123" s="6" t="s">
        <v>2</v>
      </c>
      <c r="AD1123" s="6" t="s">
        <v>3</v>
      </c>
      <c r="AE1123" s="6" t="s">
        <v>4</v>
      </c>
      <c r="AF1123" s="104" t="s">
        <v>5</v>
      </c>
      <c r="AG1123" s="104" t="s">
        <v>6</v>
      </c>
    </row>
    <row r="1124" spans="1:33" ht="15" customHeight="1">
      <c r="A1124" s="112" t="s">
        <v>97</v>
      </c>
      <c r="B1124" s="113" t="s">
        <v>1724</v>
      </c>
      <c r="C1124" s="112" t="s">
        <v>8</v>
      </c>
      <c r="D1124" s="112" t="s">
        <v>36</v>
      </c>
      <c r="E1124" s="114">
        <v>0.114</v>
      </c>
      <c r="F1124" s="115">
        <f t="shared" ref="F1124:F1125" si="271">IF(D1124="H",$K$9*AF1124,$K$10*AF1124)</f>
        <v>13.26</v>
      </c>
      <c r="G1124" s="115">
        <f t="shared" ref="G1124:G1125" si="272">ROUND(F1124*E1124,2)</f>
        <v>1.51</v>
      </c>
      <c r="AA1124" s="6" t="s">
        <v>97</v>
      </c>
      <c r="AB1124" s="6" t="s">
        <v>1724</v>
      </c>
      <c r="AC1124" s="6" t="s">
        <v>8</v>
      </c>
      <c r="AD1124" s="6" t="s">
        <v>36</v>
      </c>
      <c r="AE1124" s="6">
        <v>0.114</v>
      </c>
      <c r="AF1124" s="104">
        <v>17.68</v>
      </c>
      <c r="AG1124" s="104">
        <v>2.0099999999999998</v>
      </c>
    </row>
    <row r="1125" spans="1:33" ht="15" customHeight="1">
      <c r="A1125" s="112" t="s">
        <v>98</v>
      </c>
      <c r="B1125" s="113" t="s">
        <v>1725</v>
      </c>
      <c r="C1125" s="112" t="s">
        <v>8</v>
      </c>
      <c r="D1125" s="112" t="s">
        <v>36</v>
      </c>
      <c r="E1125" s="114">
        <v>0.622</v>
      </c>
      <c r="F1125" s="115">
        <f t="shared" si="271"/>
        <v>16.049999999999997</v>
      </c>
      <c r="G1125" s="115">
        <f t="shared" si="272"/>
        <v>9.98</v>
      </c>
      <c r="AA1125" s="6" t="s">
        <v>98</v>
      </c>
      <c r="AB1125" s="6" t="s">
        <v>1725</v>
      </c>
      <c r="AC1125" s="6" t="s">
        <v>8</v>
      </c>
      <c r="AD1125" s="6" t="s">
        <v>36</v>
      </c>
      <c r="AE1125" s="6">
        <v>0.622</v>
      </c>
      <c r="AF1125" s="104">
        <v>21.4</v>
      </c>
      <c r="AG1125" s="104">
        <v>13.31</v>
      </c>
    </row>
    <row r="1126" spans="1:33" ht="18" customHeight="1">
      <c r="A1126" s="107"/>
      <c r="B1126" s="107"/>
      <c r="C1126" s="107"/>
      <c r="D1126" s="107"/>
      <c r="E1126" s="116" t="s">
        <v>99</v>
      </c>
      <c r="F1126" s="116"/>
      <c r="G1126" s="117">
        <f>SUM(G1124:G1125)</f>
        <v>11.49</v>
      </c>
      <c r="AE1126" s="6" t="s">
        <v>99</v>
      </c>
      <c r="AG1126" s="104">
        <v>15.32</v>
      </c>
    </row>
    <row r="1127" spans="1:33" ht="15" customHeight="1">
      <c r="A1127" s="110" t="s">
        <v>18</v>
      </c>
      <c r="B1127" s="110"/>
      <c r="C1127" s="111" t="s">
        <v>2</v>
      </c>
      <c r="D1127" s="111" t="s">
        <v>3</v>
      </c>
      <c r="E1127" s="111" t="s">
        <v>4</v>
      </c>
      <c r="F1127" s="111" t="s">
        <v>5</v>
      </c>
      <c r="G1127" s="111" t="s">
        <v>6</v>
      </c>
      <c r="AA1127" s="6" t="s">
        <v>18</v>
      </c>
      <c r="AC1127" s="6" t="s">
        <v>2</v>
      </c>
      <c r="AD1127" s="6" t="s">
        <v>3</v>
      </c>
      <c r="AE1127" s="6" t="s">
        <v>4</v>
      </c>
      <c r="AF1127" s="104" t="s">
        <v>5</v>
      </c>
      <c r="AG1127" s="104" t="s">
        <v>6</v>
      </c>
    </row>
    <row r="1128" spans="1:33" ht="29.1" customHeight="1">
      <c r="A1128" s="112" t="s">
        <v>532</v>
      </c>
      <c r="B1128" s="113" t="s">
        <v>533</v>
      </c>
      <c r="C1128" s="112" t="s">
        <v>8</v>
      </c>
      <c r="D1128" s="112" t="s">
        <v>95</v>
      </c>
      <c r="E1128" s="114">
        <v>8.5999999999999993E-2</v>
      </c>
      <c r="F1128" s="115">
        <f>IF(D1128="H",$K$9*AF1128,$K$10*AF1128)</f>
        <v>184.2</v>
      </c>
      <c r="G1128" s="115">
        <f t="shared" ref="G1128" si="273">ROUND(F1128*E1128,2)</f>
        <v>15.84</v>
      </c>
      <c r="AA1128" s="6" t="s">
        <v>532</v>
      </c>
      <c r="AB1128" s="6" t="s">
        <v>533</v>
      </c>
      <c r="AC1128" s="6" t="s">
        <v>8</v>
      </c>
      <c r="AD1128" s="6" t="s">
        <v>95</v>
      </c>
      <c r="AE1128" s="6">
        <v>8.5999999999999993E-2</v>
      </c>
      <c r="AF1128" s="104">
        <v>245.6</v>
      </c>
      <c r="AG1128" s="104">
        <v>21.12</v>
      </c>
    </row>
    <row r="1129" spans="1:33" ht="15" customHeight="1">
      <c r="A1129" s="107"/>
      <c r="B1129" s="107"/>
      <c r="C1129" s="107"/>
      <c r="D1129" s="107"/>
      <c r="E1129" s="116" t="s">
        <v>20</v>
      </c>
      <c r="F1129" s="116"/>
      <c r="G1129" s="117">
        <f>SUM(G1128)</f>
        <v>15.84</v>
      </c>
      <c r="AE1129" s="6" t="s">
        <v>20</v>
      </c>
      <c r="AG1129" s="104">
        <v>21.12</v>
      </c>
    </row>
    <row r="1130" spans="1:33" ht="15" customHeight="1">
      <c r="A1130" s="107"/>
      <c r="B1130" s="107"/>
      <c r="C1130" s="107"/>
      <c r="D1130" s="107"/>
      <c r="E1130" s="118" t="s">
        <v>21</v>
      </c>
      <c r="F1130" s="118"/>
      <c r="G1130" s="119">
        <f>G1129+G1126+G1122+G1118</f>
        <v>38.729999999999997</v>
      </c>
      <c r="AE1130" s="6" t="s">
        <v>21</v>
      </c>
      <c r="AG1130" s="104">
        <v>51.62</v>
      </c>
    </row>
    <row r="1131" spans="1:33" ht="9.9499999999999993" customHeight="1">
      <c r="A1131" s="107"/>
      <c r="B1131" s="107"/>
      <c r="C1131" s="108"/>
      <c r="D1131" s="108"/>
      <c r="E1131" s="107"/>
      <c r="F1131" s="107"/>
      <c r="G1131" s="107"/>
    </row>
    <row r="1132" spans="1:33" ht="27" customHeight="1">
      <c r="A1132" s="109" t="s">
        <v>1851</v>
      </c>
      <c r="B1132" s="109"/>
      <c r="C1132" s="109"/>
      <c r="D1132" s="109"/>
      <c r="E1132" s="109"/>
      <c r="F1132" s="109"/>
      <c r="G1132" s="109"/>
      <c r="AA1132" s="6" t="s">
        <v>1851</v>
      </c>
    </row>
    <row r="1133" spans="1:33" ht="15" customHeight="1">
      <c r="A1133" s="110" t="s">
        <v>63</v>
      </c>
      <c r="B1133" s="110"/>
      <c r="C1133" s="111" t="s">
        <v>2</v>
      </c>
      <c r="D1133" s="111" t="s">
        <v>3</v>
      </c>
      <c r="E1133" s="111" t="s">
        <v>4</v>
      </c>
      <c r="F1133" s="111" t="s">
        <v>5</v>
      </c>
      <c r="G1133" s="111" t="s">
        <v>6</v>
      </c>
      <c r="AA1133" s="6" t="s">
        <v>63</v>
      </c>
      <c r="AC1133" s="6" t="s">
        <v>2</v>
      </c>
      <c r="AD1133" s="6" t="s">
        <v>3</v>
      </c>
      <c r="AE1133" s="6" t="s">
        <v>4</v>
      </c>
      <c r="AF1133" s="104" t="s">
        <v>5</v>
      </c>
      <c r="AG1133" s="104" t="s">
        <v>6</v>
      </c>
    </row>
    <row r="1134" spans="1:33" ht="15" customHeight="1">
      <c r="A1134" s="112" t="s">
        <v>536</v>
      </c>
      <c r="B1134" s="113" t="s">
        <v>537</v>
      </c>
      <c r="C1134" s="112" t="s">
        <v>48</v>
      </c>
      <c r="D1134" s="112" t="s">
        <v>403</v>
      </c>
      <c r="E1134" s="114">
        <v>4.9000000000000002E-2</v>
      </c>
      <c r="F1134" s="115">
        <f t="shared" ref="F1134:F1142" si="274">IF(D1134="H",$K$9*AF1134,$K$10*AF1134)</f>
        <v>66.442499999999995</v>
      </c>
      <c r="G1134" s="115">
        <f t="shared" ref="G1134:G1142" si="275">ROUND(F1134*E1134,2)</f>
        <v>3.26</v>
      </c>
      <c r="AA1134" s="6" t="s">
        <v>536</v>
      </c>
      <c r="AB1134" s="6" t="s">
        <v>537</v>
      </c>
      <c r="AC1134" s="6" t="s">
        <v>48</v>
      </c>
      <c r="AD1134" s="6" t="s">
        <v>403</v>
      </c>
      <c r="AE1134" s="6">
        <v>4.9000000000000002E-2</v>
      </c>
      <c r="AF1134" s="104">
        <v>88.59</v>
      </c>
      <c r="AG1134" s="104">
        <v>4.34</v>
      </c>
    </row>
    <row r="1135" spans="1:33" ht="15" customHeight="1">
      <c r="A1135" s="112" t="s">
        <v>538</v>
      </c>
      <c r="B1135" s="113" t="s">
        <v>539</v>
      </c>
      <c r="C1135" s="112" t="s">
        <v>48</v>
      </c>
      <c r="D1135" s="112" t="s">
        <v>74</v>
      </c>
      <c r="E1135" s="114">
        <v>15</v>
      </c>
      <c r="F1135" s="115">
        <f t="shared" si="274"/>
        <v>0.74249999999999994</v>
      </c>
      <c r="G1135" s="115">
        <f t="shared" si="275"/>
        <v>11.14</v>
      </c>
      <c r="AA1135" s="6" t="s">
        <v>538</v>
      </c>
      <c r="AB1135" s="6" t="s">
        <v>539</v>
      </c>
      <c r="AC1135" s="6" t="s">
        <v>48</v>
      </c>
      <c r="AD1135" s="6" t="s">
        <v>74</v>
      </c>
      <c r="AE1135" s="6">
        <v>15</v>
      </c>
      <c r="AF1135" s="104">
        <v>0.99</v>
      </c>
      <c r="AG1135" s="104">
        <v>14.85</v>
      </c>
    </row>
    <row r="1136" spans="1:33" ht="20.100000000000001" customHeight="1">
      <c r="A1136" s="112" t="s">
        <v>540</v>
      </c>
      <c r="B1136" s="113" t="s">
        <v>541</v>
      </c>
      <c r="C1136" s="112" t="s">
        <v>48</v>
      </c>
      <c r="D1136" s="112" t="s">
        <v>542</v>
      </c>
      <c r="E1136" s="114">
        <v>1</v>
      </c>
      <c r="F1136" s="115">
        <f t="shared" si="274"/>
        <v>34.575000000000003</v>
      </c>
      <c r="G1136" s="115">
        <f>ROUND(F1136*E1136,2)</f>
        <v>34.58</v>
      </c>
      <c r="AA1136" s="6" t="s">
        <v>540</v>
      </c>
      <c r="AB1136" s="6" t="s">
        <v>541</v>
      </c>
      <c r="AC1136" s="6" t="s">
        <v>48</v>
      </c>
      <c r="AD1136" s="6" t="s">
        <v>542</v>
      </c>
      <c r="AE1136" s="6">
        <v>1</v>
      </c>
      <c r="AF1136" s="104">
        <v>46.1</v>
      </c>
      <c r="AG1136" s="104">
        <v>46.1</v>
      </c>
    </row>
    <row r="1137" spans="1:33" ht="15" customHeight="1">
      <c r="A1137" s="112" t="s">
        <v>64</v>
      </c>
      <c r="B1137" s="113" t="s">
        <v>65</v>
      </c>
      <c r="C1137" s="112" t="s">
        <v>48</v>
      </c>
      <c r="D1137" s="112" t="s">
        <v>66</v>
      </c>
      <c r="E1137" s="114">
        <v>1.71</v>
      </c>
      <c r="F1137" s="115">
        <f t="shared" si="274"/>
        <v>7.4175000000000004</v>
      </c>
      <c r="G1137" s="115">
        <f t="shared" si="275"/>
        <v>12.68</v>
      </c>
      <c r="AA1137" s="6" t="s">
        <v>64</v>
      </c>
      <c r="AB1137" s="6" t="s">
        <v>65</v>
      </c>
      <c r="AC1137" s="6" t="s">
        <v>48</v>
      </c>
      <c r="AD1137" s="6" t="s">
        <v>66</v>
      </c>
      <c r="AE1137" s="6">
        <v>1.71</v>
      </c>
      <c r="AF1137" s="104">
        <v>9.89</v>
      </c>
      <c r="AG1137" s="104">
        <v>16.91</v>
      </c>
    </row>
    <row r="1138" spans="1:33" ht="15" customHeight="1">
      <c r="A1138" s="112" t="s">
        <v>67</v>
      </c>
      <c r="B1138" s="113" t="s">
        <v>68</v>
      </c>
      <c r="C1138" s="112" t="s">
        <v>48</v>
      </c>
      <c r="D1138" s="112" t="s">
        <v>66</v>
      </c>
      <c r="E1138" s="114">
        <v>0.97</v>
      </c>
      <c r="F1138" s="115">
        <f t="shared" si="274"/>
        <v>2.6175000000000002</v>
      </c>
      <c r="G1138" s="115">
        <f t="shared" si="275"/>
        <v>2.54</v>
      </c>
      <c r="AA1138" s="6" t="s">
        <v>67</v>
      </c>
      <c r="AB1138" s="6" t="s">
        <v>68</v>
      </c>
      <c r="AC1138" s="6" t="s">
        <v>48</v>
      </c>
      <c r="AD1138" s="6" t="s">
        <v>66</v>
      </c>
      <c r="AE1138" s="6">
        <v>0.97</v>
      </c>
      <c r="AF1138" s="104">
        <v>3.49</v>
      </c>
      <c r="AG1138" s="104">
        <v>3.39</v>
      </c>
    </row>
    <row r="1139" spans="1:33" ht="15" customHeight="1">
      <c r="A1139" s="112" t="s">
        <v>543</v>
      </c>
      <c r="B1139" s="113" t="s">
        <v>544</v>
      </c>
      <c r="C1139" s="112" t="s">
        <v>48</v>
      </c>
      <c r="D1139" s="112" t="s">
        <v>403</v>
      </c>
      <c r="E1139" s="114">
        <v>1.0999999999999999E-2</v>
      </c>
      <c r="F1139" s="115">
        <f t="shared" si="274"/>
        <v>170.10000000000002</v>
      </c>
      <c r="G1139" s="115">
        <f t="shared" si="275"/>
        <v>1.87</v>
      </c>
      <c r="AA1139" s="6" t="s">
        <v>543</v>
      </c>
      <c r="AB1139" s="6" t="s">
        <v>544</v>
      </c>
      <c r="AC1139" s="6" t="s">
        <v>48</v>
      </c>
      <c r="AD1139" s="6" t="s">
        <v>403</v>
      </c>
      <c r="AE1139" s="6">
        <v>1.0999999999999999E-2</v>
      </c>
      <c r="AF1139" s="104">
        <v>226.8</v>
      </c>
      <c r="AG1139" s="104">
        <v>2.4900000000000002</v>
      </c>
    </row>
    <row r="1140" spans="1:33" ht="15" customHeight="1">
      <c r="A1140" s="112" t="s">
        <v>545</v>
      </c>
      <c r="B1140" s="113" t="s">
        <v>546</v>
      </c>
      <c r="C1140" s="112" t="s">
        <v>48</v>
      </c>
      <c r="D1140" s="112" t="s">
        <v>403</v>
      </c>
      <c r="E1140" s="114">
        <v>3.3000000000000002E-2</v>
      </c>
      <c r="F1140" s="115">
        <f t="shared" si="274"/>
        <v>171</v>
      </c>
      <c r="G1140" s="115">
        <f t="shared" si="275"/>
        <v>5.64</v>
      </c>
      <c r="AA1140" s="6" t="s">
        <v>545</v>
      </c>
      <c r="AB1140" s="6" t="s">
        <v>546</v>
      </c>
      <c r="AC1140" s="6" t="s">
        <v>48</v>
      </c>
      <c r="AD1140" s="6" t="s">
        <v>403</v>
      </c>
      <c r="AE1140" s="6">
        <v>3.3000000000000002E-2</v>
      </c>
      <c r="AF1140" s="104">
        <v>228</v>
      </c>
      <c r="AG1140" s="104">
        <v>7.52</v>
      </c>
    </row>
    <row r="1141" spans="1:33" ht="15" customHeight="1">
      <c r="A1141" s="194" t="s">
        <v>72</v>
      </c>
      <c r="B1141" s="195" t="s">
        <v>73</v>
      </c>
      <c r="C1141" s="194" t="s">
        <v>8</v>
      </c>
      <c r="D1141" s="194" t="s">
        <v>74</v>
      </c>
      <c r="E1141" s="196">
        <v>0.03</v>
      </c>
      <c r="F1141" s="115">
        <f t="shared" si="274"/>
        <v>15.254999999999999</v>
      </c>
      <c r="G1141" s="115">
        <f t="shared" si="275"/>
        <v>0.46</v>
      </c>
      <c r="AA1141" s="6" t="s">
        <v>72</v>
      </c>
      <c r="AB1141" s="6" t="s">
        <v>73</v>
      </c>
      <c r="AC1141" s="6" t="s">
        <v>8</v>
      </c>
      <c r="AD1141" s="6" t="s">
        <v>74</v>
      </c>
      <c r="AE1141" s="6">
        <v>0.03</v>
      </c>
      <c r="AF1141" s="104">
        <v>20.34</v>
      </c>
      <c r="AG1141" s="104">
        <v>0.61</v>
      </c>
    </row>
    <row r="1142" spans="1:33" ht="15" customHeight="1">
      <c r="A1142" s="112" t="s">
        <v>547</v>
      </c>
      <c r="B1142" s="113" t="s">
        <v>548</v>
      </c>
      <c r="C1142" s="112" t="s">
        <v>48</v>
      </c>
      <c r="D1142" s="112" t="s">
        <v>66</v>
      </c>
      <c r="E1142" s="114">
        <v>0.56000000000000005</v>
      </c>
      <c r="F1142" s="115">
        <f t="shared" si="274"/>
        <v>9.442499999999999</v>
      </c>
      <c r="G1142" s="115">
        <f t="shared" si="275"/>
        <v>5.29</v>
      </c>
      <c r="AA1142" s="6" t="s">
        <v>547</v>
      </c>
      <c r="AB1142" s="6" t="s">
        <v>548</v>
      </c>
      <c r="AC1142" s="6" t="s">
        <v>48</v>
      </c>
      <c r="AD1142" s="6" t="s">
        <v>66</v>
      </c>
      <c r="AE1142" s="6">
        <v>0.56000000000000005</v>
      </c>
      <c r="AF1142" s="104">
        <v>12.59</v>
      </c>
      <c r="AG1142" s="104">
        <v>7.05</v>
      </c>
    </row>
    <row r="1143" spans="1:33" ht="15" customHeight="1">
      <c r="A1143" s="107"/>
      <c r="B1143" s="107"/>
      <c r="C1143" s="107"/>
      <c r="D1143" s="107"/>
      <c r="E1143" s="116" t="s">
        <v>75</v>
      </c>
      <c r="F1143" s="116"/>
      <c r="G1143" s="117">
        <f>SUM(G1134:G1142)</f>
        <v>77.460000000000008</v>
      </c>
      <c r="AE1143" s="6" t="s">
        <v>75</v>
      </c>
      <c r="AG1143" s="104">
        <v>103.26</v>
      </c>
    </row>
    <row r="1144" spans="1:33" ht="15" customHeight="1">
      <c r="A1144" s="110" t="s">
        <v>96</v>
      </c>
      <c r="B1144" s="110"/>
      <c r="C1144" s="111" t="s">
        <v>2</v>
      </c>
      <c r="D1144" s="111" t="s">
        <v>3</v>
      </c>
      <c r="E1144" s="111" t="s">
        <v>4</v>
      </c>
      <c r="F1144" s="111" t="s">
        <v>5</v>
      </c>
      <c r="G1144" s="111" t="s">
        <v>6</v>
      </c>
      <c r="AA1144" s="6" t="s">
        <v>96</v>
      </c>
      <c r="AC1144" s="6" t="s">
        <v>2</v>
      </c>
      <c r="AD1144" s="6" t="s">
        <v>3</v>
      </c>
      <c r="AE1144" s="6" t="s">
        <v>4</v>
      </c>
      <c r="AF1144" s="104" t="s">
        <v>5</v>
      </c>
      <c r="AG1144" s="104" t="s">
        <v>6</v>
      </c>
    </row>
    <row r="1145" spans="1:33" ht="15" customHeight="1">
      <c r="A1145" s="112">
        <v>88309</v>
      </c>
      <c r="B1145" s="113" t="s">
        <v>1868</v>
      </c>
      <c r="C1145" s="194" t="s">
        <v>8</v>
      </c>
      <c r="D1145" s="112" t="s">
        <v>60</v>
      </c>
      <c r="E1145" s="114">
        <v>0.44</v>
      </c>
      <c r="F1145" s="115">
        <f t="shared" ref="F1145:F1146" si="276">IF(D1145="H",$K$9*AF1145,$K$10*AF1145)</f>
        <v>16.297499999999999</v>
      </c>
      <c r="G1145" s="115">
        <v>9.56</v>
      </c>
      <c r="AA1145" s="6">
        <v>88309</v>
      </c>
      <c r="AB1145" s="6" t="s">
        <v>1868</v>
      </c>
      <c r="AC1145" s="6" t="s">
        <v>8</v>
      </c>
      <c r="AD1145" s="6" t="s">
        <v>60</v>
      </c>
      <c r="AE1145" s="6">
        <v>0.44</v>
      </c>
      <c r="AF1145" s="104">
        <v>21.73</v>
      </c>
      <c r="AG1145" s="104">
        <v>9.56</v>
      </c>
    </row>
    <row r="1146" spans="1:33" ht="15" customHeight="1">
      <c r="A1146" s="112">
        <v>88316</v>
      </c>
      <c r="B1146" s="113" t="s">
        <v>1869</v>
      </c>
      <c r="C1146" s="194" t="s">
        <v>8</v>
      </c>
      <c r="D1146" s="112" t="s">
        <v>60</v>
      </c>
      <c r="E1146" s="114">
        <v>1.88</v>
      </c>
      <c r="F1146" s="115">
        <f t="shared" si="276"/>
        <v>12.84</v>
      </c>
      <c r="G1146" s="115">
        <v>32.19</v>
      </c>
      <c r="AA1146" s="6">
        <v>88316</v>
      </c>
      <c r="AB1146" s="6" t="s">
        <v>1869</v>
      </c>
      <c r="AC1146" s="6" t="s">
        <v>8</v>
      </c>
      <c r="AD1146" s="6" t="s">
        <v>60</v>
      </c>
      <c r="AE1146" s="6">
        <v>1.88</v>
      </c>
      <c r="AF1146" s="104">
        <v>17.12</v>
      </c>
      <c r="AG1146" s="104">
        <v>32.19</v>
      </c>
    </row>
    <row r="1147" spans="1:33" ht="15" customHeight="1">
      <c r="A1147" s="110" t="s">
        <v>18</v>
      </c>
      <c r="B1147" s="110"/>
      <c r="C1147" s="107"/>
      <c r="D1147" s="107"/>
      <c r="E1147" s="116" t="s">
        <v>99</v>
      </c>
      <c r="F1147" s="116"/>
      <c r="G1147" s="117">
        <f>SUM(G1145:G1146)</f>
        <v>41.75</v>
      </c>
      <c r="AA1147" s="6" t="s">
        <v>18</v>
      </c>
      <c r="AE1147" s="6" t="s">
        <v>99</v>
      </c>
      <c r="AG1147" s="104">
        <v>41.75</v>
      </c>
    </row>
    <row r="1148" spans="1:33" ht="15" customHeight="1">
      <c r="C1148" s="111" t="s">
        <v>2</v>
      </c>
      <c r="D1148" s="111" t="s">
        <v>3</v>
      </c>
      <c r="E1148" s="111" t="s">
        <v>4</v>
      </c>
      <c r="F1148" s="111" t="s">
        <v>5</v>
      </c>
      <c r="G1148" s="111" t="s">
        <v>6</v>
      </c>
      <c r="AC1148" s="6" t="s">
        <v>2</v>
      </c>
      <c r="AD1148" s="6" t="s">
        <v>3</v>
      </c>
      <c r="AE1148" s="6" t="s">
        <v>4</v>
      </c>
      <c r="AF1148" s="104" t="s">
        <v>5</v>
      </c>
      <c r="AG1148" s="104" t="s">
        <v>6</v>
      </c>
    </row>
    <row r="1149" spans="1:33" ht="29.1" customHeight="1">
      <c r="A1149" s="112" t="s">
        <v>549</v>
      </c>
      <c r="B1149" s="113" t="s">
        <v>550</v>
      </c>
      <c r="C1149" s="112" t="s">
        <v>48</v>
      </c>
      <c r="D1149" s="112" t="s">
        <v>74</v>
      </c>
      <c r="E1149" s="114">
        <v>1.89</v>
      </c>
      <c r="F1149" s="115">
        <f>IF(D1149="H",$K$9*AF1149,$K$10*AF1149)</f>
        <v>10.462499999999999</v>
      </c>
      <c r="G1149" s="115">
        <f t="shared" ref="G1149" si="277">ROUND(F1149*E1149,2)</f>
        <v>19.77</v>
      </c>
      <c r="AA1149" s="6" t="s">
        <v>549</v>
      </c>
      <c r="AB1149" s="6" t="s">
        <v>550</v>
      </c>
      <c r="AC1149" s="6" t="s">
        <v>48</v>
      </c>
      <c r="AD1149" s="6" t="s">
        <v>74</v>
      </c>
      <c r="AE1149" s="6">
        <v>1.89</v>
      </c>
      <c r="AF1149" s="104">
        <v>13.95</v>
      </c>
      <c r="AG1149" s="104">
        <v>26.37</v>
      </c>
    </row>
    <row r="1150" spans="1:33" ht="15" customHeight="1">
      <c r="A1150" s="107"/>
      <c r="B1150" s="107"/>
      <c r="C1150" s="107"/>
      <c r="D1150" s="107"/>
      <c r="E1150" s="116" t="s">
        <v>20</v>
      </c>
      <c r="F1150" s="116"/>
      <c r="G1150" s="117">
        <f>SUM(G1149)</f>
        <v>19.77</v>
      </c>
      <c r="AE1150" s="6" t="s">
        <v>20</v>
      </c>
      <c r="AG1150" s="104">
        <v>26.37</v>
      </c>
    </row>
    <row r="1151" spans="1:33" ht="15" customHeight="1">
      <c r="A1151" s="107"/>
      <c r="B1151" s="107"/>
      <c r="C1151" s="107"/>
      <c r="D1151" s="107"/>
      <c r="E1151" s="118" t="s">
        <v>21</v>
      </c>
      <c r="F1151" s="118"/>
      <c r="G1151" s="119">
        <f>G1150+G1147+G1143</f>
        <v>138.98000000000002</v>
      </c>
      <c r="AE1151" s="6" t="s">
        <v>21</v>
      </c>
      <c r="AG1151" s="104">
        <v>171.38</v>
      </c>
    </row>
    <row r="1152" spans="1:33" ht="9.9499999999999993" customHeight="1">
      <c r="A1152" s="107"/>
      <c r="B1152" s="107"/>
      <c r="C1152" s="108"/>
      <c r="D1152" s="108"/>
      <c r="E1152" s="107"/>
      <c r="F1152" s="107"/>
      <c r="G1152" s="107"/>
    </row>
    <row r="1153" spans="1:33" ht="20.100000000000001" customHeight="1">
      <c r="A1153" s="109" t="s">
        <v>1852</v>
      </c>
      <c r="B1153" s="109"/>
      <c r="C1153" s="109"/>
      <c r="D1153" s="109"/>
      <c r="E1153" s="109"/>
      <c r="F1153" s="109"/>
      <c r="G1153" s="109"/>
      <c r="AA1153" s="6" t="s">
        <v>1852</v>
      </c>
    </row>
    <row r="1154" spans="1:33" ht="15" customHeight="1">
      <c r="A1154" s="110" t="s">
        <v>63</v>
      </c>
      <c r="B1154" s="110"/>
      <c r="C1154" s="111" t="s">
        <v>2</v>
      </c>
      <c r="D1154" s="111" t="s">
        <v>3</v>
      </c>
      <c r="E1154" s="111" t="s">
        <v>4</v>
      </c>
      <c r="F1154" s="111" t="s">
        <v>5</v>
      </c>
      <c r="G1154" s="111" t="s">
        <v>6</v>
      </c>
      <c r="AA1154" s="6" t="s">
        <v>63</v>
      </c>
      <c r="AC1154" s="6" t="s">
        <v>2</v>
      </c>
      <c r="AD1154" s="6" t="s">
        <v>3</v>
      </c>
      <c r="AE1154" s="6" t="s">
        <v>4</v>
      </c>
      <c r="AF1154" s="104" t="s">
        <v>5</v>
      </c>
      <c r="AG1154" s="104" t="s">
        <v>6</v>
      </c>
    </row>
    <row r="1155" spans="1:33" ht="20.100000000000001" customHeight="1">
      <c r="A1155" s="112" t="s">
        <v>431</v>
      </c>
      <c r="B1155" s="113" t="s">
        <v>432</v>
      </c>
      <c r="C1155" s="112" t="s">
        <v>8</v>
      </c>
      <c r="D1155" s="112" t="s">
        <v>90</v>
      </c>
      <c r="E1155" s="114">
        <v>2.5000000000000001E-2</v>
      </c>
      <c r="F1155" s="115">
        <f t="shared" ref="F1155:F1156" si="278">IF(D1155="H",$K$9*AF1155,$K$10*AF1155)</f>
        <v>16.634999999999998</v>
      </c>
      <c r="G1155" s="115">
        <f t="shared" ref="G1155:G1156" si="279">ROUND(F1155*E1155,2)</f>
        <v>0.42</v>
      </c>
      <c r="AA1155" s="6" t="s">
        <v>431</v>
      </c>
      <c r="AB1155" s="6" t="s">
        <v>432</v>
      </c>
      <c r="AC1155" s="6" t="s">
        <v>8</v>
      </c>
      <c r="AD1155" s="6" t="s">
        <v>90</v>
      </c>
      <c r="AE1155" s="6">
        <v>2.5000000000000001E-2</v>
      </c>
      <c r="AF1155" s="104">
        <v>22.18</v>
      </c>
      <c r="AG1155" s="104">
        <v>0.55000000000000004</v>
      </c>
    </row>
    <row r="1156" spans="1:33" ht="29.1" customHeight="1">
      <c r="A1156" s="112" t="s">
        <v>433</v>
      </c>
      <c r="B1156" s="113" t="s">
        <v>434</v>
      </c>
      <c r="C1156" s="112" t="s">
        <v>8</v>
      </c>
      <c r="D1156" s="112" t="s">
        <v>55</v>
      </c>
      <c r="E1156" s="114">
        <v>0.97</v>
      </c>
      <c r="F1156" s="115">
        <f t="shared" si="278"/>
        <v>0.16500000000000001</v>
      </c>
      <c r="G1156" s="115">
        <f t="shared" si="279"/>
        <v>0.16</v>
      </c>
      <c r="AA1156" s="6" t="s">
        <v>433</v>
      </c>
      <c r="AB1156" s="6" t="s">
        <v>434</v>
      </c>
      <c r="AC1156" s="6" t="s">
        <v>8</v>
      </c>
      <c r="AD1156" s="6" t="s">
        <v>55</v>
      </c>
      <c r="AE1156" s="6">
        <v>0.97</v>
      </c>
      <c r="AF1156" s="104">
        <v>0.22</v>
      </c>
      <c r="AG1156" s="104">
        <v>0.21</v>
      </c>
    </row>
    <row r="1157" spans="1:33" ht="15" customHeight="1">
      <c r="A1157" s="107"/>
      <c r="B1157" s="107"/>
      <c r="C1157" s="107"/>
      <c r="D1157" s="107"/>
      <c r="E1157" s="116" t="s">
        <v>75</v>
      </c>
      <c r="F1157" s="116"/>
      <c r="G1157" s="117">
        <f>SUM(G1155:G1156)</f>
        <v>0.57999999999999996</v>
      </c>
      <c r="AE1157" s="6" t="s">
        <v>75</v>
      </c>
      <c r="AG1157" s="104">
        <v>0.76</v>
      </c>
    </row>
    <row r="1158" spans="1:33" ht="15" customHeight="1">
      <c r="A1158" s="110" t="s">
        <v>96</v>
      </c>
      <c r="B1158" s="110"/>
      <c r="C1158" s="111" t="s">
        <v>2</v>
      </c>
      <c r="D1158" s="111" t="s">
        <v>3</v>
      </c>
      <c r="E1158" s="111" t="s">
        <v>4</v>
      </c>
      <c r="F1158" s="111" t="s">
        <v>5</v>
      </c>
      <c r="G1158" s="111" t="s">
        <v>6</v>
      </c>
      <c r="AA1158" s="6" t="s">
        <v>96</v>
      </c>
      <c r="AC1158" s="6" t="s">
        <v>2</v>
      </c>
      <c r="AD1158" s="6" t="s">
        <v>3</v>
      </c>
      <c r="AE1158" s="6" t="s">
        <v>4</v>
      </c>
      <c r="AF1158" s="104" t="s">
        <v>5</v>
      </c>
      <c r="AG1158" s="104" t="s">
        <v>6</v>
      </c>
    </row>
    <row r="1159" spans="1:33" ht="15" customHeight="1">
      <c r="A1159" s="112" t="s">
        <v>435</v>
      </c>
      <c r="B1159" s="113" t="s">
        <v>1730</v>
      </c>
      <c r="C1159" s="112" t="s">
        <v>8</v>
      </c>
      <c r="D1159" s="112" t="s">
        <v>36</v>
      </c>
      <c r="E1159" s="114">
        <v>2.3300000000000001E-2</v>
      </c>
      <c r="F1159" s="115">
        <f t="shared" ref="F1159:F1160" si="280">IF(D1159="H",$K$9*AF1159,$K$10*AF1159)</f>
        <v>12.817499999999999</v>
      </c>
      <c r="G1159" s="115">
        <f t="shared" ref="G1159:G1160" si="281">ROUND(F1159*E1159,2)</f>
        <v>0.3</v>
      </c>
      <c r="AA1159" s="6" t="s">
        <v>435</v>
      </c>
      <c r="AB1159" s="6" t="s">
        <v>1730</v>
      </c>
      <c r="AC1159" s="6" t="s">
        <v>8</v>
      </c>
      <c r="AD1159" s="6" t="s">
        <v>36</v>
      </c>
      <c r="AE1159" s="6">
        <v>2.3300000000000001E-2</v>
      </c>
      <c r="AF1159" s="104">
        <v>17.09</v>
      </c>
      <c r="AG1159" s="104">
        <v>0.39</v>
      </c>
    </row>
    <row r="1160" spans="1:33" ht="15" customHeight="1">
      <c r="A1160" s="112" t="s">
        <v>436</v>
      </c>
      <c r="B1160" s="113" t="s">
        <v>1731</v>
      </c>
      <c r="C1160" s="112" t="s">
        <v>8</v>
      </c>
      <c r="D1160" s="112" t="s">
        <v>36</v>
      </c>
      <c r="E1160" s="114">
        <v>0.14280000000000001</v>
      </c>
      <c r="F1160" s="115">
        <f t="shared" si="280"/>
        <v>16.184999999999999</v>
      </c>
      <c r="G1160" s="115">
        <f t="shared" si="281"/>
        <v>2.31</v>
      </c>
      <c r="AA1160" s="6" t="s">
        <v>436</v>
      </c>
      <c r="AB1160" s="6" t="s">
        <v>1731</v>
      </c>
      <c r="AC1160" s="6" t="s">
        <v>8</v>
      </c>
      <c r="AD1160" s="6" t="s">
        <v>36</v>
      </c>
      <c r="AE1160" s="6">
        <v>0.14280000000000001</v>
      </c>
      <c r="AF1160" s="104">
        <v>21.58</v>
      </c>
      <c r="AG1160" s="104">
        <v>3.08</v>
      </c>
    </row>
    <row r="1161" spans="1:33" ht="18" customHeight="1">
      <c r="A1161" s="107"/>
      <c r="B1161" s="107"/>
      <c r="C1161" s="107"/>
      <c r="D1161" s="107"/>
      <c r="E1161" s="116" t="s">
        <v>99</v>
      </c>
      <c r="F1161" s="116"/>
      <c r="G1161" s="117">
        <f>SUM(G1159:G1160)</f>
        <v>2.61</v>
      </c>
      <c r="AE1161" s="6" t="s">
        <v>99</v>
      </c>
      <c r="AG1161" s="104">
        <v>3.47</v>
      </c>
    </row>
    <row r="1162" spans="1:33" ht="15" customHeight="1">
      <c r="A1162" s="110" t="s">
        <v>18</v>
      </c>
      <c r="B1162" s="110"/>
      <c r="C1162" s="111" t="s">
        <v>2</v>
      </c>
      <c r="D1162" s="111" t="s">
        <v>3</v>
      </c>
      <c r="E1162" s="111" t="s">
        <v>4</v>
      </c>
      <c r="F1162" s="111" t="s">
        <v>5</v>
      </c>
      <c r="G1162" s="111" t="s">
        <v>6</v>
      </c>
      <c r="AA1162" s="6" t="s">
        <v>18</v>
      </c>
      <c r="AC1162" s="6" t="s">
        <v>2</v>
      </c>
      <c r="AD1162" s="6" t="s">
        <v>3</v>
      </c>
      <c r="AE1162" s="6" t="s">
        <v>4</v>
      </c>
      <c r="AF1162" s="104" t="s">
        <v>5</v>
      </c>
      <c r="AG1162" s="104" t="s">
        <v>6</v>
      </c>
    </row>
    <row r="1163" spans="1:33" ht="15" customHeight="1">
      <c r="A1163" s="112" t="s">
        <v>437</v>
      </c>
      <c r="B1163" s="113" t="s">
        <v>438</v>
      </c>
      <c r="C1163" s="112" t="s">
        <v>8</v>
      </c>
      <c r="D1163" s="112" t="s">
        <v>90</v>
      </c>
      <c r="E1163" s="114">
        <v>1</v>
      </c>
      <c r="F1163" s="115">
        <f>IF(D1163="H",$K$9*AF1163,$K$10*AF1163)</f>
        <v>8.3625000000000007</v>
      </c>
      <c r="G1163" s="115">
        <f t="shared" ref="G1163" si="282">ROUND(F1163*E1163,2)</f>
        <v>8.36</v>
      </c>
      <c r="AA1163" s="6" t="s">
        <v>437</v>
      </c>
      <c r="AB1163" s="6" t="s">
        <v>438</v>
      </c>
      <c r="AC1163" s="6" t="s">
        <v>8</v>
      </c>
      <c r="AD1163" s="6" t="s">
        <v>90</v>
      </c>
      <c r="AE1163" s="6">
        <v>1</v>
      </c>
      <c r="AF1163" s="104">
        <v>11.15</v>
      </c>
      <c r="AG1163" s="104">
        <v>11.15</v>
      </c>
    </row>
    <row r="1164" spans="1:33" ht="15" customHeight="1">
      <c r="A1164" s="107"/>
      <c r="B1164" s="107"/>
      <c r="C1164" s="107"/>
      <c r="D1164" s="107"/>
      <c r="E1164" s="116" t="s">
        <v>20</v>
      </c>
      <c r="F1164" s="116"/>
      <c r="G1164" s="117">
        <f>SUM(G1163)</f>
        <v>8.36</v>
      </c>
      <c r="AE1164" s="6" t="s">
        <v>20</v>
      </c>
      <c r="AG1164" s="104">
        <v>11.15</v>
      </c>
    </row>
    <row r="1165" spans="1:33" ht="15" customHeight="1">
      <c r="A1165" s="107"/>
      <c r="B1165" s="107"/>
      <c r="C1165" s="107"/>
      <c r="D1165" s="107"/>
      <c r="E1165" s="118" t="s">
        <v>21</v>
      </c>
      <c r="F1165" s="118"/>
      <c r="G1165" s="119">
        <f>G1164+G1161+G1157</f>
        <v>11.549999999999999</v>
      </c>
      <c r="AE1165" s="6" t="s">
        <v>21</v>
      </c>
      <c r="AG1165" s="104">
        <v>15.38</v>
      </c>
    </row>
    <row r="1166" spans="1:33" ht="9.9499999999999993" customHeight="1">
      <c r="A1166" s="107"/>
      <c r="B1166" s="107"/>
      <c r="C1166" s="108"/>
      <c r="D1166" s="108"/>
      <c r="E1166" s="107"/>
      <c r="F1166" s="107"/>
      <c r="G1166" s="107"/>
    </row>
    <row r="1167" spans="1:33" ht="20.100000000000001" customHeight="1">
      <c r="A1167" s="109" t="s">
        <v>1853</v>
      </c>
      <c r="B1167" s="109"/>
      <c r="C1167" s="109"/>
      <c r="D1167" s="109"/>
      <c r="E1167" s="109"/>
      <c r="F1167" s="109"/>
      <c r="G1167" s="109"/>
      <c r="AA1167" s="6" t="s">
        <v>1853</v>
      </c>
    </row>
    <row r="1168" spans="1:33" ht="15" customHeight="1">
      <c r="A1168" s="110" t="s">
        <v>63</v>
      </c>
      <c r="B1168" s="110"/>
      <c r="C1168" s="111" t="s">
        <v>2</v>
      </c>
      <c r="D1168" s="111" t="s">
        <v>3</v>
      </c>
      <c r="E1168" s="111" t="s">
        <v>4</v>
      </c>
      <c r="F1168" s="111" t="s">
        <v>5</v>
      </c>
      <c r="G1168" s="111" t="s">
        <v>6</v>
      </c>
      <c r="AA1168" s="6" t="s">
        <v>63</v>
      </c>
      <c r="AC1168" s="6" t="s">
        <v>2</v>
      </c>
      <c r="AD1168" s="6" t="s">
        <v>3</v>
      </c>
      <c r="AE1168" s="6" t="s">
        <v>4</v>
      </c>
      <c r="AF1168" s="104" t="s">
        <v>5</v>
      </c>
      <c r="AG1168" s="104" t="s">
        <v>6</v>
      </c>
    </row>
    <row r="1169" spans="1:33" ht="20.100000000000001" customHeight="1">
      <c r="A1169" s="112" t="s">
        <v>431</v>
      </c>
      <c r="B1169" s="113" t="s">
        <v>432</v>
      </c>
      <c r="C1169" s="112" t="s">
        <v>8</v>
      </c>
      <c r="D1169" s="112" t="s">
        <v>90</v>
      </c>
      <c r="E1169" s="114">
        <v>2.5000000000000001E-2</v>
      </c>
      <c r="F1169" s="115">
        <f t="shared" ref="F1169:F1170" si="283">IF(D1169="H",$K$9*AF1169,$K$10*AF1169)</f>
        <v>16.634999999999998</v>
      </c>
      <c r="G1169" s="115">
        <f t="shared" ref="G1169:G1170" si="284">ROUND(F1169*E1169,2)</f>
        <v>0.42</v>
      </c>
      <c r="AA1169" s="6" t="s">
        <v>431</v>
      </c>
      <c r="AB1169" s="6" t="s">
        <v>432</v>
      </c>
      <c r="AC1169" s="6" t="s">
        <v>8</v>
      </c>
      <c r="AD1169" s="6" t="s">
        <v>90</v>
      </c>
      <c r="AE1169" s="6">
        <v>2.5000000000000001E-2</v>
      </c>
      <c r="AF1169" s="104">
        <v>22.18</v>
      </c>
      <c r="AG1169" s="104">
        <v>0.55000000000000004</v>
      </c>
    </row>
    <row r="1170" spans="1:33" ht="29.1" customHeight="1">
      <c r="A1170" s="112" t="s">
        <v>433</v>
      </c>
      <c r="B1170" s="113" t="s">
        <v>434</v>
      </c>
      <c r="C1170" s="112" t="s">
        <v>8</v>
      </c>
      <c r="D1170" s="112" t="s">
        <v>55</v>
      </c>
      <c r="E1170" s="114">
        <v>0.74299999999999999</v>
      </c>
      <c r="F1170" s="115">
        <f t="shared" si="283"/>
        <v>0.16500000000000001</v>
      </c>
      <c r="G1170" s="115">
        <f t="shared" si="284"/>
        <v>0.12</v>
      </c>
      <c r="AA1170" s="6" t="s">
        <v>433</v>
      </c>
      <c r="AB1170" s="6" t="s">
        <v>434</v>
      </c>
      <c r="AC1170" s="6" t="s">
        <v>8</v>
      </c>
      <c r="AD1170" s="6" t="s">
        <v>55</v>
      </c>
      <c r="AE1170" s="6">
        <v>0.74299999999999999</v>
      </c>
      <c r="AF1170" s="104">
        <v>0.22</v>
      </c>
      <c r="AG1170" s="104">
        <v>0.16</v>
      </c>
    </row>
    <row r="1171" spans="1:33" ht="15" customHeight="1">
      <c r="A1171" s="107"/>
      <c r="B1171" s="107"/>
      <c r="C1171" s="107"/>
      <c r="D1171" s="107"/>
      <c r="E1171" s="116" t="s">
        <v>75</v>
      </c>
      <c r="F1171" s="116"/>
      <c r="G1171" s="117">
        <f>SUM(G1169:G1170)</f>
        <v>0.54</v>
      </c>
      <c r="AE1171" s="6" t="s">
        <v>75</v>
      </c>
      <c r="AG1171" s="104">
        <v>0.71</v>
      </c>
    </row>
    <row r="1172" spans="1:33" ht="15" customHeight="1">
      <c r="A1172" s="110" t="s">
        <v>96</v>
      </c>
      <c r="B1172" s="110"/>
      <c r="C1172" s="111" t="s">
        <v>2</v>
      </c>
      <c r="D1172" s="111" t="s">
        <v>3</v>
      </c>
      <c r="E1172" s="111" t="s">
        <v>4</v>
      </c>
      <c r="F1172" s="111" t="s">
        <v>5</v>
      </c>
      <c r="G1172" s="111" t="s">
        <v>6</v>
      </c>
      <c r="AA1172" s="6" t="s">
        <v>96</v>
      </c>
      <c r="AC1172" s="6" t="s">
        <v>2</v>
      </c>
      <c r="AD1172" s="6" t="s">
        <v>3</v>
      </c>
      <c r="AE1172" s="6" t="s">
        <v>4</v>
      </c>
      <c r="AF1172" s="104" t="s">
        <v>5</v>
      </c>
      <c r="AG1172" s="104" t="s">
        <v>6</v>
      </c>
    </row>
    <row r="1173" spans="1:33" ht="15" customHeight="1">
      <c r="A1173" s="112" t="s">
        <v>435</v>
      </c>
      <c r="B1173" s="113" t="s">
        <v>1730</v>
      </c>
      <c r="C1173" s="112" t="s">
        <v>8</v>
      </c>
      <c r="D1173" s="112" t="s">
        <v>36</v>
      </c>
      <c r="E1173" s="114">
        <v>1.66E-2</v>
      </c>
      <c r="F1173" s="115">
        <f t="shared" ref="F1173:F1174" si="285">IF(D1173="H",$K$9*AF1173,$K$10*AF1173)</f>
        <v>12.817499999999999</v>
      </c>
      <c r="G1173" s="115">
        <f t="shared" ref="G1173:G1174" si="286">ROUND(F1173*E1173,2)</f>
        <v>0.21</v>
      </c>
      <c r="AA1173" s="6" t="s">
        <v>435</v>
      </c>
      <c r="AB1173" s="6" t="s">
        <v>1730</v>
      </c>
      <c r="AC1173" s="6" t="s">
        <v>8</v>
      </c>
      <c r="AD1173" s="6" t="s">
        <v>36</v>
      </c>
      <c r="AE1173" s="6">
        <v>1.66E-2</v>
      </c>
      <c r="AF1173" s="104">
        <v>17.09</v>
      </c>
      <c r="AG1173" s="104">
        <v>0.28000000000000003</v>
      </c>
    </row>
    <row r="1174" spans="1:33" ht="15" customHeight="1">
      <c r="A1174" s="112" t="s">
        <v>436</v>
      </c>
      <c r="B1174" s="113" t="s">
        <v>1731</v>
      </c>
      <c r="C1174" s="112" t="s">
        <v>8</v>
      </c>
      <c r="D1174" s="112" t="s">
        <v>36</v>
      </c>
      <c r="E1174" s="114">
        <v>0.10150000000000001</v>
      </c>
      <c r="F1174" s="115">
        <f t="shared" si="285"/>
        <v>16.184999999999999</v>
      </c>
      <c r="G1174" s="115">
        <f t="shared" si="286"/>
        <v>1.64</v>
      </c>
      <c r="AA1174" s="6" t="s">
        <v>436</v>
      </c>
      <c r="AB1174" s="6" t="s">
        <v>1731</v>
      </c>
      <c r="AC1174" s="6" t="s">
        <v>8</v>
      </c>
      <c r="AD1174" s="6" t="s">
        <v>36</v>
      </c>
      <c r="AE1174" s="6">
        <v>0.10150000000000001</v>
      </c>
      <c r="AF1174" s="104">
        <v>21.58</v>
      </c>
      <c r="AG1174" s="104">
        <v>2.19</v>
      </c>
    </row>
    <row r="1175" spans="1:33" ht="18" customHeight="1">
      <c r="A1175" s="107"/>
      <c r="B1175" s="107"/>
      <c r="C1175" s="107"/>
      <c r="D1175" s="107"/>
      <c r="E1175" s="116" t="s">
        <v>99</v>
      </c>
      <c r="F1175" s="116"/>
      <c r="G1175" s="117">
        <f>SUM(G1173:G1174)</f>
        <v>1.8499999999999999</v>
      </c>
      <c r="AE1175" s="6" t="s">
        <v>99</v>
      </c>
      <c r="AG1175" s="104">
        <v>2.4700000000000002</v>
      </c>
    </row>
    <row r="1176" spans="1:33" ht="15" customHeight="1">
      <c r="A1176" s="110" t="s">
        <v>18</v>
      </c>
      <c r="B1176" s="110"/>
      <c r="C1176" s="111" t="s">
        <v>2</v>
      </c>
      <c r="D1176" s="111" t="s">
        <v>3</v>
      </c>
      <c r="E1176" s="111" t="s">
        <v>4</v>
      </c>
      <c r="F1176" s="111" t="s">
        <v>5</v>
      </c>
      <c r="G1176" s="111" t="s">
        <v>6</v>
      </c>
      <c r="AA1176" s="6" t="s">
        <v>18</v>
      </c>
      <c r="AC1176" s="6" t="s">
        <v>2</v>
      </c>
      <c r="AD1176" s="6" t="s">
        <v>3</v>
      </c>
      <c r="AE1176" s="6" t="s">
        <v>4</v>
      </c>
      <c r="AF1176" s="104" t="s">
        <v>5</v>
      </c>
      <c r="AG1176" s="104" t="s">
        <v>6</v>
      </c>
    </row>
    <row r="1177" spans="1:33" ht="15" customHeight="1">
      <c r="A1177" s="112" t="s">
        <v>440</v>
      </c>
      <c r="B1177" s="113" t="s">
        <v>441</v>
      </c>
      <c r="C1177" s="112" t="s">
        <v>8</v>
      </c>
      <c r="D1177" s="112" t="s">
        <v>90</v>
      </c>
      <c r="E1177" s="114">
        <v>1</v>
      </c>
      <c r="F1177" s="115">
        <f>IF(D1177="H",$K$9*AF1177,$K$10*AF1177)</f>
        <v>8.43</v>
      </c>
      <c r="G1177" s="115">
        <f t="shared" ref="G1177" si="287">ROUND(F1177*E1177,2)</f>
        <v>8.43</v>
      </c>
      <c r="AA1177" s="6" t="s">
        <v>440</v>
      </c>
      <c r="AB1177" s="6" t="s">
        <v>441</v>
      </c>
      <c r="AC1177" s="6" t="s">
        <v>8</v>
      </c>
      <c r="AD1177" s="6" t="s">
        <v>90</v>
      </c>
      <c r="AE1177" s="6">
        <v>1</v>
      </c>
      <c r="AF1177" s="104">
        <v>11.24</v>
      </c>
      <c r="AG1177" s="104">
        <v>11.24</v>
      </c>
    </row>
    <row r="1178" spans="1:33" ht="15" customHeight="1">
      <c r="A1178" s="107"/>
      <c r="B1178" s="107"/>
      <c r="C1178" s="107"/>
      <c r="D1178" s="107"/>
      <c r="E1178" s="116" t="s">
        <v>20</v>
      </c>
      <c r="F1178" s="116"/>
      <c r="G1178" s="117">
        <f>SUM(G1177)</f>
        <v>8.43</v>
      </c>
      <c r="AE1178" s="6" t="s">
        <v>20</v>
      </c>
      <c r="AG1178" s="104">
        <v>11.24</v>
      </c>
    </row>
    <row r="1179" spans="1:33" ht="15" customHeight="1">
      <c r="A1179" s="107"/>
      <c r="B1179" s="107"/>
      <c r="C1179" s="107"/>
      <c r="D1179" s="107"/>
      <c r="E1179" s="118" t="s">
        <v>21</v>
      </c>
      <c r="F1179" s="118"/>
      <c r="G1179" s="119">
        <f>G1178+G1175+G1171</f>
        <v>10.82</v>
      </c>
      <c r="AE1179" s="6" t="s">
        <v>21</v>
      </c>
      <c r="AG1179" s="104">
        <v>14.42</v>
      </c>
    </row>
    <row r="1180" spans="1:33" ht="9.9499999999999993" customHeight="1">
      <c r="A1180" s="107"/>
      <c r="B1180" s="107"/>
      <c r="C1180" s="108"/>
      <c r="D1180" s="108"/>
      <c r="E1180" s="107"/>
      <c r="F1180" s="107"/>
      <c r="G1180" s="107"/>
    </row>
    <row r="1181" spans="1:33" ht="20.100000000000001" customHeight="1">
      <c r="A1181" s="109" t="s">
        <v>1854</v>
      </c>
      <c r="B1181" s="109"/>
      <c r="C1181" s="109"/>
      <c r="D1181" s="109"/>
      <c r="E1181" s="109"/>
      <c r="F1181" s="109"/>
      <c r="G1181" s="109"/>
      <c r="AA1181" s="6" t="s">
        <v>1854</v>
      </c>
    </row>
    <row r="1182" spans="1:33" ht="15" customHeight="1">
      <c r="A1182" s="110" t="s">
        <v>63</v>
      </c>
      <c r="B1182" s="110"/>
      <c r="C1182" s="111" t="s">
        <v>2</v>
      </c>
      <c r="D1182" s="111" t="s">
        <v>3</v>
      </c>
      <c r="E1182" s="111" t="s">
        <v>4</v>
      </c>
      <c r="F1182" s="111" t="s">
        <v>5</v>
      </c>
      <c r="G1182" s="111" t="s">
        <v>6</v>
      </c>
      <c r="AA1182" s="6" t="s">
        <v>63</v>
      </c>
      <c r="AC1182" s="6" t="s">
        <v>2</v>
      </c>
      <c r="AD1182" s="6" t="s">
        <v>3</v>
      </c>
      <c r="AE1182" s="6" t="s">
        <v>4</v>
      </c>
      <c r="AF1182" s="104" t="s">
        <v>5</v>
      </c>
      <c r="AG1182" s="104" t="s">
        <v>6</v>
      </c>
    </row>
    <row r="1183" spans="1:33" ht="20.100000000000001" customHeight="1">
      <c r="A1183" s="112" t="s">
        <v>431</v>
      </c>
      <c r="B1183" s="113" t="s">
        <v>432</v>
      </c>
      <c r="C1183" s="112" t="s">
        <v>8</v>
      </c>
      <c r="D1183" s="112" t="s">
        <v>90</v>
      </c>
      <c r="E1183" s="114">
        <v>2.5000000000000001E-2</v>
      </c>
      <c r="F1183" s="115">
        <f t="shared" ref="F1183:F1184" si="288">IF(D1183="H",$K$9*AF1183,$K$10*AF1183)</f>
        <v>16.634999999999998</v>
      </c>
      <c r="G1183" s="115">
        <f t="shared" ref="G1183:G1184" si="289">ROUND(F1183*E1183,2)</f>
        <v>0.42</v>
      </c>
      <c r="AA1183" s="6" t="s">
        <v>431</v>
      </c>
      <c r="AB1183" s="6" t="s">
        <v>432</v>
      </c>
      <c r="AC1183" s="6" t="s">
        <v>8</v>
      </c>
      <c r="AD1183" s="6" t="s">
        <v>90</v>
      </c>
      <c r="AE1183" s="6">
        <v>2.5000000000000001E-2</v>
      </c>
      <c r="AF1183" s="104">
        <v>22.18</v>
      </c>
      <c r="AG1183" s="104">
        <v>0.55000000000000004</v>
      </c>
    </row>
    <row r="1184" spans="1:33" ht="29.1" customHeight="1">
      <c r="A1184" s="112" t="s">
        <v>433</v>
      </c>
      <c r="B1184" s="113" t="s">
        <v>434</v>
      </c>
      <c r="C1184" s="112" t="s">
        <v>8</v>
      </c>
      <c r="D1184" s="112" t="s">
        <v>55</v>
      </c>
      <c r="E1184" s="114">
        <v>0.54300000000000004</v>
      </c>
      <c r="F1184" s="115">
        <f t="shared" si="288"/>
        <v>0.16500000000000001</v>
      </c>
      <c r="G1184" s="115">
        <f t="shared" si="289"/>
        <v>0.09</v>
      </c>
      <c r="AA1184" s="6" t="s">
        <v>433</v>
      </c>
      <c r="AB1184" s="6" t="s">
        <v>434</v>
      </c>
      <c r="AC1184" s="6" t="s">
        <v>8</v>
      </c>
      <c r="AD1184" s="6" t="s">
        <v>55</v>
      </c>
      <c r="AE1184" s="6">
        <v>0.54300000000000004</v>
      </c>
      <c r="AF1184" s="104">
        <v>0.22</v>
      </c>
      <c r="AG1184" s="104">
        <v>0.11</v>
      </c>
    </row>
    <row r="1185" spans="1:33" ht="15" customHeight="1">
      <c r="A1185" s="107"/>
      <c r="B1185" s="107"/>
      <c r="C1185" s="107"/>
      <c r="D1185" s="107"/>
      <c r="E1185" s="116" t="s">
        <v>75</v>
      </c>
      <c r="F1185" s="116"/>
      <c r="G1185" s="117">
        <f>SUM(G1183:G1184)</f>
        <v>0.51</v>
      </c>
      <c r="AE1185" s="6" t="s">
        <v>75</v>
      </c>
      <c r="AG1185" s="104">
        <v>0.66</v>
      </c>
    </row>
    <row r="1186" spans="1:33" ht="15" customHeight="1">
      <c r="A1186" s="110" t="s">
        <v>96</v>
      </c>
      <c r="B1186" s="110"/>
      <c r="C1186" s="111" t="s">
        <v>2</v>
      </c>
      <c r="D1186" s="111" t="s">
        <v>3</v>
      </c>
      <c r="E1186" s="111" t="s">
        <v>4</v>
      </c>
      <c r="F1186" s="111" t="s">
        <v>5</v>
      </c>
      <c r="G1186" s="111" t="s">
        <v>6</v>
      </c>
      <c r="AA1186" s="6" t="s">
        <v>96</v>
      </c>
      <c r="AC1186" s="6" t="s">
        <v>2</v>
      </c>
      <c r="AD1186" s="6" t="s">
        <v>3</v>
      </c>
      <c r="AE1186" s="6" t="s">
        <v>4</v>
      </c>
      <c r="AF1186" s="104" t="s">
        <v>5</v>
      </c>
      <c r="AG1186" s="104" t="s">
        <v>6</v>
      </c>
    </row>
    <row r="1187" spans="1:33" ht="15" customHeight="1">
      <c r="A1187" s="112" t="s">
        <v>435</v>
      </c>
      <c r="B1187" s="113" t="s">
        <v>1730</v>
      </c>
      <c r="C1187" s="112" t="s">
        <v>8</v>
      </c>
      <c r="D1187" s="112" t="s">
        <v>36</v>
      </c>
      <c r="E1187" s="114">
        <v>1.1599999999999999E-2</v>
      </c>
      <c r="F1187" s="115">
        <f t="shared" ref="F1187:F1188" si="290">IF(D1187="H",$K$9*AF1187,$K$10*AF1187)</f>
        <v>12.817499999999999</v>
      </c>
      <c r="G1187" s="115">
        <f t="shared" ref="G1187:G1188" si="291">ROUND(F1187*E1187,2)</f>
        <v>0.15</v>
      </c>
      <c r="AA1187" s="6" t="s">
        <v>435</v>
      </c>
      <c r="AB1187" s="6" t="s">
        <v>1730</v>
      </c>
      <c r="AC1187" s="6" t="s">
        <v>8</v>
      </c>
      <c r="AD1187" s="6" t="s">
        <v>36</v>
      </c>
      <c r="AE1187" s="6">
        <v>1.1599999999999999E-2</v>
      </c>
      <c r="AF1187" s="104">
        <v>17.09</v>
      </c>
      <c r="AG1187" s="104">
        <v>0.19</v>
      </c>
    </row>
    <row r="1188" spans="1:33" ht="15" customHeight="1">
      <c r="A1188" s="112" t="s">
        <v>436</v>
      </c>
      <c r="B1188" s="113" t="s">
        <v>1731</v>
      </c>
      <c r="C1188" s="112" t="s">
        <v>8</v>
      </c>
      <c r="D1188" s="112" t="s">
        <v>36</v>
      </c>
      <c r="E1188" s="114">
        <v>7.0900000000000005E-2</v>
      </c>
      <c r="F1188" s="115">
        <f t="shared" si="290"/>
        <v>16.184999999999999</v>
      </c>
      <c r="G1188" s="115">
        <f t="shared" si="291"/>
        <v>1.1499999999999999</v>
      </c>
      <c r="AA1188" s="6" t="s">
        <v>436</v>
      </c>
      <c r="AB1188" s="6" t="s">
        <v>1731</v>
      </c>
      <c r="AC1188" s="6" t="s">
        <v>8</v>
      </c>
      <c r="AD1188" s="6" t="s">
        <v>36</v>
      </c>
      <c r="AE1188" s="6">
        <v>7.0900000000000005E-2</v>
      </c>
      <c r="AF1188" s="104">
        <v>21.58</v>
      </c>
      <c r="AG1188" s="104">
        <v>1.53</v>
      </c>
    </row>
    <row r="1189" spans="1:33" ht="18" customHeight="1">
      <c r="A1189" s="107"/>
      <c r="B1189" s="107"/>
      <c r="C1189" s="107"/>
      <c r="D1189" s="107"/>
      <c r="E1189" s="116" t="s">
        <v>99</v>
      </c>
      <c r="F1189" s="116"/>
      <c r="G1189" s="117">
        <f>SUM(G1187:G1188)</f>
        <v>1.2999999999999998</v>
      </c>
      <c r="AE1189" s="6" t="s">
        <v>99</v>
      </c>
      <c r="AG1189" s="104">
        <v>1.72</v>
      </c>
    </row>
    <row r="1190" spans="1:33" ht="15" customHeight="1">
      <c r="A1190" s="110" t="s">
        <v>18</v>
      </c>
      <c r="B1190" s="110"/>
      <c r="C1190" s="111" t="s">
        <v>2</v>
      </c>
      <c r="D1190" s="111" t="s">
        <v>3</v>
      </c>
      <c r="E1190" s="111" t="s">
        <v>4</v>
      </c>
      <c r="F1190" s="111" t="s">
        <v>5</v>
      </c>
      <c r="G1190" s="111" t="s">
        <v>6</v>
      </c>
      <c r="AA1190" s="6" t="s">
        <v>18</v>
      </c>
      <c r="AC1190" s="6" t="s">
        <v>2</v>
      </c>
      <c r="AD1190" s="6" t="s">
        <v>3</v>
      </c>
      <c r="AE1190" s="6" t="s">
        <v>4</v>
      </c>
      <c r="AF1190" s="104" t="s">
        <v>5</v>
      </c>
      <c r="AG1190" s="104" t="s">
        <v>6</v>
      </c>
    </row>
    <row r="1191" spans="1:33" ht="20.100000000000001" customHeight="1">
      <c r="A1191" s="112" t="s">
        <v>443</v>
      </c>
      <c r="B1191" s="113" t="s">
        <v>444</v>
      </c>
      <c r="C1191" s="112" t="s">
        <v>8</v>
      </c>
      <c r="D1191" s="112" t="s">
        <v>90</v>
      </c>
      <c r="E1191" s="114">
        <v>1</v>
      </c>
      <c r="F1191" s="115">
        <f>IF(D1191="H",$K$9*AF1191,$K$10*AF1191)</f>
        <v>7.8224999999999998</v>
      </c>
      <c r="G1191" s="115">
        <f t="shared" ref="G1191" si="292">ROUND(F1191*E1191,2)</f>
        <v>7.82</v>
      </c>
      <c r="AA1191" s="6" t="s">
        <v>443</v>
      </c>
      <c r="AB1191" s="6" t="s">
        <v>444</v>
      </c>
      <c r="AC1191" s="6" t="s">
        <v>8</v>
      </c>
      <c r="AD1191" s="6" t="s">
        <v>90</v>
      </c>
      <c r="AE1191" s="6">
        <v>1</v>
      </c>
      <c r="AF1191" s="104">
        <v>10.43</v>
      </c>
      <c r="AG1191" s="104">
        <v>10.43</v>
      </c>
    </row>
    <row r="1192" spans="1:33" ht="15" customHeight="1">
      <c r="A1192" s="107"/>
      <c r="B1192" s="107"/>
      <c r="C1192" s="107"/>
      <c r="D1192" s="107"/>
      <c r="E1192" s="116" t="s">
        <v>20</v>
      </c>
      <c r="F1192" s="116"/>
      <c r="G1192" s="117">
        <f>SUM(G1191)</f>
        <v>7.82</v>
      </c>
      <c r="AE1192" s="6" t="s">
        <v>20</v>
      </c>
      <c r="AG1192" s="104">
        <v>10.43</v>
      </c>
    </row>
    <row r="1193" spans="1:33" ht="15" customHeight="1">
      <c r="A1193" s="107"/>
      <c r="B1193" s="107"/>
      <c r="C1193" s="107"/>
      <c r="D1193" s="107"/>
      <c r="E1193" s="118" t="s">
        <v>21</v>
      </c>
      <c r="F1193" s="118"/>
      <c r="G1193" s="119">
        <f>G1192+G1189+G1185</f>
        <v>9.6300000000000008</v>
      </c>
      <c r="AE1193" s="6" t="s">
        <v>21</v>
      </c>
      <c r="AG1193" s="104">
        <v>12.81</v>
      </c>
    </row>
    <row r="1194" spans="1:33" ht="9.9499999999999993" customHeight="1">
      <c r="A1194" s="107"/>
      <c r="B1194" s="107"/>
      <c r="C1194" s="108"/>
      <c r="D1194" s="108"/>
      <c r="E1194" s="107"/>
      <c r="F1194" s="107"/>
      <c r="G1194" s="107"/>
    </row>
    <row r="1195" spans="1:33" ht="20.100000000000001" customHeight="1">
      <c r="A1195" s="109" t="s">
        <v>1855</v>
      </c>
      <c r="B1195" s="109"/>
      <c r="C1195" s="109"/>
      <c r="D1195" s="109"/>
      <c r="E1195" s="109"/>
      <c r="F1195" s="109"/>
      <c r="G1195" s="109"/>
      <c r="AA1195" s="6" t="s">
        <v>1855</v>
      </c>
    </row>
    <row r="1196" spans="1:33" ht="15" customHeight="1">
      <c r="A1196" s="110" t="s">
        <v>63</v>
      </c>
      <c r="B1196" s="110"/>
      <c r="C1196" s="111" t="s">
        <v>2</v>
      </c>
      <c r="D1196" s="111" t="s">
        <v>3</v>
      </c>
      <c r="E1196" s="111" t="s">
        <v>4</v>
      </c>
      <c r="F1196" s="111" t="s">
        <v>5</v>
      </c>
      <c r="G1196" s="111" t="s">
        <v>6</v>
      </c>
      <c r="AA1196" s="6" t="s">
        <v>63</v>
      </c>
      <c r="AC1196" s="6" t="s">
        <v>2</v>
      </c>
      <c r="AD1196" s="6" t="s">
        <v>3</v>
      </c>
      <c r="AE1196" s="6" t="s">
        <v>4</v>
      </c>
      <c r="AF1196" s="104" t="s">
        <v>5</v>
      </c>
      <c r="AG1196" s="104" t="s">
        <v>6</v>
      </c>
    </row>
    <row r="1197" spans="1:33" ht="20.100000000000001" customHeight="1">
      <c r="A1197" s="112" t="s">
        <v>431</v>
      </c>
      <c r="B1197" s="113" t="s">
        <v>432</v>
      </c>
      <c r="C1197" s="112" t="s">
        <v>8</v>
      </c>
      <c r="D1197" s="112" t="s">
        <v>90</v>
      </c>
      <c r="E1197" s="114">
        <v>2.5000000000000001E-2</v>
      </c>
      <c r="F1197" s="115">
        <f t="shared" ref="F1197:F1198" si="293">IF(D1197="H",$K$9*AF1197,$K$10*AF1197)</f>
        <v>16.634999999999998</v>
      </c>
      <c r="G1197" s="115">
        <f t="shared" ref="G1197:G1198" si="294">ROUND(F1197*E1197,2)</f>
        <v>0.42</v>
      </c>
      <c r="AA1197" s="6" t="s">
        <v>431</v>
      </c>
      <c r="AB1197" s="6" t="s">
        <v>432</v>
      </c>
      <c r="AC1197" s="6" t="s">
        <v>8</v>
      </c>
      <c r="AD1197" s="6" t="s">
        <v>90</v>
      </c>
      <c r="AE1197" s="6">
        <v>2.5000000000000001E-2</v>
      </c>
      <c r="AF1197" s="104">
        <v>22.18</v>
      </c>
      <c r="AG1197" s="104">
        <v>0.55000000000000004</v>
      </c>
    </row>
    <row r="1198" spans="1:33" ht="29.1" customHeight="1">
      <c r="A1198" s="112" t="s">
        <v>433</v>
      </c>
      <c r="B1198" s="113" t="s">
        <v>434</v>
      </c>
      <c r="C1198" s="112" t="s">
        <v>8</v>
      </c>
      <c r="D1198" s="112" t="s">
        <v>55</v>
      </c>
      <c r="E1198" s="114">
        <v>0.36699999999999999</v>
      </c>
      <c r="F1198" s="115">
        <f t="shared" si="293"/>
        <v>0.16500000000000001</v>
      </c>
      <c r="G1198" s="115">
        <f t="shared" si="294"/>
        <v>0.06</v>
      </c>
      <c r="AA1198" s="6" t="s">
        <v>433</v>
      </c>
      <c r="AB1198" s="6" t="s">
        <v>434</v>
      </c>
      <c r="AC1198" s="6" t="s">
        <v>8</v>
      </c>
      <c r="AD1198" s="6" t="s">
        <v>55</v>
      </c>
      <c r="AE1198" s="6">
        <v>0.36699999999999999</v>
      </c>
      <c r="AF1198" s="104">
        <v>0.22</v>
      </c>
      <c r="AG1198" s="104">
        <v>0.08</v>
      </c>
    </row>
    <row r="1199" spans="1:33" ht="15" customHeight="1">
      <c r="A1199" s="107"/>
      <c r="B1199" s="107"/>
      <c r="C1199" s="107"/>
      <c r="D1199" s="107"/>
      <c r="E1199" s="116" t="s">
        <v>75</v>
      </c>
      <c r="F1199" s="116"/>
      <c r="G1199" s="117">
        <f>SUM(G1197:G1198)</f>
        <v>0.48</v>
      </c>
      <c r="AE1199" s="6" t="s">
        <v>75</v>
      </c>
      <c r="AG1199" s="104">
        <v>0.63</v>
      </c>
    </row>
    <row r="1200" spans="1:33" ht="15" customHeight="1">
      <c r="A1200" s="110" t="s">
        <v>96</v>
      </c>
      <c r="B1200" s="110"/>
      <c r="C1200" s="111" t="s">
        <v>2</v>
      </c>
      <c r="D1200" s="111" t="s">
        <v>3</v>
      </c>
      <c r="E1200" s="111" t="s">
        <v>4</v>
      </c>
      <c r="F1200" s="111" t="s">
        <v>5</v>
      </c>
      <c r="G1200" s="111" t="s">
        <v>6</v>
      </c>
      <c r="AA1200" s="6" t="s">
        <v>96</v>
      </c>
      <c r="AC1200" s="6" t="s">
        <v>2</v>
      </c>
      <c r="AD1200" s="6" t="s">
        <v>3</v>
      </c>
      <c r="AE1200" s="6" t="s">
        <v>4</v>
      </c>
      <c r="AF1200" s="104" t="s">
        <v>5</v>
      </c>
      <c r="AG1200" s="104" t="s">
        <v>6</v>
      </c>
    </row>
    <row r="1201" spans="1:33" ht="15" customHeight="1">
      <c r="A1201" s="112" t="s">
        <v>435</v>
      </c>
      <c r="B1201" s="113" t="s">
        <v>1730</v>
      </c>
      <c r="C1201" s="112" t="s">
        <v>8</v>
      </c>
      <c r="D1201" s="112" t="s">
        <v>36</v>
      </c>
      <c r="E1201" s="114">
        <v>7.6E-3</v>
      </c>
      <c r="F1201" s="115">
        <f t="shared" ref="F1201:F1202" si="295">IF(D1201="H",$K$9*AF1201,$K$10*AF1201)</f>
        <v>12.817499999999999</v>
      </c>
      <c r="G1201" s="115">
        <f t="shared" ref="G1201:G1202" si="296">ROUND(F1201*E1201,2)</f>
        <v>0.1</v>
      </c>
      <c r="AA1201" s="6" t="s">
        <v>435</v>
      </c>
      <c r="AB1201" s="6" t="s">
        <v>1730</v>
      </c>
      <c r="AC1201" s="6" t="s">
        <v>8</v>
      </c>
      <c r="AD1201" s="6" t="s">
        <v>36</v>
      </c>
      <c r="AE1201" s="6">
        <v>7.6E-3</v>
      </c>
      <c r="AF1201" s="104">
        <v>17.09</v>
      </c>
      <c r="AG1201" s="104">
        <v>0.12</v>
      </c>
    </row>
    <row r="1202" spans="1:33" ht="15" customHeight="1">
      <c r="A1202" s="112" t="s">
        <v>436</v>
      </c>
      <c r="B1202" s="113" t="s">
        <v>1731</v>
      </c>
      <c r="C1202" s="112" t="s">
        <v>8</v>
      </c>
      <c r="D1202" s="112" t="s">
        <v>36</v>
      </c>
      <c r="E1202" s="114">
        <v>4.6399999999999997E-2</v>
      </c>
      <c r="F1202" s="115">
        <f t="shared" si="295"/>
        <v>16.184999999999999</v>
      </c>
      <c r="G1202" s="115">
        <f t="shared" si="296"/>
        <v>0.75</v>
      </c>
      <c r="AA1202" s="6" t="s">
        <v>436</v>
      </c>
      <c r="AB1202" s="6" t="s">
        <v>1731</v>
      </c>
      <c r="AC1202" s="6" t="s">
        <v>8</v>
      </c>
      <c r="AD1202" s="6" t="s">
        <v>36</v>
      </c>
      <c r="AE1202" s="6">
        <v>4.6399999999999997E-2</v>
      </c>
      <c r="AF1202" s="104">
        <v>21.58</v>
      </c>
      <c r="AG1202" s="104">
        <v>1</v>
      </c>
    </row>
    <row r="1203" spans="1:33" ht="18" customHeight="1">
      <c r="A1203" s="107"/>
      <c r="B1203" s="107"/>
      <c r="C1203" s="107"/>
      <c r="D1203" s="107"/>
      <c r="E1203" s="116" t="s">
        <v>99</v>
      </c>
      <c r="F1203" s="116"/>
      <c r="G1203" s="117">
        <f>SUM(G1201:G1202)</f>
        <v>0.85</v>
      </c>
      <c r="AE1203" s="6" t="s">
        <v>99</v>
      </c>
      <c r="AG1203" s="104">
        <v>1.1200000000000001</v>
      </c>
    </row>
    <row r="1204" spans="1:33" ht="15" customHeight="1">
      <c r="A1204" s="110" t="s">
        <v>18</v>
      </c>
      <c r="B1204" s="110"/>
      <c r="C1204" s="111" t="s">
        <v>2</v>
      </c>
      <c r="D1204" s="111" t="s">
        <v>3</v>
      </c>
      <c r="E1204" s="111" t="s">
        <v>4</v>
      </c>
      <c r="F1204" s="111" t="s">
        <v>5</v>
      </c>
      <c r="G1204" s="111" t="s">
        <v>6</v>
      </c>
      <c r="AA1204" s="6" t="s">
        <v>18</v>
      </c>
      <c r="AC1204" s="6" t="s">
        <v>2</v>
      </c>
      <c r="AD1204" s="6" t="s">
        <v>3</v>
      </c>
      <c r="AE1204" s="6" t="s">
        <v>4</v>
      </c>
      <c r="AF1204" s="104" t="s">
        <v>5</v>
      </c>
      <c r="AG1204" s="104" t="s">
        <v>6</v>
      </c>
    </row>
    <row r="1205" spans="1:33" ht="20.100000000000001" customHeight="1">
      <c r="A1205" s="112" t="s">
        <v>446</v>
      </c>
      <c r="B1205" s="113" t="s">
        <v>447</v>
      </c>
      <c r="C1205" s="112" t="s">
        <v>8</v>
      </c>
      <c r="D1205" s="112" t="s">
        <v>90</v>
      </c>
      <c r="E1205" s="114">
        <v>1</v>
      </c>
      <c r="F1205" s="115">
        <f>IF(D1205="H",$K$9*AF1205,$K$10*AF1205)</f>
        <v>6.7275000000000009</v>
      </c>
      <c r="G1205" s="115">
        <f t="shared" ref="G1205" si="297">ROUND(F1205*E1205,2)</f>
        <v>6.73</v>
      </c>
      <c r="AA1205" s="6" t="s">
        <v>446</v>
      </c>
      <c r="AB1205" s="6" t="s">
        <v>447</v>
      </c>
      <c r="AC1205" s="6" t="s">
        <v>8</v>
      </c>
      <c r="AD1205" s="6" t="s">
        <v>90</v>
      </c>
      <c r="AE1205" s="6">
        <v>1</v>
      </c>
      <c r="AF1205" s="104">
        <v>8.9700000000000006</v>
      </c>
      <c r="AG1205" s="104">
        <v>8.9700000000000006</v>
      </c>
    </row>
    <row r="1206" spans="1:33" ht="15" customHeight="1">
      <c r="A1206" s="107"/>
      <c r="B1206" s="107"/>
      <c r="C1206" s="107"/>
      <c r="D1206" s="107"/>
      <c r="E1206" s="116" t="s">
        <v>20</v>
      </c>
      <c r="F1206" s="116"/>
      <c r="G1206" s="117">
        <f>SUM(G1205)</f>
        <v>6.73</v>
      </c>
      <c r="AE1206" s="6" t="s">
        <v>20</v>
      </c>
      <c r="AG1206" s="104">
        <v>8.9700000000000006</v>
      </c>
    </row>
    <row r="1207" spans="1:33" ht="15" customHeight="1">
      <c r="A1207" s="107"/>
      <c r="B1207" s="107"/>
      <c r="C1207" s="107"/>
      <c r="D1207" s="107"/>
      <c r="E1207" s="118" t="s">
        <v>21</v>
      </c>
      <c r="F1207" s="118"/>
      <c r="G1207" s="119">
        <f>G1206+G1203+G1199</f>
        <v>8.06</v>
      </c>
      <c r="AE1207" s="6" t="s">
        <v>21</v>
      </c>
      <c r="AG1207" s="104">
        <v>10.72</v>
      </c>
    </row>
    <row r="1208" spans="1:33" ht="9.9499999999999993" customHeight="1">
      <c r="A1208" s="107"/>
      <c r="B1208" s="107"/>
      <c r="C1208" s="108"/>
      <c r="D1208" s="108"/>
      <c r="E1208" s="107"/>
      <c r="F1208" s="107"/>
      <c r="G1208" s="107"/>
    </row>
    <row r="1209" spans="1:33" ht="20.100000000000001" customHeight="1">
      <c r="A1209" s="109" t="s">
        <v>1856</v>
      </c>
      <c r="B1209" s="109"/>
      <c r="C1209" s="109"/>
      <c r="D1209" s="109"/>
      <c r="E1209" s="109"/>
      <c r="F1209" s="109"/>
      <c r="G1209" s="109"/>
      <c r="AA1209" s="6" t="s">
        <v>1856</v>
      </c>
    </row>
    <row r="1210" spans="1:33" ht="15" customHeight="1">
      <c r="A1210" s="110" t="s">
        <v>63</v>
      </c>
      <c r="B1210" s="110"/>
      <c r="C1210" s="111" t="s">
        <v>2</v>
      </c>
      <c r="D1210" s="111" t="s">
        <v>3</v>
      </c>
      <c r="E1210" s="111" t="s">
        <v>4</v>
      </c>
      <c r="F1210" s="111" t="s">
        <v>5</v>
      </c>
      <c r="G1210" s="111" t="s">
        <v>6</v>
      </c>
      <c r="AA1210" s="6" t="s">
        <v>63</v>
      </c>
      <c r="AC1210" s="6" t="s">
        <v>2</v>
      </c>
      <c r="AD1210" s="6" t="s">
        <v>3</v>
      </c>
      <c r="AE1210" s="6" t="s">
        <v>4</v>
      </c>
      <c r="AF1210" s="104" t="s">
        <v>5</v>
      </c>
      <c r="AG1210" s="104" t="s">
        <v>6</v>
      </c>
    </row>
    <row r="1211" spans="1:33" ht="20.100000000000001" customHeight="1">
      <c r="A1211" s="112" t="s">
        <v>431</v>
      </c>
      <c r="B1211" s="113" t="s">
        <v>432</v>
      </c>
      <c r="C1211" s="112" t="s">
        <v>8</v>
      </c>
      <c r="D1211" s="112" t="s">
        <v>90</v>
      </c>
      <c r="E1211" s="114">
        <v>2.5000000000000001E-2</v>
      </c>
      <c r="F1211" s="115">
        <f t="shared" ref="F1211:F1212" si="298">IF(D1211="H",$K$9*AF1211,$K$10*AF1211)</f>
        <v>16.634999999999998</v>
      </c>
      <c r="G1211" s="115">
        <f t="shared" ref="G1211:G1212" si="299">ROUND(F1211*E1211,2)</f>
        <v>0.42</v>
      </c>
      <c r="AA1211" s="6" t="s">
        <v>431</v>
      </c>
      <c r="AB1211" s="6" t="s">
        <v>432</v>
      </c>
      <c r="AC1211" s="6" t="s">
        <v>8</v>
      </c>
      <c r="AD1211" s="6" t="s">
        <v>90</v>
      </c>
      <c r="AE1211" s="6">
        <v>2.5000000000000001E-2</v>
      </c>
      <c r="AF1211" s="104">
        <v>22.18</v>
      </c>
      <c r="AG1211" s="104">
        <v>0.55000000000000004</v>
      </c>
    </row>
    <row r="1212" spans="1:33" ht="29.1" customHeight="1">
      <c r="A1212" s="112" t="s">
        <v>433</v>
      </c>
      <c r="B1212" s="113" t="s">
        <v>434</v>
      </c>
      <c r="C1212" s="112" t="s">
        <v>8</v>
      </c>
      <c r="D1212" s="112" t="s">
        <v>55</v>
      </c>
      <c r="E1212" s="114">
        <v>1.19</v>
      </c>
      <c r="F1212" s="115">
        <f t="shared" si="298"/>
        <v>0.16500000000000001</v>
      </c>
      <c r="G1212" s="115">
        <f t="shared" si="299"/>
        <v>0.2</v>
      </c>
      <c r="AA1212" s="6" t="s">
        <v>433</v>
      </c>
      <c r="AB1212" s="6" t="s">
        <v>434</v>
      </c>
      <c r="AC1212" s="6" t="s">
        <v>8</v>
      </c>
      <c r="AD1212" s="6" t="s">
        <v>55</v>
      </c>
      <c r="AE1212" s="6">
        <v>1.19</v>
      </c>
      <c r="AF1212" s="104">
        <v>0.22</v>
      </c>
      <c r="AG1212" s="104">
        <v>0.26</v>
      </c>
    </row>
    <row r="1213" spans="1:33" ht="15" customHeight="1">
      <c r="A1213" s="107"/>
      <c r="B1213" s="107"/>
      <c r="C1213" s="107"/>
      <c r="D1213" s="107"/>
      <c r="E1213" s="116" t="s">
        <v>75</v>
      </c>
      <c r="F1213" s="116"/>
      <c r="G1213" s="117">
        <f>SUM(G1211:G1212)</f>
        <v>0.62</v>
      </c>
      <c r="AE1213" s="6" t="s">
        <v>75</v>
      </c>
      <c r="AG1213" s="104">
        <v>0.81</v>
      </c>
    </row>
    <row r="1214" spans="1:33" ht="15" customHeight="1">
      <c r="A1214" s="110" t="s">
        <v>96</v>
      </c>
      <c r="B1214" s="110"/>
      <c r="C1214" s="111" t="s">
        <v>2</v>
      </c>
      <c r="D1214" s="111" t="s">
        <v>3</v>
      </c>
      <c r="E1214" s="111" t="s">
        <v>4</v>
      </c>
      <c r="F1214" s="111" t="s">
        <v>5</v>
      </c>
      <c r="G1214" s="111" t="s">
        <v>6</v>
      </c>
      <c r="AA1214" s="6" t="s">
        <v>96</v>
      </c>
      <c r="AC1214" s="6" t="s">
        <v>2</v>
      </c>
      <c r="AD1214" s="6" t="s">
        <v>3</v>
      </c>
      <c r="AE1214" s="6" t="s">
        <v>4</v>
      </c>
      <c r="AF1214" s="104" t="s">
        <v>5</v>
      </c>
      <c r="AG1214" s="104" t="s">
        <v>6</v>
      </c>
    </row>
    <row r="1215" spans="1:33" ht="15" customHeight="1">
      <c r="A1215" s="112" t="s">
        <v>435</v>
      </c>
      <c r="B1215" s="113" t="s">
        <v>1730</v>
      </c>
      <c r="C1215" s="112" t="s">
        <v>8</v>
      </c>
      <c r="D1215" s="112" t="s">
        <v>36</v>
      </c>
      <c r="E1215" s="114">
        <v>3.1600000000000003E-2</v>
      </c>
      <c r="F1215" s="115">
        <f t="shared" ref="F1215:F1216" si="300">IF(D1215="H",$K$9*AF1215,$K$10*AF1215)</f>
        <v>12.817499999999999</v>
      </c>
      <c r="G1215" s="115">
        <f t="shared" ref="G1215:G1216" si="301">ROUND(F1215*E1215,2)</f>
        <v>0.41</v>
      </c>
      <c r="AA1215" s="6" t="s">
        <v>435</v>
      </c>
      <c r="AB1215" s="6" t="s">
        <v>1730</v>
      </c>
      <c r="AC1215" s="6" t="s">
        <v>8</v>
      </c>
      <c r="AD1215" s="6" t="s">
        <v>36</v>
      </c>
      <c r="AE1215" s="6">
        <v>3.1600000000000003E-2</v>
      </c>
      <c r="AF1215" s="104">
        <v>17.09</v>
      </c>
      <c r="AG1215" s="104">
        <v>0.54</v>
      </c>
    </row>
    <row r="1216" spans="1:33" ht="15" customHeight="1">
      <c r="A1216" s="112" t="s">
        <v>436</v>
      </c>
      <c r="B1216" s="113" t="s">
        <v>1731</v>
      </c>
      <c r="C1216" s="112" t="s">
        <v>8</v>
      </c>
      <c r="D1216" s="112" t="s">
        <v>36</v>
      </c>
      <c r="E1216" s="114">
        <v>0.1933</v>
      </c>
      <c r="F1216" s="115">
        <f t="shared" si="300"/>
        <v>16.184999999999999</v>
      </c>
      <c r="G1216" s="115">
        <f t="shared" si="301"/>
        <v>3.13</v>
      </c>
      <c r="AA1216" s="6" t="s">
        <v>436</v>
      </c>
      <c r="AB1216" s="6" t="s">
        <v>1731</v>
      </c>
      <c r="AC1216" s="6" t="s">
        <v>8</v>
      </c>
      <c r="AD1216" s="6" t="s">
        <v>36</v>
      </c>
      <c r="AE1216" s="6">
        <v>0.1933</v>
      </c>
      <c r="AF1216" s="104">
        <v>21.58</v>
      </c>
      <c r="AG1216" s="104">
        <v>4.17</v>
      </c>
    </row>
    <row r="1217" spans="1:33" ht="18" customHeight="1">
      <c r="A1217" s="107"/>
      <c r="B1217" s="107"/>
      <c r="C1217" s="107"/>
      <c r="D1217" s="107"/>
      <c r="E1217" s="116" t="s">
        <v>99</v>
      </c>
      <c r="F1217" s="116"/>
      <c r="G1217" s="117">
        <f>SUM(G1215:G1216)</f>
        <v>3.54</v>
      </c>
      <c r="AE1217" s="6" t="s">
        <v>99</v>
      </c>
      <c r="AG1217" s="104">
        <v>4.71</v>
      </c>
    </row>
    <row r="1218" spans="1:33" ht="15" customHeight="1">
      <c r="A1218" s="110" t="s">
        <v>18</v>
      </c>
      <c r="B1218" s="110"/>
      <c r="C1218" s="111" t="s">
        <v>2</v>
      </c>
      <c r="D1218" s="111" t="s">
        <v>3</v>
      </c>
      <c r="E1218" s="111" t="s">
        <v>4</v>
      </c>
      <c r="F1218" s="111" t="s">
        <v>5</v>
      </c>
      <c r="G1218" s="111" t="s">
        <v>6</v>
      </c>
      <c r="AA1218" s="6" t="s">
        <v>18</v>
      </c>
      <c r="AC1218" s="6" t="s">
        <v>2</v>
      </c>
      <c r="AD1218" s="6" t="s">
        <v>3</v>
      </c>
      <c r="AE1218" s="6" t="s">
        <v>4</v>
      </c>
      <c r="AF1218" s="104" t="s">
        <v>5</v>
      </c>
      <c r="AG1218" s="104" t="s">
        <v>6</v>
      </c>
    </row>
    <row r="1219" spans="1:33" ht="15" customHeight="1">
      <c r="A1219" s="112" t="s">
        <v>455</v>
      </c>
      <c r="B1219" s="113" t="s">
        <v>456</v>
      </c>
      <c r="C1219" s="112" t="s">
        <v>8</v>
      </c>
      <c r="D1219" s="112" t="s">
        <v>90</v>
      </c>
      <c r="E1219" s="114">
        <v>1</v>
      </c>
      <c r="F1219" s="115">
        <f t="shared" ref="F1219" si="302">IF(D1219="H",$K$9*AF1219,$K$10*AF1219)</f>
        <v>8.0625</v>
      </c>
      <c r="G1219" s="115">
        <f t="shared" ref="G1219" si="303">ROUND(F1219*E1219,2)</f>
        <v>8.06</v>
      </c>
      <c r="AA1219" s="6" t="s">
        <v>455</v>
      </c>
      <c r="AB1219" s="6" t="s">
        <v>456</v>
      </c>
      <c r="AC1219" s="6" t="s">
        <v>8</v>
      </c>
      <c r="AD1219" s="6" t="s">
        <v>90</v>
      </c>
      <c r="AE1219" s="6">
        <v>1</v>
      </c>
      <c r="AF1219" s="104">
        <v>10.75</v>
      </c>
      <c r="AG1219" s="104">
        <v>10.75</v>
      </c>
    </row>
    <row r="1220" spans="1:33" ht="15" customHeight="1">
      <c r="A1220" s="107"/>
      <c r="B1220" s="107"/>
      <c r="C1220" s="107"/>
      <c r="D1220" s="107"/>
      <c r="E1220" s="116" t="s">
        <v>20</v>
      </c>
      <c r="F1220" s="116"/>
      <c r="G1220" s="117">
        <f>SUM(G1219)</f>
        <v>8.06</v>
      </c>
      <c r="AE1220" s="6" t="s">
        <v>20</v>
      </c>
      <c r="AG1220" s="104">
        <v>10.75</v>
      </c>
    </row>
    <row r="1221" spans="1:33" ht="15" customHeight="1">
      <c r="A1221" s="107"/>
      <c r="B1221" s="107"/>
      <c r="C1221" s="107"/>
      <c r="D1221" s="107"/>
      <c r="E1221" s="118" t="s">
        <v>21</v>
      </c>
      <c r="F1221" s="118"/>
      <c r="G1221" s="119">
        <f>G1220+G1217+G1213</f>
        <v>12.22</v>
      </c>
      <c r="AE1221" s="6" t="s">
        <v>21</v>
      </c>
      <c r="AG1221" s="104">
        <v>16.27</v>
      </c>
    </row>
    <row r="1222" spans="1:33" ht="9.9499999999999993" customHeight="1">
      <c r="A1222" s="107"/>
      <c r="B1222" s="107"/>
      <c r="C1222" s="108"/>
      <c r="D1222" s="108"/>
      <c r="E1222" s="107"/>
      <c r="F1222" s="107"/>
      <c r="G1222" s="107"/>
    </row>
    <row r="1223" spans="1:33" ht="27" customHeight="1">
      <c r="A1223" s="109" t="s">
        <v>1857</v>
      </c>
      <c r="B1223" s="109"/>
      <c r="C1223" s="109"/>
      <c r="D1223" s="109"/>
      <c r="E1223" s="109"/>
      <c r="F1223" s="109"/>
      <c r="G1223" s="109"/>
      <c r="AA1223" s="6" t="s">
        <v>1857</v>
      </c>
    </row>
    <row r="1224" spans="1:33" ht="15" customHeight="1">
      <c r="A1224" s="110" t="s">
        <v>341</v>
      </c>
      <c r="B1224" s="110"/>
      <c r="C1224" s="111" t="s">
        <v>2</v>
      </c>
      <c r="D1224" s="111" t="s">
        <v>3</v>
      </c>
      <c r="E1224" s="111" t="s">
        <v>4</v>
      </c>
      <c r="F1224" s="111" t="s">
        <v>5</v>
      </c>
      <c r="G1224" s="111" t="s">
        <v>6</v>
      </c>
      <c r="AA1224" s="6" t="s">
        <v>341</v>
      </c>
      <c r="AC1224" s="6" t="s">
        <v>2</v>
      </c>
      <c r="AD1224" s="6" t="s">
        <v>3</v>
      </c>
      <c r="AE1224" s="6" t="s">
        <v>4</v>
      </c>
      <c r="AF1224" s="104" t="s">
        <v>5</v>
      </c>
      <c r="AG1224" s="104" t="s">
        <v>6</v>
      </c>
    </row>
    <row r="1225" spans="1:33" ht="29.1" customHeight="1">
      <c r="A1225" s="112" t="s">
        <v>551</v>
      </c>
      <c r="B1225" s="113" t="s">
        <v>552</v>
      </c>
      <c r="C1225" s="112" t="s">
        <v>8</v>
      </c>
      <c r="D1225" s="112" t="s">
        <v>9</v>
      </c>
      <c r="E1225" s="114">
        <v>0.05</v>
      </c>
      <c r="F1225" s="115">
        <f>IF(D1225="H",$K$9*AF1225,$K$10*AF1225)</f>
        <v>536.34749999999997</v>
      </c>
      <c r="G1225" s="115">
        <f t="shared" ref="G1225" si="304">ROUND(F1225*E1225,2)</f>
        <v>26.82</v>
      </c>
      <c r="AA1225" s="6" t="s">
        <v>551</v>
      </c>
      <c r="AB1225" s="6" t="s">
        <v>552</v>
      </c>
      <c r="AC1225" s="6" t="s">
        <v>8</v>
      </c>
      <c r="AD1225" s="6" t="s">
        <v>9</v>
      </c>
      <c r="AE1225" s="6">
        <v>0.05</v>
      </c>
      <c r="AF1225" s="104">
        <v>715.13</v>
      </c>
      <c r="AG1225" s="104">
        <v>35.75</v>
      </c>
    </row>
    <row r="1226" spans="1:33" ht="15" customHeight="1">
      <c r="A1226" s="107"/>
      <c r="B1226" s="107"/>
      <c r="C1226" s="107"/>
      <c r="D1226" s="107"/>
      <c r="E1226" s="116" t="s">
        <v>346</v>
      </c>
      <c r="F1226" s="116"/>
      <c r="G1226" s="117">
        <f>SUM(G1225)</f>
        <v>26.82</v>
      </c>
      <c r="AE1226" s="6" t="s">
        <v>346</v>
      </c>
      <c r="AG1226" s="104">
        <v>35.75</v>
      </c>
    </row>
    <row r="1227" spans="1:33" ht="15" customHeight="1">
      <c r="A1227" s="110" t="s">
        <v>63</v>
      </c>
      <c r="B1227" s="110"/>
      <c r="C1227" s="111" t="s">
        <v>2</v>
      </c>
      <c r="D1227" s="111" t="s">
        <v>3</v>
      </c>
      <c r="E1227" s="111" t="s">
        <v>4</v>
      </c>
      <c r="F1227" s="111" t="s">
        <v>5</v>
      </c>
      <c r="G1227" s="111" t="s">
        <v>6</v>
      </c>
      <c r="AA1227" s="6" t="s">
        <v>63</v>
      </c>
      <c r="AC1227" s="6" t="s">
        <v>2</v>
      </c>
      <c r="AD1227" s="6" t="s">
        <v>3</v>
      </c>
      <c r="AE1227" s="6" t="s">
        <v>4</v>
      </c>
      <c r="AF1227" s="104" t="s">
        <v>5</v>
      </c>
      <c r="AG1227" s="104" t="s">
        <v>6</v>
      </c>
    </row>
    <row r="1228" spans="1:33" ht="20.100000000000001" customHeight="1">
      <c r="A1228" s="112" t="s">
        <v>458</v>
      </c>
      <c r="B1228" s="113" t="s">
        <v>459</v>
      </c>
      <c r="C1228" s="112" t="s">
        <v>8</v>
      </c>
      <c r="D1228" s="112" t="s">
        <v>112</v>
      </c>
      <c r="E1228" s="114">
        <v>0.01</v>
      </c>
      <c r="F1228" s="115">
        <f t="shared" ref="F1228:F1229" si="305">IF(D1228="H",$K$9*AF1228,$K$10*AF1228)</f>
        <v>7.9275000000000002</v>
      </c>
      <c r="G1228" s="115">
        <f t="shared" ref="G1228:G1229" si="306">ROUND(F1228*E1228,2)</f>
        <v>0.08</v>
      </c>
      <c r="AA1228" s="6" t="s">
        <v>458</v>
      </c>
      <c r="AB1228" s="6" t="s">
        <v>459</v>
      </c>
      <c r="AC1228" s="6" t="s">
        <v>8</v>
      </c>
      <c r="AD1228" s="6" t="s">
        <v>112</v>
      </c>
      <c r="AE1228" s="6">
        <v>0.01</v>
      </c>
      <c r="AF1228" s="104">
        <v>10.57</v>
      </c>
      <c r="AG1228" s="104">
        <v>0.1</v>
      </c>
    </row>
    <row r="1229" spans="1:33" ht="20.100000000000001" customHeight="1">
      <c r="A1229" s="112" t="s">
        <v>553</v>
      </c>
      <c r="B1229" s="113" t="s">
        <v>554</v>
      </c>
      <c r="C1229" s="112" t="s">
        <v>8</v>
      </c>
      <c r="D1229" s="112" t="s">
        <v>87</v>
      </c>
      <c r="E1229" s="114">
        <v>9.5000000000000001E-2</v>
      </c>
      <c r="F1229" s="115">
        <f t="shared" si="305"/>
        <v>94.147500000000008</v>
      </c>
      <c r="G1229" s="115">
        <f t="shared" si="306"/>
        <v>8.94</v>
      </c>
      <c r="AA1229" s="6" t="s">
        <v>553</v>
      </c>
      <c r="AB1229" s="6" t="s">
        <v>554</v>
      </c>
      <c r="AC1229" s="6" t="s">
        <v>8</v>
      </c>
      <c r="AD1229" s="6" t="s">
        <v>87</v>
      </c>
      <c r="AE1229" s="6">
        <v>9.5000000000000001E-2</v>
      </c>
      <c r="AF1229" s="104">
        <v>125.53</v>
      </c>
      <c r="AG1229" s="104">
        <v>11.92</v>
      </c>
    </row>
    <row r="1230" spans="1:33" ht="15" customHeight="1">
      <c r="A1230" s="107"/>
      <c r="B1230" s="107"/>
      <c r="C1230" s="107"/>
      <c r="D1230" s="107"/>
      <c r="E1230" s="116" t="s">
        <v>75</v>
      </c>
      <c r="F1230" s="116"/>
      <c r="G1230" s="117">
        <f>SUM(G1228:G1229)</f>
        <v>9.02</v>
      </c>
      <c r="AE1230" s="6" t="s">
        <v>75</v>
      </c>
      <c r="AG1230" s="104">
        <v>12.02</v>
      </c>
    </row>
    <row r="1231" spans="1:33" ht="15" customHeight="1">
      <c r="A1231" s="110" t="s">
        <v>96</v>
      </c>
      <c r="B1231" s="110"/>
      <c r="C1231" s="111" t="s">
        <v>2</v>
      </c>
      <c r="D1231" s="111" t="s">
        <v>3</v>
      </c>
      <c r="E1231" s="111" t="s">
        <v>4</v>
      </c>
      <c r="F1231" s="111" t="s">
        <v>5</v>
      </c>
      <c r="G1231" s="111" t="s">
        <v>6</v>
      </c>
      <c r="AA1231" s="6" t="s">
        <v>96</v>
      </c>
      <c r="AC1231" s="6" t="s">
        <v>2</v>
      </c>
      <c r="AD1231" s="6" t="s">
        <v>3</v>
      </c>
      <c r="AE1231" s="6" t="s">
        <v>4</v>
      </c>
      <c r="AF1231" s="104" t="s">
        <v>5</v>
      </c>
      <c r="AG1231" s="104" t="s">
        <v>6</v>
      </c>
    </row>
    <row r="1232" spans="1:33" ht="15" customHeight="1">
      <c r="A1232" s="112" t="s">
        <v>97</v>
      </c>
      <c r="B1232" s="113" t="s">
        <v>1724</v>
      </c>
      <c r="C1232" s="112" t="s">
        <v>8</v>
      </c>
      <c r="D1232" s="112" t="s">
        <v>36</v>
      </c>
      <c r="E1232" s="114">
        <v>0.218</v>
      </c>
      <c r="F1232" s="115">
        <f t="shared" ref="F1232:F1233" si="307">IF(D1232="H",$K$9*AF1232,$K$10*AF1232)</f>
        <v>13.26</v>
      </c>
      <c r="G1232" s="115">
        <f t="shared" ref="G1232:G1233" si="308">ROUND(F1232*E1232,2)</f>
        <v>2.89</v>
      </c>
      <c r="AA1232" s="6" t="s">
        <v>97</v>
      </c>
      <c r="AB1232" s="6" t="s">
        <v>1724</v>
      </c>
      <c r="AC1232" s="6" t="s">
        <v>8</v>
      </c>
      <c r="AD1232" s="6" t="s">
        <v>36</v>
      </c>
      <c r="AE1232" s="6">
        <v>0.218</v>
      </c>
      <c r="AF1232" s="104">
        <v>17.68</v>
      </c>
      <c r="AG1232" s="104">
        <v>3.85</v>
      </c>
    </row>
    <row r="1233" spans="1:33" ht="15" customHeight="1">
      <c r="A1233" s="112" t="s">
        <v>98</v>
      </c>
      <c r="B1233" s="113" t="s">
        <v>1725</v>
      </c>
      <c r="C1233" s="112" t="s">
        <v>8</v>
      </c>
      <c r="D1233" s="112" t="s">
        <v>36</v>
      </c>
      <c r="E1233" s="114">
        <v>1.1879999999999999</v>
      </c>
      <c r="F1233" s="115">
        <f t="shared" si="307"/>
        <v>16.049999999999997</v>
      </c>
      <c r="G1233" s="115">
        <f t="shared" si="308"/>
        <v>19.07</v>
      </c>
      <c r="AA1233" s="6" t="s">
        <v>98</v>
      </c>
      <c r="AB1233" s="6" t="s">
        <v>1725</v>
      </c>
      <c r="AC1233" s="6" t="s">
        <v>8</v>
      </c>
      <c r="AD1233" s="6" t="s">
        <v>36</v>
      </c>
      <c r="AE1233" s="6">
        <v>1.1879999999999999</v>
      </c>
      <c r="AF1233" s="104">
        <v>21.4</v>
      </c>
      <c r="AG1233" s="104">
        <v>25.42</v>
      </c>
    </row>
    <row r="1234" spans="1:33" ht="18" customHeight="1">
      <c r="A1234" s="107"/>
      <c r="B1234" s="107"/>
      <c r="C1234" s="107"/>
      <c r="D1234" s="107"/>
      <c r="E1234" s="116" t="s">
        <v>99</v>
      </c>
      <c r="F1234" s="116"/>
      <c r="G1234" s="117">
        <f>SUM(G1232:G1233)</f>
        <v>21.96</v>
      </c>
      <c r="AE1234" s="6" t="s">
        <v>99</v>
      </c>
      <c r="AG1234" s="104">
        <v>29.27</v>
      </c>
    </row>
    <row r="1235" spans="1:33" ht="15" customHeight="1">
      <c r="A1235" s="110" t="s">
        <v>18</v>
      </c>
      <c r="B1235" s="110"/>
      <c r="C1235" s="111" t="s">
        <v>2</v>
      </c>
      <c r="D1235" s="111" t="s">
        <v>3</v>
      </c>
      <c r="E1235" s="111" t="s">
        <v>4</v>
      </c>
      <c r="F1235" s="111" t="s">
        <v>5</v>
      </c>
      <c r="G1235" s="111" t="s">
        <v>6</v>
      </c>
      <c r="AA1235" s="6" t="s">
        <v>18</v>
      </c>
      <c r="AC1235" s="6" t="s">
        <v>2</v>
      </c>
      <c r="AD1235" s="6" t="s">
        <v>3</v>
      </c>
      <c r="AE1235" s="6" t="s">
        <v>4</v>
      </c>
      <c r="AF1235" s="104" t="s">
        <v>5</v>
      </c>
      <c r="AG1235" s="104" t="s">
        <v>6</v>
      </c>
    </row>
    <row r="1236" spans="1:33" ht="20.100000000000001" customHeight="1">
      <c r="A1236" s="112" t="s">
        <v>555</v>
      </c>
      <c r="B1236" s="113" t="s">
        <v>556</v>
      </c>
      <c r="C1236" s="112" t="s">
        <v>8</v>
      </c>
      <c r="D1236" s="112" t="s">
        <v>95</v>
      </c>
      <c r="E1236" s="114">
        <v>0.57699999999999996</v>
      </c>
      <c r="F1236" s="115">
        <f>IF(D1236="H",$K$9*AF1236,$K$10*AF1236)</f>
        <v>50.182499999999997</v>
      </c>
      <c r="G1236" s="115">
        <f t="shared" ref="G1236" si="309">ROUND(F1236*E1236,2)</f>
        <v>28.96</v>
      </c>
      <c r="AA1236" s="6" t="s">
        <v>555</v>
      </c>
      <c r="AB1236" s="6" t="s">
        <v>556</v>
      </c>
      <c r="AC1236" s="6" t="s">
        <v>8</v>
      </c>
      <c r="AD1236" s="6" t="s">
        <v>95</v>
      </c>
      <c r="AE1236" s="6">
        <v>0.57699999999999996</v>
      </c>
      <c r="AF1236" s="104">
        <v>66.91</v>
      </c>
      <c r="AG1236" s="104">
        <v>38.6</v>
      </c>
    </row>
    <row r="1237" spans="1:33" ht="15" customHeight="1">
      <c r="A1237" s="107"/>
      <c r="B1237" s="107"/>
      <c r="C1237" s="107"/>
      <c r="D1237" s="107"/>
      <c r="E1237" s="116" t="s">
        <v>20</v>
      </c>
      <c r="F1237" s="116"/>
      <c r="G1237" s="117">
        <f>SUM(G1236)</f>
        <v>28.96</v>
      </c>
      <c r="AE1237" s="6" t="s">
        <v>20</v>
      </c>
      <c r="AG1237" s="104">
        <v>38.6</v>
      </c>
    </row>
    <row r="1238" spans="1:33" ht="15" customHeight="1">
      <c r="A1238" s="107"/>
      <c r="B1238" s="107"/>
      <c r="C1238" s="107"/>
      <c r="D1238" s="107"/>
      <c r="E1238" s="118" t="s">
        <v>21</v>
      </c>
      <c r="F1238" s="118"/>
      <c r="G1238" s="119">
        <f>G1237+G1234+G1230+G1226</f>
        <v>86.759999999999991</v>
      </c>
      <c r="AE1238" s="6" t="s">
        <v>21</v>
      </c>
      <c r="AG1238" s="104">
        <v>115.64</v>
      </c>
    </row>
    <row r="1239" spans="1:33" ht="9.9499999999999993" customHeight="1">
      <c r="A1239" s="107"/>
      <c r="B1239" s="107"/>
      <c r="C1239" s="108"/>
      <c r="D1239" s="108"/>
      <c r="E1239" s="107"/>
      <c r="F1239" s="107"/>
      <c r="G1239" s="107"/>
    </row>
    <row r="1240" spans="1:33" ht="20.100000000000001" customHeight="1">
      <c r="A1240" s="109" t="s">
        <v>1858</v>
      </c>
      <c r="B1240" s="109"/>
      <c r="C1240" s="109"/>
      <c r="D1240" s="109"/>
      <c r="E1240" s="109"/>
      <c r="F1240" s="109"/>
      <c r="G1240" s="109"/>
      <c r="AA1240" s="6" t="s">
        <v>1858</v>
      </c>
    </row>
    <row r="1241" spans="1:33" ht="15" customHeight="1">
      <c r="A1241" s="110" t="s">
        <v>63</v>
      </c>
      <c r="B1241" s="110"/>
      <c r="C1241" s="111" t="s">
        <v>2</v>
      </c>
      <c r="D1241" s="111" t="s">
        <v>3</v>
      </c>
      <c r="E1241" s="111" t="s">
        <v>4</v>
      </c>
      <c r="F1241" s="111" t="s">
        <v>5</v>
      </c>
      <c r="G1241" s="111" t="s">
        <v>6</v>
      </c>
      <c r="AA1241" s="6" t="s">
        <v>63</v>
      </c>
      <c r="AC1241" s="6" t="s">
        <v>2</v>
      </c>
      <c r="AD1241" s="6" t="s">
        <v>3</v>
      </c>
      <c r="AE1241" s="6" t="s">
        <v>4</v>
      </c>
      <c r="AF1241" s="104" t="s">
        <v>5</v>
      </c>
      <c r="AG1241" s="104" t="s">
        <v>6</v>
      </c>
    </row>
    <row r="1242" spans="1:33" ht="20.100000000000001" customHeight="1">
      <c r="A1242" s="112" t="s">
        <v>458</v>
      </c>
      <c r="B1242" s="113" t="s">
        <v>459</v>
      </c>
      <c r="C1242" s="112" t="s">
        <v>8</v>
      </c>
      <c r="D1242" s="112" t="s">
        <v>112</v>
      </c>
      <c r="E1242" s="114">
        <v>5.0000000000000001E-3</v>
      </c>
      <c r="F1242" s="115">
        <f t="shared" ref="F1242:F1243" si="310">IF(D1242="H",$K$9*AF1242,$K$10*AF1242)</f>
        <v>7.9275000000000002</v>
      </c>
      <c r="G1242" s="115">
        <f t="shared" ref="G1242:G1243" si="311">ROUND(F1242*E1242,2)</f>
        <v>0.04</v>
      </c>
      <c r="AA1242" s="6" t="s">
        <v>458</v>
      </c>
      <c r="AB1242" s="6" t="s">
        <v>459</v>
      </c>
      <c r="AC1242" s="6" t="s">
        <v>8</v>
      </c>
      <c r="AD1242" s="6" t="s">
        <v>112</v>
      </c>
      <c r="AE1242" s="6">
        <v>5.0000000000000001E-3</v>
      </c>
      <c r="AF1242" s="104">
        <v>10.57</v>
      </c>
      <c r="AG1242" s="104">
        <v>0.05</v>
      </c>
    </row>
    <row r="1243" spans="1:33" ht="29.1" customHeight="1">
      <c r="A1243" s="112" t="s">
        <v>433</v>
      </c>
      <c r="B1243" s="113" t="s">
        <v>434</v>
      </c>
      <c r="C1243" s="112" t="s">
        <v>8</v>
      </c>
      <c r="D1243" s="112" t="s">
        <v>55</v>
      </c>
      <c r="E1243" s="114">
        <v>6</v>
      </c>
      <c r="F1243" s="115">
        <f t="shared" si="310"/>
        <v>0.16500000000000001</v>
      </c>
      <c r="G1243" s="115">
        <f t="shared" si="311"/>
        <v>0.99</v>
      </c>
      <c r="AA1243" s="6" t="s">
        <v>433</v>
      </c>
      <c r="AB1243" s="6" t="s">
        <v>434</v>
      </c>
      <c r="AC1243" s="6" t="s">
        <v>8</v>
      </c>
      <c r="AD1243" s="6" t="s">
        <v>55</v>
      </c>
      <c r="AE1243" s="6">
        <v>6</v>
      </c>
      <c r="AF1243" s="104">
        <v>0.22</v>
      </c>
      <c r="AG1243" s="104">
        <v>1.32</v>
      </c>
    </row>
    <row r="1244" spans="1:33" ht="15" customHeight="1">
      <c r="A1244" s="107"/>
      <c r="B1244" s="107"/>
      <c r="C1244" s="107"/>
      <c r="D1244" s="107"/>
      <c r="E1244" s="116" t="s">
        <v>75</v>
      </c>
      <c r="F1244" s="116"/>
      <c r="G1244" s="117">
        <f>SUM(G1242:G1243)</f>
        <v>1.03</v>
      </c>
      <c r="AE1244" s="6" t="s">
        <v>75</v>
      </c>
      <c r="AG1244" s="104">
        <v>1.37</v>
      </c>
    </row>
    <row r="1245" spans="1:33" ht="15" customHeight="1">
      <c r="A1245" s="110" t="s">
        <v>96</v>
      </c>
      <c r="B1245" s="110"/>
      <c r="C1245" s="111" t="s">
        <v>2</v>
      </c>
      <c r="D1245" s="111" t="s">
        <v>3</v>
      </c>
      <c r="E1245" s="111" t="s">
        <v>4</v>
      </c>
      <c r="F1245" s="111" t="s">
        <v>5</v>
      </c>
      <c r="G1245" s="111" t="s">
        <v>6</v>
      </c>
      <c r="AA1245" s="6" t="s">
        <v>96</v>
      </c>
      <c r="AC1245" s="6" t="s">
        <v>2</v>
      </c>
      <c r="AD1245" s="6" t="s">
        <v>3</v>
      </c>
      <c r="AE1245" s="6" t="s">
        <v>4</v>
      </c>
      <c r="AF1245" s="104" t="s">
        <v>5</v>
      </c>
      <c r="AG1245" s="104" t="s">
        <v>6</v>
      </c>
    </row>
    <row r="1246" spans="1:33" ht="15" customHeight="1">
      <c r="A1246" s="112" t="s">
        <v>405</v>
      </c>
      <c r="B1246" s="113" t="s">
        <v>1728</v>
      </c>
      <c r="C1246" s="112" t="s">
        <v>8</v>
      </c>
      <c r="D1246" s="112" t="s">
        <v>36</v>
      </c>
      <c r="E1246" s="114">
        <v>9.4E-2</v>
      </c>
      <c r="F1246" s="115">
        <f>IF(D1246="H",$K$9*AF1246,$K$10*AF1246)</f>
        <v>16.297499999999999</v>
      </c>
      <c r="G1246" s="115">
        <f t="shared" ref="G1246:G1247" si="312">ROUND(F1246*E1246,2)</f>
        <v>1.53</v>
      </c>
      <c r="AA1246" s="6" t="s">
        <v>405</v>
      </c>
      <c r="AB1246" s="6" t="s">
        <v>1728</v>
      </c>
      <c r="AC1246" s="6" t="s">
        <v>8</v>
      </c>
      <c r="AD1246" s="6" t="s">
        <v>36</v>
      </c>
      <c r="AE1246" s="6">
        <v>9.4E-2</v>
      </c>
      <c r="AF1246" s="104">
        <v>21.73</v>
      </c>
      <c r="AG1246" s="104">
        <v>2.04</v>
      </c>
    </row>
    <row r="1247" spans="1:33" ht="15" customHeight="1">
      <c r="A1247" s="112" t="s">
        <v>127</v>
      </c>
      <c r="B1247" s="113" t="s">
        <v>1727</v>
      </c>
      <c r="C1247" s="112" t="s">
        <v>8</v>
      </c>
      <c r="D1247" s="112" t="s">
        <v>36</v>
      </c>
      <c r="E1247" s="114">
        <v>0.107</v>
      </c>
      <c r="F1247" s="115">
        <f>IF(D1247="H",$K$9*AF1247,$K$10*AF1247)</f>
        <v>12.84</v>
      </c>
      <c r="G1247" s="115">
        <f t="shared" si="312"/>
        <v>1.37</v>
      </c>
      <c r="AA1247" s="6" t="s">
        <v>127</v>
      </c>
      <c r="AB1247" s="6" t="s">
        <v>1727</v>
      </c>
      <c r="AC1247" s="6" t="s">
        <v>8</v>
      </c>
      <c r="AD1247" s="6" t="s">
        <v>36</v>
      </c>
      <c r="AE1247" s="6">
        <v>0.107</v>
      </c>
      <c r="AF1247" s="104">
        <v>17.12</v>
      </c>
      <c r="AG1247" s="104">
        <v>1.83</v>
      </c>
    </row>
    <row r="1248" spans="1:33" ht="18" customHeight="1">
      <c r="A1248" s="107"/>
      <c r="B1248" s="107"/>
      <c r="C1248" s="107"/>
      <c r="D1248" s="107"/>
      <c r="E1248" s="116" t="s">
        <v>99</v>
      </c>
      <c r="F1248" s="116"/>
      <c r="G1248" s="117">
        <f>SUM(G1246:G1247)</f>
        <v>2.9000000000000004</v>
      </c>
      <c r="AE1248" s="6" t="s">
        <v>99</v>
      </c>
      <c r="AG1248" s="104">
        <v>3.87</v>
      </c>
    </row>
    <row r="1249" spans="1:33" ht="15" customHeight="1">
      <c r="A1249" s="110" t="s">
        <v>18</v>
      </c>
      <c r="B1249" s="110"/>
      <c r="C1249" s="111" t="s">
        <v>2</v>
      </c>
      <c r="D1249" s="111" t="s">
        <v>3</v>
      </c>
      <c r="E1249" s="111" t="s">
        <v>4</v>
      </c>
      <c r="F1249" s="111" t="s">
        <v>5</v>
      </c>
      <c r="G1249" s="111" t="s">
        <v>6</v>
      </c>
      <c r="AA1249" s="6" t="s">
        <v>18</v>
      </c>
      <c r="AC1249" s="6" t="s">
        <v>2</v>
      </c>
      <c r="AD1249" s="6" t="s">
        <v>3</v>
      </c>
      <c r="AE1249" s="6" t="s">
        <v>4</v>
      </c>
      <c r="AF1249" s="104" t="s">
        <v>5</v>
      </c>
      <c r="AG1249" s="104" t="s">
        <v>6</v>
      </c>
    </row>
    <row r="1250" spans="1:33" ht="36.950000000000003" customHeight="1">
      <c r="A1250" s="112" t="s">
        <v>520</v>
      </c>
      <c r="B1250" s="113" t="s">
        <v>521</v>
      </c>
      <c r="C1250" s="112" t="s">
        <v>8</v>
      </c>
      <c r="D1250" s="112" t="s">
        <v>102</v>
      </c>
      <c r="E1250" s="114">
        <v>1.9E-3</v>
      </c>
      <c r="F1250" s="115">
        <f t="shared" ref="F1250:F1253" si="313">IF(D1250="H",$K$9*AF1250,$K$10*AF1250)</f>
        <v>400.995</v>
      </c>
      <c r="G1250" s="115">
        <f t="shared" ref="G1250:G1253" si="314">ROUND(F1250*E1250,2)</f>
        <v>0.76</v>
      </c>
      <c r="AA1250" s="6" t="s">
        <v>520</v>
      </c>
      <c r="AB1250" s="6" t="s">
        <v>521</v>
      </c>
      <c r="AC1250" s="6" t="s">
        <v>8</v>
      </c>
      <c r="AD1250" s="6" t="s">
        <v>102</v>
      </c>
      <c r="AE1250" s="6">
        <v>1.9E-3</v>
      </c>
      <c r="AF1250" s="104">
        <v>534.66</v>
      </c>
      <c r="AG1250" s="104">
        <v>1.01</v>
      </c>
    </row>
    <row r="1251" spans="1:33" ht="29.1" customHeight="1">
      <c r="A1251" s="112" t="s">
        <v>522</v>
      </c>
      <c r="B1251" s="113" t="s">
        <v>523</v>
      </c>
      <c r="C1251" s="112" t="s">
        <v>8</v>
      </c>
      <c r="D1251" s="112" t="s">
        <v>102</v>
      </c>
      <c r="E1251" s="114">
        <v>1.2E-2</v>
      </c>
      <c r="F1251" s="115">
        <f t="shared" si="313"/>
        <v>439.71</v>
      </c>
      <c r="G1251" s="115">
        <f t="shared" si="314"/>
        <v>5.28</v>
      </c>
      <c r="AA1251" s="6" t="s">
        <v>522</v>
      </c>
      <c r="AB1251" s="6" t="s">
        <v>523</v>
      </c>
      <c r="AC1251" s="6" t="s">
        <v>8</v>
      </c>
      <c r="AD1251" s="6" t="s">
        <v>102</v>
      </c>
      <c r="AE1251" s="6">
        <v>1.2E-2</v>
      </c>
      <c r="AF1251" s="104">
        <v>586.28</v>
      </c>
      <c r="AG1251" s="104">
        <v>7.03</v>
      </c>
    </row>
    <row r="1252" spans="1:33" ht="15" customHeight="1">
      <c r="A1252" s="112" t="s">
        <v>455</v>
      </c>
      <c r="B1252" s="113" t="s">
        <v>456</v>
      </c>
      <c r="C1252" s="112" t="s">
        <v>8</v>
      </c>
      <c r="D1252" s="112" t="s">
        <v>90</v>
      </c>
      <c r="E1252" s="114">
        <v>0.308</v>
      </c>
      <c r="F1252" s="115">
        <f t="shared" si="313"/>
        <v>8.0625</v>
      </c>
      <c r="G1252" s="115">
        <f t="shared" si="314"/>
        <v>2.48</v>
      </c>
      <c r="AA1252" s="6" t="s">
        <v>455</v>
      </c>
      <c r="AB1252" s="6" t="s">
        <v>456</v>
      </c>
      <c r="AC1252" s="6" t="s">
        <v>8</v>
      </c>
      <c r="AD1252" s="6" t="s">
        <v>90</v>
      </c>
      <c r="AE1252" s="6">
        <v>0.308</v>
      </c>
      <c r="AF1252" s="104">
        <v>10.75</v>
      </c>
      <c r="AG1252" s="104">
        <v>3.31</v>
      </c>
    </row>
    <row r="1253" spans="1:33" ht="20.100000000000001" customHeight="1">
      <c r="A1253" s="112" t="s">
        <v>524</v>
      </c>
      <c r="B1253" s="113" t="s">
        <v>525</v>
      </c>
      <c r="C1253" s="112" t="s">
        <v>8</v>
      </c>
      <c r="D1253" s="112" t="s">
        <v>95</v>
      </c>
      <c r="E1253" s="114">
        <v>0.122</v>
      </c>
      <c r="F1253" s="115">
        <f t="shared" si="313"/>
        <v>82.492499999999993</v>
      </c>
      <c r="G1253" s="115">
        <f t="shared" si="314"/>
        <v>10.06</v>
      </c>
      <c r="AA1253" s="6" t="s">
        <v>524</v>
      </c>
      <c r="AB1253" s="6" t="s">
        <v>525</v>
      </c>
      <c r="AC1253" s="6" t="s">
        <v>8</v>
      </c>
      <c r="AD1253" s="6" t="s">
        <v>95</v>
      </c>
      <c r="AE1253" s="6">
        <v>0.122</v>
      </c>
      <c r="AF1253" s="104">
        <v>109.99</v>
      </c>
      <c r="AG1253" s="104">
        <v>13.41</v>
      </c>
    </row>
    <row r="1254" spans="1:33" ht="15" customHeight="1">
      <c r="A1254" s="107"/>
      <c r="B1254" s="107"/>
      <c r="C1254" s="107"/>
      <c r="D1254" s="107"/>
      <c r="E1254" s="116" t="s">
        <v>20</v>
      </c>
      <c r="F1254" s="116"/>
      <c r="G1254" s="117">
        <f>SUM(G1250:G1253)</f>
        <v>18.579999999999998</v>
      </c>
      <c r="AE1254" s="6" t="s">
        <v>20</v>
      </c>
      <c r="AG1254" s="104">
        <v>24.76</v>
      </c>
    </row>
    <row r="1255" spans="1:33" ht="15" customHeight="1">
      <c r="A1255" s="107"/>
      <c r="B1255" s="107"/>
      <c r="C1255" s="107"/>
      <c r="D1255" s="107"/>
      <c r="E1255" s="118" t="s">
        <v>21</v>
      </c>
      <c r="F1255" s="118"/>
      <c r="G1255" s="119">
        <f>G1254+G1248+G1244</f>
        <v>22.509999999999998</v>
      </c>
      <c r="AE1255" s="6" t="s">
        <v>21</v>
      </c>
      <c r="AG1255" s="104">
        <v>30</v>
      </c>
    </row>
    <row r="1256" spans="1:33" ht="9.9499999999999993" customHeight="1">
      <c r="A1256" s="107"/>
      <c r="B1256" s="107"/>
      <c r="C1256" s="108"/>
      <c r="D1256" s="108"/>
      <c r="E1256" s="107"/>
      <c r="F1256" s="107"/>
      <c r="G1256" s="107"/>
    </row>
    <row r="1257" spans="1:33" ht="20.100000000000001" customHeight="1">
      <c r="A1257" s="109" t="s">
        <v>1859</v>
      </c>
      <c r="B1257" s="109"/>
      <c r="C1257" s="109"/>
      <c r="D1257" s="109"/>
      <c r="E1257" s="109"/>
      <c r="F1257" s="109"/>
      <c r="G1257" s="109"/>
      <c r="AA1257" s="6" t="s">
        <v>1859</v>
      </c>
    </row>
    <row r="1258" spans="1:33" ht="15" customHeight="1">
      <c r="A1258" s="110" t="s">
        <v>63</v>
      </c>
      <c r="B1258" s="110"/>
      <c r="C1258" s="111" t="s">
        <v>2</v>
      </c>
      <c r="D1258" s="111" t="s">
        <v>3</v>
      </c>
      <c r="E1258" s="111" t="s">
        <v>4</v>
      </c>
      <c r="F1258" s="111" t="s">
        <v>5</v>
      </c>
      <c r="G1258" s="111" t="s">
        <v>6</v>
      </c>
      <c r="AA1258" s="6" t="s">
        <v>63</v>
      </c>
      <c r="AC1258" s="6" t="s">
        <v>2</v>
      </c>
      <c r="AD1258" s="6" t="s">
        <v>3</v>
      </c>
      <c r="AE1258" s="6" t="s">
        <v>4</v>
      </c>
      <c r="AF1258" s="104" t="s">
        <v>5</v>
      </c>
      <c r="AG1258" s="104" t="s">
        <v>6</v>
      </c>
    </row>
    <row r="1259" spans="1:33" ht="20.100000000000001" customHeight="1">
      <c r="A1259" s="112" t="s">
        <v>458</v>
      </c>
      <c r="B1259" s="113" t="s">
        <v>459</v>
      </c>
      <c r="C1259" s="112" t="s">
        <v>8</v>
      </c>
      <c r="D1259" s="112" t="s">
        <v>112</v>
      </c>
      <c r="E1259" s="114">
        <v>7.0000000000000001E-3</v>
      </c>
      <c r="F1259" s="115">
        <f t="shared" ref="F1259:F1260" si="315">IF(D1259="H",$K$9*AF1259,$K$10*AF1259)</f>
        <v>7.9275000000000002</v>
      </c>
      <c r="G1259" s="115">
        <f t="shared" ref="G1259:G1260" si="316">ROUND(F1259*E1259,2)</f>
        <v>0.06</v>
      </c>
      <c r="AA1259" s="6" t="s">
        <v>458</v>
      </c>
      <c r="AB1259" s="6" t="s">
        <v>459</v>
      </c>
      <c r="AC1259" s="6" t="s">
        <v>8</v>
      </c>
      <c r="AD1259" s="6" t="s">
        <v>112</v>
      </c>
      <c r="AE1259" s="6">
        <v>7.0000000000000001E-3</v>
      </c>
      <c r="AF1259" s="104">
        <v>10.57</v>
      </c>
      <c r="AG1259" s="104">
        <v>7.0000000000000007E-2</v>
      </c>
    </row>
    <row r="1260" spans="1:33" ht="29.1" customHeight="1">
      <c r="A1260" s="112" t="s">
        <v>433</v>
      </c>
      <c r="B1260" s="113" t="s">
        <v>434</v>
      </c>
      <c r="C1260" s="112" t="s">
        <v>8</v>
      </c>
      <c r="D1260" s="112" t="s">
        <v>55</v>
      </c>
      <c r="E1260" s="114">
        <v>6</v>
      </c>
      <c r="F1260" s="115">
        <f t="shared" si="315"/>
        <v>0.16500000000000001</v>
      </c>
      <c r="G1260" s="115">
        <f t="shared" si="316"/>
        <v>0.99</v>
      </c>
      <c r="AA1260" s="6" t="s">
        <v>433</v>
      </c>
      <c r="AB1260" s="6" t="s">
        <v>434</v>
      </c>
      <c r="AC1260" s="6" t="s">
        <v>8</v>
      </c>
      <c r="AD1260" s="6" t="s">
        <v>55</v>
      </c>
      <c r="AE1260" s="6">
        <v>6</v>
      </c>
      <c r="AF1260" s="104">
        <v>0.22</v>
      </c>
      <c r="AG1260" s="104">
        <v>1.32</v>
      </c>
    </row>
    <row r="1261" spans="1:33" ht="15" customHeight="1">
      <c r="A1261" s="107"/>
      <c r="B1261" s="107"/>
      <c r="C1261" s="107"/>
      <c r="D1261" s="107"/>
      <c r="E1261" s="116" t="s">
        <v>75</v>
      </c>
      <c r="F1261" s="116"/>
      <c r="G1261" s="117">
        <f>SUM(G1259:G1260)</f>
        <v>1.05</v>
      </c>
      <c r="AE1261" s="6" t="s">
        <v>75</v>
      </c>
      <c r="AG1261" s="104">
        <v>1.39</v>
      </c>
    </row>
    <row r="1262" spans="1:33" ht="15" customHeight="1">
      <c r="A1262" s="110" t="s">
        <v>96</v>
      </c>
      <c r="B1262" s="110"/>
      <c r="C1262" s="111" t="s">
        <v>2</v>
      </c>
      <c r="D1262" s="111" t="s">
        <v>3</v>
      </c>
      <c r="E1262" s="111" t="s">
        <v>4</v>
      </c>
      <c r="F1262" s="111" t="s">
        <v>5</v>
      </c>
      <c r="G1262" s="111" t="s">
        <v>6</v>
      </c>
      <c r="AA1262" s="6" t="s">
        <v>96</v>
      </c>
      <c r="AC1262" s="6" t="s">
        <v>2</v>
      </c>
      <c r="AD1262" s="6" t="s">
        <v>3</v>
      </c>
      <c r="AE1262" s="6" t="s">
        <v>4</v>
      </c>
      <c r="AF1262" s="104" t="s">
        <v>5</v>
      </c>
      <c r="AG1262" s="104" t="s">
        <v>6</v>
      </c>
    </row>
    <row r="1263" spans="1:33" ht="15" customHeight="1">
      <c r="A1263" s="112" t="s">
        <v>405</v>
      </c>
      <c r="B1263" s="113" t="s">
        <v>1728</v>
      </c>
      <c r="C1263" s="112" t="s">
        <v>8</v>
      </c>
      <c r="D1263" s="112" t="s">
        <v>36</v>
      </c>
      <c r="E1263" s="114">
        <v>6.8000000000000005E-2</v>
      </c>
      <c r="F1263" s="115">
        <f t="shared" ref="F1263:F1264" si="317">IF(D1263="H",$K$9*AF1263,$K$10*AF1263)</f>
        <v>16.297499999999999</v>
      </c>
      <c r="G1263" s="115">
        <f t="shared" ref="G1263:G1264" si="318">ROUND(F1263*E1263,2)</f>
        <v>1.1100000000000001</v>
      </c>
      <c r="AA1263" s="6" t="s">
        <v>405</v>
      </c>
      <c r="AB1263" s="6" t="s">
        <v>1728</v>
      </c>
      <c r="AC1263" s="6" t="s">
        <v>8</v>
      </c>
      <c r="AD1263" s="6" t="s">
        <v>36</v>
      </c>
      <c r="AE1263" s="6">
        <v>6.8000000000000005E-2</v>
      </c>
      <c r="AF1263" s="104">
        <v>21.73</v>
      </c>
      <c r="AG1263" s="104">
        <v>1.47</v>
      </c>
    </row>
    <row r="1264" spans="1:33" ht="15" customHeight="1">
      <c r="A1264" s="112" t="s">
        <v>127</v>
      </c>
      <c r="B1264" s="113" t="s">
        <v>1727</v>
      </c>
      <c r="C1264" s="112" t="s">
        <v>8</v>
      </c>
      <c r="D1264" s="112" t="s">
        <v>36</v>
      </c>
      <c r="E1264" s="114">
        <v>9.4E-2</v>
      </c>
      <c r="F1264" s="115">
        <f t="shared" si="317"/>
        <v>12.84</v>
      </c>
      <c r="G1264" s="115">
        <f t="shared" si="318"/>
        <v>1.21</v>
      </c>
      <c r="AA1264" s="6" t="s">
        <v>127</v>
      </c>
      <c r="AB1264" s="6" t="s">
        <v>1727</v>
      </c>
      <c r="AC1264" s="6" t="s">
        <v>8</v>
      </c>
      <c r="AD1264" s="6" t="s">
        <v>36</v>
      </c>
      <c r="AE1264" s="6">
        <v>9.4E-2</v>
      </c>
      <c r="AF1264" s="104">
        <v>17.12</v>
      </c>
      <c r="AG1264" s="104">
        <v>1.6</v>
      </c>
    </row>
    <row r="1265" spans="1:33" ht="18" customHeight="1">
      <c r="A1265" s="107"/>
      <c r="B1265" s="107"/>
      <c r="C1265" s="107"/>
      <c r="D1265" s="107"/>
      <c r="E1265" s="116" t="s">
        <v>99</v>
      </c>
      <c r="F1265" s="116"/>
      <c r="G1265" s="117">
        <f>SUM(G1263:G1264)</f>
        <v>2.3200000000000003</v>
      </c>
      <c r="AE1265" s="6" t="s">
        <v>99</v>
      </c>
      <c r="AG1265" s="104">
        <v>3.07</v>
      </c>
    </row>
    <row r="1266" spans="1:33" ht="15" customHeight="1">
      <c r="A1266" s="110" t="s">
        <v>18</v>
      </c>
      <c r="B1266" s="110"/>
      <c r="C1266" s="111" t="s">
        <v>2</v>
      </c>
      <c r="D1266" s="111" t="s">
        <v>3</v>
      </c>
      <c r="E1266" s="111" t="s">
        <v>4</v>
      </c>
      <c r="F1266" s="111" t="s">
        <v>5</v>
      </c>
      <c r="G1266" s="111" t="s">
        <v>6</v>
      </c>
      <c r="AA1266" s="6" t="s">
        <v>18</v>
      </c>
      <c r="AC1266" s="6" t="s">
        <v>2</v>
      </c>
      <c r="AD1266" s="6" t="s">
        <v>3</v>
      </c>
      <c r="AE1266" s="6" t="s">
        <v>4</v>
      </c>
      <c r="AF1266" s="104" t="s">
        <v>5</v>
      </c>
      <c r="AG1266" s="104" t="s">
        <v>6</v>
      </c>
    </row>
    <row r="1267" spans="1:33" ht="36.950000000000003" customHeight="1">
      <c r="A1267" s="112" t="s">
        <v>520</v>
      </c>
      <c r="B1267" s="113" t="s">
        <v>521</v>
      </c>
      <c r="C1267" s="112" t="s">
        <v>8</v>
      </c>
      <c r="D1267" s="112" t="s">
        <v>102</v>
      </c>
      <c r="E1267" s="114">
        <v>1.9E-3</v>
      </c>
      <c r="F1267" s="115">
        <f t="shared" ref="F1267:F1270" si="319">IF(D1267="H",$K$9*AF1267,$K$10*AF1267)</f>
        <v>400.995</v>
      </c>
      <c r="G1267" s="115">
        <f t="shared" ref="G1267:G1270" si="320">ROUND(F1267*E1267,2)</f>
        <v>0.76</v>
      </c>
      <c r="AA1267" s="6" t="s">
        <v>520</v>
      </c>
      <c r="AB1267" s="6" t="s">
        <v>521</v>
      </c>
      <c r="AC1267" s="6" t="s">
        <v>8</v>
      </c>
      <c r="AD1267" s="6" t="s">
        <v>102</v>
      </c>
      <c r="AE1267" s="6">
        <v>1.9E-3</v>
      </c>
      <c r="AF1267" s="104">
        <v>534.66</v>
      </c>
      <c r="AG1267" s="104">
        <v>1.01</v>
      </c>
    </row>
    <row r="1268" spans="1:33" ht="29.1" customHeight="1">
      <c r="A1268" s="112" t="s">
        <v>522</v>
      </c>
      <c r="B1268" s="113" t="s">
        <v>523</v>
      </c>
      <c r="C1268" s="112" t="s">
        <v>8</v>
      </c>
      <c r="D1268" s="112" t="s">
        <v>102</v>
      </c>
      <c r="E1268" s="114">
        <v>2.4E-2</v>
      </c>
      <c r="F1268" s="115">
        <f t="shared" si="319"/>
        <v>439.71</v>
      </c>
      <c r="G1268" s="115">
        <f t="shared" si="320"/>
        <v>10.55</v>
      </c>
      <c r="AA1268" s="6" t="s">
        <v>522</v>
      </c>
      <c r="AB1268" s="6" t="s">
        <v>523</v>
      </c>
      <c r="AC1268" s="6" t="s">
        <v>8</v>
      </c>
      <c r="AD1268" s="6" t="s">
        <v>102</v>
      </c>
      <c r="AE1268" s="6">
        <v>2.4E-2</v>
      </c>
      <c r="AF1268" s="104">
        <v>586.28</v>
      </c>
      <c r="AG1268" s="104">
        <v>14.07</v>
      </c>
    </row>
    <row r="1269" spans="1:33" ht="15" customHeight="1">
      <c r="A1269" s="112" t="s">
        <v>440</v>
      </c>
      <c r="B1269" s="113" t="s">
        <v>441</v>
      </c>
      <c r="C1269" s="112" t="s">
        <v>8</v>
      </c>
      <c r="D1269" s="112" t="s">
        <v>90</v>
      </c>
      <c r="E1269" s="114">
        <v>0.79</v>
      </c>
      <c r="F1269" s="115">
        <f t="shared" si="319"/>
        <v>8.43</v>
      </c>
      <c r="G1269" s="115">
        <f t="shared" si="320"/>
        <v>6.66</v>
      </c>
      <c r="AA1269" s="6" t="s">
        <v>440</v>
      </c>
      <c r="AB1269" s="6" t="s">
        <v>441</v>
      </c>
      <c r="AC1269" s="6" t="s">
        <v>8</v>
      </c>
      <c r="AD1269" s="6" t="s">
        <v>90</v>
      </c>
      <c r="AE1269" s="6">
        <v>0.79</v>
      </c>
      <c r="AF1269" s="104">
        <v>11.24</v>
      </c>
      <c r="AG1269" s="104">
        <v>8.8699999999999992</v>
      </c>
    </row>
    <row r="1270" spans="1:33" ht="20.100000000000001" customHeight="1">
      <c r="A1270" s="112" t="s">
        <v>524</v>
      </c>
      <c r="B1270" s="113" t="s">
        <v>525</v>
      </c>
      <c r="C1270" s="112" t="s">
        <v>8</v>
      </c>
      <c r="D1270" s="112" t="s">
        <v>95</v>
      </c>
      <c r="E1270" s="114">
        <v>0.217</v>
      </c>
      <c r="F1270" s="115">
        <f t="shared" si="319"/>
        <v>82.492499999999993</v>
      </c>
      <c r="G1270" s="115">
        <f t="shared" si="320"/>
        <v>17.899999999999999</v>
      </c>
      <c r="AA1270" s="6" t="s">
        <v>524</v>
      </c>
      <c r="AB1270" s="6" t="s">
        <v>525</v>
      </c>
      <c r="AC1270" s="6" t="s">
        <v>8</v>
      </c>
      <c r="AD1270" s="6" t="s">
        <v>95</v>
      </c>
      <c r="AE1270" s="6">
        <v>0.217</v>
      </c>
      <c r="AF1270" s="104">
        <v>109.99</v>
      </c>
      <c r="AG1270" s="104">
        <v>23.86</v>
      </c>
    </row>
    <row r="1271" spans="1:33" ht="15" customHeight="1">
      <c r="A1271" s="107"/>
      <c r="B1271" s="107"/>
      <c r="C1271" s="107"/>
      <c r="D1271" s="107"/>
      <c r="E1271" s="116" t="s">
        <v>20</v>
      </c>
      <c r="F1271" s="116"/>
      <c r="G1271" s="117">
        <f>SUM(G1267:G1270)</f>
        <v>35.869999999999997</v>
      </c>
      <c r="AE1271" s="6" t="s">
        <v>20</v>
      </c>
      <c r="AG1271" s="104">
        <v>47.81</v>
      </c>
    </row>
    <row r="1272" spans="1:33" ht="15" customHeight="1">
      <c r="A1272" s="107"/>
      <c r="B1272" s="107"/>
      <c r="C1272" s="107"/>
      <c r="D1272" s="107"/>
      <c r="E1272" s="118" t="s">
        <v>21</v>
      </c>
      <c r="F1272" s="118"/>
      <c r="G1272" s="119">
        <f>G1271+G1265+G1261</f>
        <v>39.239999999999995</v>
      </c>
      <c r="AE1272" s="6" t="s">
        <v>21</v>
      </c>
      <c r="AG1272" s="104">
        <v>52.27</v>
      </c>
    </row>
    <row r="1273" spans="1:33" ht="9.9499999999999993" customHeight="1">
      <c r="A1273" s="107"/>
      <c r="B1273" s="107"/>
      <c r="C1273" s="108"/>
      <c r="D1273" s="108"/>
      <c r="E1273" s="107"/>
      <c r="F1273" s="107"/>
      <c r="G1273" s="107"/>
    </row>
    <row r="1274" spans="1:33" ht="20.100000000000001" customHeight="1">
      <c r="A1274" s="109" t="s">
        <v>1862</v>
      </c>
      <c r="B1274" s="109"/>
      <c r="C1274" s="109"/>
      <c r="D1274" s="109"/>
      <c r="E1274" s="109"/>
      <c r="F1274" s="109"/>
      <c r="G1274" s="109"/>
      <c r="AA1274" s="6" t="s">
        <v>1862</v>
      </c>
    </row>
    <row r="1275" spans="1:33" ht="15" customHeight="1">
      <c r="A1275" s="110" t="s">
        <v>63</v>
      </c>
      <c r="B1275" s="110"/>
      <c r="C1275" s="111" t="s">
        <v>2</v>
      </c>
      <c r="D1275" s="111" t="s">
        <v>3</v>
      </c>
      <c r="E1275" s="111" t="s">
        <v>4</v>
      </c>
      <c r="F1275" s="111" t="s">
        <v>5</v>
      </c>
      <c r="G1275" s="111" t="s">
        <v>6</v>
      </c>
      <c r="AA1275" s="6" t="s">
        <v>63</v>
      </c>
      <c r="AC1275" s="6" t="s">
        <v>2</v>
      </c>
      <c r="AD1275" s="6" t="s">
        <v>3</v>
      </c>
      <c r="AE1275" s="6" t="s">
        <v>4</v>
      </c>
      <c r="AF1275" s="104" t="s">
        <v>5</v>
      </c>
      <c r="AG1275" s="104" t="s">
        <v>6</v>
      </c>
    </row>
    <row r="1276" spans="1:33" ht="20.100000000000001" customHeight="1">
      <c r="A1276" s="112" t="s">
        <v>458</v>
      </c>
      <c r="B1276" s="113" t="s">
        <v>459</v>
      </c>
      <c r="C1276" s="112" t="s">
        <v>8</v>
      </c>
      <c r="D1276" s="112" t="s">
        <v>112</v>
      </c>
      <c r="E1276" s="114">
        <v>7.0000000000000001E-3</v>
      </c>
      <c r="F1276" s="115">
        <f t="shared" ref="F1276:F1277" si="321">IF(D1276="H",$K$9*AF1276,$K$10*AF1276)</f>
        <v>7.9275000000000002</v>
      </c>
      <c r="G1276" s="115">
        <f t="shared" ref="G1276:G1277" si="322">ROUND(F1276*E1276,2)</f>
        <v>0.06</v>
      </c>
      <c r="AA1276" s="6" t="s">
        <v>458</v>
      </c>
      <c r="AB1276" s="6" t="s">
        <v>459</v>
      </c>
      <c r="AC1276" s="6" t="s">
        <v>8</v>
      </c>
      <c r="AD1276" s="6" t="s">
        <v>112</v>
      </c>
      <c r="AE1276" s="6">
        <v>7.0000000000000001E-3</v>
      </c>
      <c r="AF1276" s="104">
        <v>10.57</v>
      </c>
      <c r="AG1276" s="104">
        <v>7.0000000000000007E-2</v>
      </c>
    </row>
    <row r="1277" spans="1:33" ht="29.1" customHeight="1">
      <c r="A1277" s="112" t="s">
        <v>433</v>
      </c>
      <c r="B1277" s="113" t="s">
        <v>434</v>
      </c>
      <c r="C1277" s="112" t="s">
        <v>8</v>
      </c>
      <c r="D1277" s="112" t="s">
        <v>55</v>
      </c>
      <c r="E1277" s="114">
        <v>6</v>
      </c>
      <c r="F1277" s="115">
        <f t="shared" si="321"/>
        <v>0.16500000000000001</v>
      </c>
      <c r="G1277" s="115">
        <f t="shared" si="322"/>
        <v>0.99</v>
      </c>
      <c r="AA1277" s="6" t="s">
        <v>433</v>
      </c>
      <c r="AB1277" s="6" t="s">
        <v>434</v>
      </c>
      <c r="AC1277" s="6" t="s">
        <v>8</v>
      </c>
      <c r="AD1277" s="6" t="s">
        <v>55</v>
      </c>
      <c r="AE1277" s="6">
        <v>6</v>
      </c>
      <c r="AF1277" s="104">
        <v>0.22</v>
      </c>
      <c r="AG1277" s="104">
        <v>1.32</v>
      </c>
    </row>
    <row r="1278" spans="1:33" ht="15" customHeight="1">
      <c r="A1278" s="107"/>
      <c r="B1278" s="107"/>
      <c r="C1278" s="107"/>
      <c r="D1278" s="107"/>
      <c r="E1278" s="116" t="s">
        <v>75</v>
      </c>
      <c r="F1278" s="116"/>
      <c r="G1278" s="117">
        <f>SUM(G1276:G1277)</f>
        <v>1.05</v>
      </c>
      <c r="AE1278" s="6" t="s">
        <v>75</v>
      </c>
      <c r="AG1278" s="104">
        <v>1.39</v>
      </c>
    </row>
    <row r="1279" spans="1:33" ht="15" customHeight="1">
      <c r="A1279" s="110" t="s">
        <v>96</v>
      </c>
      <c r="B1279" s="110"/>
      <c r="C1279" s="111" t="s">
        <v>2</v>
      </c>
      <c r="D1279" s="111" t="s">
        <v>3</v>
      </c>
      <c r="E1279" s="111" t="s">
        <v>4</v>
      </c>
      <c r="F1279" s="111" t="s">
        <v>5</v>
      </c>
      <c r="G1279" s="111" t="s">
        <v>6</v>
      </c>
      <c r="AA1279" s="6" t="s">
        <v>96</v>
      </c>
      <c r="AC1279" s="6" t="s">
        <v>2</v>
      </c>
      <c r="AD1279" s="6" t="s">
        <v>3</v>
      </c>
      <c r="AE1279" s="6" t="s">
        <v>4</v>
      </c>
      <c r="AF1279" s="104" t="s">
        <v>5</v>
      </c>
      <c r="AG1279" s="104" t="s">
        <v>6</v>
      </c>
    </row>
    <row r="1280" spans="1:33" ht="15" customHeight="1">
      <c r="A1280" s="112" t="s">
        <v>405</v>
      </c>
      <c r="B1280" s="113" t="s">
        <v>1728</v>
      </c>
      <c r="C1280" s="112" t="s">
        <v>8</v>
      </c>
      <c r="D1280" s="112" t="s">
        <v>36</v>
      </c>
      <c r="E1280" s="114">
        <v>6.8000000000000005E-2</v>
      </c>
      <c r="F1280" s="115">
        <f>IF(D1280="H",$K$9*AF1280,$K$10*AF1280)</f>
        <v>16.297499999999999</v>
      </c>
      <c r="G1280" s="115">
        <f t="shared" ref="G1280:G1281" si="323">ROUND(F1280*E1280,2)</f>
        <v>1.1100000000000001</v>
      </c>
      <c r="AA1280" s="6" t="s">
        <v>405</v>
      </c>
      <c r="AB1280" s="6" t="s">
        <v>1728</v>
      </c>
      <c r="AC1280" s="6" t="s">
        <v>8</v>
      </c>
      <c r="AD1280" s="6" t="s">
        <v>36</v>
      </c>
      <c r="AE1280" s="6">
        <v>6.8000000000000005E-2</v>
      </c>
      <c r="AF1280" s="104">
        <v>21.73</v>
      </c>
      <c r="AG1280" s="104">
        <v>1.47</v>
      </c>
    </row>
    <row r="1281" spans="1:33" ht="15" customHeight="1">
      <c r="A1281" s="112" t="s">
        <v>127</v>
      </c>
      <c r="B1281" s="113" t="s">
        <v>1727</v>
      </c>
      <c r="C1281" s="112" t="s">
        <v>8</v>
      </c>
      <c r="D1281" s="112" t="s">
        <v>36</v>
      </c>
      <c r="E1281" s="114">
        <v>9.4E-2</v>
      </c>
      <c r="F1281" s="115">
        <f>IF(D1281="H",$K$9*AF1281,$K$10*AF1281)</f>
        <v>12.84</v>
      </c>
      <c r="G1281" s="115">
        <f t="shared" si="323"/>
        <v>1.21</v>
      </c>
      <c r="AA1281" s="6" t="s">
        <v>127</v>
      </c>
      <c r="AB1281" s="6" t="s">
        <v>1727</v>
      </c>
      <c r="AC1281" s="6" t="s">
        <v>8</v>
      </c>
      <c r="AD1281" s="6" t="s">
        <v>36</v>
      </c>
      <c r="AE1281" s="6">
        <v>9.4E-2</v>
      </c>
      <c r="AF1281" s="104">
        <v>17.12</v>
      </c>
      <c r="AG1281" s="104">
        <v>1.6</v>
      </c>
    </row>
    <row r="1282" spans="1:33" ht="18" customHeight="1">
      <c r="A1282" s="107"/>
      <c r="B1282" s="107"/>
      <c r="C1282" s="107"/>
      <c r="D1282" s="107"/>
      <c r="E1282" s="116" t="s">
        <v>99</v>
      </c>
      <c r="F1282" s="116"/>
      <c r="G1282" s="117">
        <f>SUM(G1280:G1281)</f>
        <v>2.3200000000000003</v>
      </c>
      <c r="AE1282" s="6" t="s">
        <v>99</v>
      </c>
      <c r="AG1282" s="104">
        <v>3.07</v>
      </c>
    </row>
    <row r="1283" spans="1:33" ht="15" customHeight="1">
      <c r="A1283" s="110" t="s">
        <v>18</v>
      </c>
      <c r="B1283" s="110"/>
      <c r="C1283" s="111" t="s">
        <v>2</v>
      </c>
      <c r="D1283" s="111" t="s">
        <v>3</v>
      </c>
      <c r="E1283" s="111" t="s">
        <v>4</v>
      </c>
      <c r="F1283" s="111" t="s">
        <v>5</v>
      </c>
      <c r="G1283" s="111" t="s">
        <v>6</v>
      </c>
      <c r="AA1283" s="6" t="s">
        <v>18</v>
      </c>
      <c r="AC1283" s="6" t="s">
        <v>2</v>
      </c>
      <c r="AD1283" s="6" t="s">
        <v>3</v>
      </c>
      <c r="AE1283" s="6" t="s">
        <v>4</v>
      </c>
      <c r="AF1283" s="104" t="s">
        <v>5</v>
      </c>
      <c r="AG1283" s="104" t="s">
        <v>6</v>
      </c>
    </row>
    <row r="1284" spans="1:33" ht="36.950000000000003" customHeight="1">
      <c r="A1284" s="112" t="s">
        <v>520</v>
      </c>
      <c r="B1284" s="113" t="s">
        <v>521</v>
      </c>
      <c r="C1284" s="112" t="s">
        <v>8</v>
      </c>
      <c r="D1284" s="112" t="s">
        <v>102</v>
      </c>
      <c r="E1284" s="114">
        <v>1.9E-3</v>
      </c>
      <c r="F1284" s="115">
        <f t="shared" ref="F1284:F1287" si="324">IF(D1284="H",$K$9*AF1284,$K$10*AF1284)</f>
        <v>400.995</v>
      </c>
      <c r="G1284" s="115">
        <f t="shared" ref="G1284:G1287" si="325">ROUND(F1284*E1284,2)</f>
        <v>0.76</v>
      </c>
      <c r="AA1284" s="6" t="s">
        <v>520</v>
      </c>
      <c r="AB1284" s="6" t="s">
        <v>521</v>
      </c>
      <c r="AC1284" s="6" t="s">
        <v>8</v>
      </c>
      <c r="AD1284" s="6" t="s">
        <v>102</v>
      </c>
      <c r="AE1284" s="6">
        <v>1.9E-3</v>
      </c>
      <c r="AF1284" s="104">
        <v>534.66</v>
      </c>
      <c r="AG1284" s="104">
        <v>1.01</v>
      </c>
    </row>
    <row r="1285" spans="1:33" ht="29.1" customHeight="1">
      <c r="A1285" s="112" t="s">
        <v>522</v>
      </c>
      <c r="B1285" s="113" t="s">
        <v>523</v>
      </c>
      <c r="C1285" s="112" t="s">
        <v>8</v>
      </c>
      <c r="D1285" s="112" t="s">
        <v>102</v>
      </c>
      <c r="E1285" s="114">
        <v>2.4E-2</v>
      </c>
      <c r="F1285" s="115">
        <f t="shared" si="324"/>
        <v>439.71</v>
      </c>
      <c r="G1285" s="115">
        <f t="shared" si="325"/>
        <v>10.55</v>
      </c>
      <c r="AA1285" s="6" t="s">
        <v>522</v>
      </c>
      <c r="AB1285" s="6" t="s">
        <v>523</v>
      </c>
      <c r="AC1285" s="6" t="s">
        <v>8</v>
      </c>
      <c r="AD1285" s="6" t="s">
        <v>102</v>
      </c>
      <c r="AE1285" s="6">
        <v>2.4E-2</v>
      </c>
      <c r="AF1285" s="104">
        <v>586.28</v>
      </c>
      <c r="AG1285" s="104">
        <v>14.07</v>
      </c>
    </row>
    <row r="1286" spans="1:33" ht="15" customHeight="1">
      <c r="A1286" s="112" t="s">
        <v>437</v>
      </c>
      <c r="B1286" s="113" t="s">
        <v>438</v>
      </c>
      <c r="C1286" s="112" t="s">
        <v>8</v>
      </c>
      <c r="D1286" s="112" t="s">
        <v>90</v>
      </c>
      <c r="E1286" s="114">
        <v>0.49</v>
      </c>
      <c r="F1286" s="115">
        <f t="shared" si="324"/>
        <v>8.3625000000000007</v>
      </c>
      <c r="G1286" s="115">
        <f t="shared" si="325"/>
        <v>4.0999999999999996</v>
      </c>
      <c r="AA1286" s="6" t="s">
        <v>437</v>
      </c>
      <c r="AB1286" s="6" t="s">
        <v>438</v>
      </c>
      <c r="AC1286" s="6" t="s">
        <v>8</v>
      </c>
      <c r="AD1286" s="6" t="s">
        <v>90</v>
      </c>
      <c r="AE1286" s="6">
        <v>0.49</v>
      </c>
      <c r="AF1286" s="104">
        <v>11.15</v>
      </c>
      <c r="AG1286" s="104">
        <v>5.46</v>
      </c>
    </row>
    <row r="1287" spans="1:33" ht="20.100000000000001" customHeight="1">
      <c r="A1287" s="112" t="s">
        <v>524</v>
      </c>
      <c r="B1287" s="113" t="s">
        <v>525</v>
      </c>
      <c r="C1287" s="112" t="s">
        <v>8</v>
      </c>
      <c r="D1287" s="112" t="s">
        <v>95</v>
      </c>
      <c r="E1287" s="114">
        <v>0.21299999999999999</v>
      </c>
      <c r="F1287" s="115">
        <f t="shared" si="324"/>
        <v>82.492499999999993</v>
      </c>
      <c r="G1287" s="115">
        <f t="shared" si="325"/>
        <v>17.57</v>
      </c>
      <c r="AA1287" s="6" t="s">
        <v>524</v>
      </c>
      <c r="AB1287" s="6" t="s">
        <v>525</v>
      </c>
      <c r="AC1287" s="6" t="s">
        <v>8</v>
      </c>
      <c r="AD1287" s="6" t="s">
        <v>95</v>
      </c>
      <c r="AE1287" s="6">
        <v>0.21299999999999999</v>
      </c>
      <c r="AF1287" s="104">
        <v>109.99</v>
      </c>
      <c r="AG1287" s="104">
        <v>23.42</v>
      </c>
    </row>
    <row r="1288" spans="1:33" ht="15" customHeight="1">
      <c r="A1288" s="107"/>
      <c r="B1288" s="107"/>
      <c r="C1288" s="107"/>
      <c r="D1288" s="107"/>
      <c r="E1288" s="116" t="s">
        <v>20</v>
      </c>
      <c r="F1288" s="116"/>
      <c r="G1288" s="117">
        <f>SUM(G1284:G1287)</f>
        <v>32.980000000000004</v>
      </c>
      <c r="AE1288" s="6" t="s">
        <v>20</v>
      </c>
      <c r="AG1288" s="104">
        <v>43.96</v>
      </c>
    </row>
    <row r="1289" spans="1:33" ht="15" customHeight="1">
      <c r="A1289" s="107"/>
      <c r="B1289" s="107"/>
      <c r="C1289" s="107"/>
      <c r="D1289" s="107"/>
      <c r="E1289" s="118" t="s">
        <v>21</v>
      </c>
      <c r="F1289" s="118"/>
      <c r="G1289" s="119">
        <f>G1288+G1282+G1278</f>
        <v>36.35</v>
      </c>
      <c r="AE1289" s="6" t="s">
        <v>21</v>
      </c>
      <c r="AG1289" s="104">
        <v>48.42</v>
      </c>
    </row>
    <row r="1290" spans="1:33" ht="9.9499999999999993" customHeight="1">
      <c r="A1290" s="107"/>
      <c r="B1290" s="107"/>
      <c r="C1290" s="108"/>
      <c r="D1290" s="108"/>
      <c r="E1290" s="107"/>
      <c r="F1290" s="107"/>
      <c r="G1290" s="107"/>
    </row>
    <row r="1291" spans="1:33" ht="20.100000000000001" customHeight="1">
      <c r="A1291" s="109" t="s">
        <v>557</v>
      </c>
      <c r="B1291" s="109"/>
      <c r="C1291" s="109"/>
      <c r="D1291" s="109"/>
      <c r="E1291" s="109"/>
      <c r="F1291" s="109"/>
      <c r="G1291" s="109"/>
      <c r="AA1291" s="6" t="s">
        <v>557</v>
      </c>
    </row>
    <row r="1292" spans="1:33" ht="15" customHeight="1">
      <c r="A1292" s="110" t="s">
        <v>77</v>
      </c>
      <c r="B1292" s="110"/>
      <c r="C1292" s="111" t="s">
        <v>2</v>
      </c>
      <c r="D1292" s="111" t="s">
        <v>3</v>
      </c>
      <c r="E1292" s="111" t="s">
        <v>4</v>
      </c>
      <c r="F1292" s="111" t="s">
        <v>5</v>
      </c>
      <c r="G1292" s="111" t="s">
        <v>6</v>
      </c>
      <c r="AA1292" s="6" t="s">
        <v>77</v>
      </c>
      <c r="AC1292" s="6" t="s">
        <v>2</v>
      </c>
      <c r="AD1292" s="6" t="s">
        <v>3</v>
      </c>
      <c r="AE1292" s="6" t="s">
        <v>4</v>
      </c>
      <c r="AF1292" s="104" t="s">
        <v>5</v>
      </c>
      <c r="AG1292" s="104" t="s">
        <v>6</v>
      </c>
    </row>
    <row r="1293" spans="1:33" ht="29.1" customHeight="1">
      <c r="A1293" s="112" t="s">
        <v>479</v>
      </c>
      <c r="B1293" s="113" t="s">
        <v>480</v>
      </c>
      <c r="C1293" s="112" t="s">
        <v>8</v>
      </c>
      <c r="D1293" s="112" t="s">
        <v>80</v>
      </c>
      <c r="E1293" s="114">
        <v>1.417</v>
      </c>
      <c r="F1293" s="115">
        <f t="shared" ref="F1293:F1294" si="326">0.75*AF1293</f>
        <v>0.375</v>
      </c>
      <c r="G1293" s="115">
        <f t="shared" ref="G1293:G1294" si="327">ROUND(F1293*E1293,2)</f>
        <v>0.53</v>
      </c>
      <c r="AA1293" s="6" t="s">
        <v>479</v>
      </c>
      <c r="AB1293" s="6" t="s">
        <v>480</v>
      </c>
      <c r="AC1293" s="6" t="s">
        <v>8</v>
      </c>
      <c r="AD1293" s="6" t="s">
        <v>80</v>
      </c>
      <c r="AE1293" s="6">
        <v>1.417</v>
      </c>
      <c r="AF1293" s="104">
        <v>0.5</v>
      </c>
      <c r="AG1293" s="104">
        <v>0.7</v>
      </c>
    </row>
    <row r="1294" spans="1:33" ht="29.1" customHeight="1">
      <c r="A1294" s="112" t="s">
        <v>481</v>
      </c>
      <c r="B1294" s="113" t="s">
        <v>482</v>
      </c>
      <c r="C1294" s="112" t="s">
        <v>8</v>
      </c>
      <c r="D1294" s="112" t="s">
        <v>83</v>
      </c>
      <c r="E1294" s="114">
        <v>1.042</v>
      </c>
      <c r="F1294" s="115">
        <f t="shared" si="326"/>
        <v>0.99</v>
      </c>
      <c r="G1294" s="115">
        <f t="shared" si="327"/>
        <v>1.03</v>
      </c>
      <c r="AA1294" s="6" t="s">
        <v>481</v>
      </c>
      <c r="AB1294" s="6" t="s">
        <v>482</v>
      </c>
      <c r="AC1294" s="6" t="s">
        <v>8</v>
      </c>
      <c r="AD1294" s="6" t="s">
        <v>83</v>
      </c>
      <c r="AE1294" s="6">
        <v>1.042</v>
      </c>
      <c r="AF1294" s="104">
        <v>1.32</v>
      </c>
      <c r="AG1294" s="104">
        <v>1.37</v>
      </c>
    </row>
    <row r="1295" spans="1:33" ht="15" customHeight="1">
      <c r="A1295" s="107"/>
      <c r="B1295" s="107"/>
      <c r="C1295" s="107"/>
      <c r="D1295" s="107"/>
      <c r="E1295" s="116" t="s">
        <v>84</v>
      </c>
      <c r="F1295" s="116"/>
      <c r="G1295" s="117">
        <f>SUM(G1293:G1294)</f>
        <v>1.56</v>
      </c>
      <c r="AE1295" s="6" t="s">
        <v>84</v>
      </c>
      <c r="AG1295" s="104">
        <v>2.0699999999999998</v>
      </c>
    </row>
    <row r="1296" spans="1:33" ht="15" customHeight="1">
      <c r="A1296" s="110" t="s">
        <v>96</v>
      </c>
      <c r="B1296" s="110"/>
      <c r="C1296" s="111" t="s">
        <v>2</v>
      </c>
      <c r="D1296" s="111" t="s">
        <v>3</v>
      </c>
      <c r="E1296" s="111" t="s">
        <v>4</v>
      </c>
      <c r="F1296" s="111" t="s">
        <v>5</v>
      </c>
      <c r="G1296" s="111" t="s">
        <v>6</v>
      </c>
      <c r="AA1296" s="6" t="s">
        <v>96</v>
      </c>
      <c r="AC1296" s="6" t="s">
        <v>2</v>
      </c>
      <c r="AD1296" s="6" t="s">
        <v>3</v>
      </c>
      <c r="AE1296" s="6" t="s">
        <v>4</v>
      </c>
      <c r="AF1296" s="104" t="s">
        <v>5</v>
      </c>
      <c r="AG1296" s="104" t="s">
        <v>6</v>
      </c>
    </row>
    <row r="1297" spans="1:33" ht="15" customHeight="1">
      <c r="A1297" s="112" t="s">
        <v>98</v>
      </c>
      <c r="B1297" s="113" t="s">
        <v>1725</v>
      </c>
      <c r="C1297" s="112" t="s">
        <v>8</v>
      </c>
      <c r="D1297" s="112" t="s">
        <v>36</v>
      </c>
      <c r="E1297" s="114">
        <v>2.4590000000000001</v>
      </c>
      <c r="F1297" s="115">
        <f t="shared" ref="F1297:F1299" si="328">IF(D1297="H",$K$9*AF1297,$K$10*AF1297)</f>
        <v>16.049999999999997</v>
      </c>
      <c r="G1297" s="115">
        <f t="shared" ref="G1297:G1299" si="329">ROUND(F1297*E1297,2)</f>
        <v>39.47</v>
      </c>
      <c r="AA1297" s="6" t="s">
        <v>98</v>
      </c>
      <c r="AB1297" s="6" t="s">
        <v>1725</v>
      </c>
      <c r="AC1297" s="6" t="s">
        <v>8</v>
      </c>
      <c r="AD1297" s="6" t="s">
        <v>36</v>
      </c>
      <c r="AE1297" s="6">
        <v>2.4590000000000001</v>
      </c>
      <c r="AF1297" s="104">
        <v>21.4</v>
      </c>
      <c r="AG1297" s="104">
        <v>52.62</v>
      </c>
    </row>
    <row r="1298" spans="1:33" ht="15" customHeight="1">
      <c r="A1298" s="112" t="s">
        <v>405</v>
      </c>
      <c r="B1298" s="113" t="s">
        <v>1728</v>
      </c>
      <c r="C1298" s="112" t="s">
        <v>8</v>
      </c>
      <c r="D1298" s="112" t="s">
        <v>36</v>
      </c>
      <c r="E1298" s="114">
        <v>2.4590000000000001</v>
      </c>
      <c r="F1298" s="115">
        <f t="shared" si="328"/>
        <v>16.297499999999999</v>
      </c>
      <c r="G1298" s="115">
        <f t="shared" si="329"/>
        <v>40.08</v>
      </c>
      <c r="AA1298" s="6" t="s">
        <v>405</v>
      </c>
      <c r="AB1298" s="6" t="s">
        <v>1728</v>
      </c>
      <c r="AC1298" s="6" t="s">
        <v>8</v>
      </c>
      <c r="AD1298" s="6" t="s">
        <v>36</v>
      </c>
      <c r="AE1298" s="6">
        <v>2.4590000000000001</v>
      </c>
      <c r="AF1298" s="104">
        <v>21.73</v>
      </c>
      <c r="AG1298" s="104">
        <v>53.43</v>
      </c>
    </row>
    <row r="1299" spans="1:33" ht="15" customHeight="1">
      <c r="A1299" s="112" t="s">
        <v>127</v>
      </c>
      <c r="B1299" s="113" t="s">
        <v>1727</v>
      </c>
      <c r="C1299" s="112" t="s">
        <v>8</v>
      </c>
      <c r="D1299" s="112" t="s">
        <v>36</v>
      </c>
      <c r="E1299" s="114">
        <v>7.3769999999999998</v>
      </c>
      <c r="F1299" s="115">
        <f t="shared" si="328"/>
        <v>12.84</v>
      </c>
      <c r="G1299" s="115">
        <f t="shared" si="329"/>
        <v>94.72</v>
      </c>
      <c r="AA1299" s="6" t="s">
        <v>127</v>
      </c>
      <c r="AB1299" s="6" t="s">
        <v>1727</v>
      </c>
      <c r="AC1299" s="6" t="s">
        <v>8</v>
      </c>
      <c r="AD1299" s="6" t="s">
        <v>36</v>
      </c>
      <c r="AE1299" s="6">
        <v>7.3769999999999998</v>
      </c>
      <c r="AF1299" s="104">
        <v>17.12</v>
      </c>
      <c r="AG1299" s="104">
        <v>126.29</v>
      </c>
    </row>
    <row r="1300" spans="1:33" ht="18" customHeight="1">
      <c r="A1300" s="107"/>
      <c r="B1300" s="107"/>
      <c r="C1300" s="107"/>
      <c r="D1300" s="107"/>
      <c r="E1300" s="116" t="s">
        <v>99</v>
      </c>
      <c r="F1300" s="116"/>
      <c r="G1300" s="117">
        <f>SUM(G1297:G1299)</f>
        <v>174.26999999999998</v>
      </c>
      <c r="AE1300" s="6" t="s">
        <v>99</v>
      </c>
      <c r="AG1300" s="104">
        <v>232.34</v>
      </c>
    </row>
    <row r="1301" spans="1:33" ht="15" customHeight="1">
      <c r="A1301" s="107"/>
      <c r="B1301" s="107"/>
      <c r="C1301" s="107"/>
      <c r="D1301" s="107"/>
      <c r="E1301" s="118" t="s">
        <v>21</v>
      </c>
      <c r="F1301" s="118"/>
      <c r="G1301" s="119">
        <f>G1300+G1295</f>
        <v>175.82999999999998</v>
      </c>
      <c r="AE1301" s="6" t="s">
        <v>21</v>
      </c>
      <c r="AG1301" s="104">
        <v>234.41</v>
      </c>
    </row>
    <row r="1302" spans="1:33" ht="9.9499999999999993" customHeight="1">
      <c r="A1302" s="107"/>
      <c r="B1302" s="107"/>
      <c r="C1302" s="108"/>
      <c r="D1302" s="108"/>
      <c r="E1302" s="107"/>
      <c r="F1302" s="107"/>
      <c r="G1302" s="107"/>
    </row>
    <row r="1303" spans="1:33" ht="20.100000000000001" customHeight="1">
      <c r="A1303" s="109" t="s">
        <v>558</v>
      </c>
      <c r="B1303" s="109"/>
      <c r="C1303" s="109"/>
      <c r="D1303" s="109"/>
      <c r="E1303" s="109"/>
      <c r="F1303" s="109"/>
      <c r="G1303" s="109"/>
      <c r="AA1303" s="6" t="s">
        <v>558</v>
      </c>
    </row>
    <row r="1304" spans="1:33" ht="15" customHeight="1">
      <c r="A1304" s="110" t="s">
        <v>63</v>
      </c>
      <c r="B1304" s="110"/>
      <c r="C1304" s="111" t="s">
        <v>2</v>
      </c>
      <c r="D1304" s="111" t="s">
        <v>3</v>
      </c>
      <c r="E1304" s="111" t="s">
        <v>4</v>
      </c>
      <c r="F1304" s="111" t="s">
        <v>5</v>
      </c>
      <c r="G1304" s="111" t="s">
        <v>6</v>
      </c>
      <c r="AA1304" s="6" t="s">
        <v>63</v>
      </c>
      <c r="AC1304" s="6" t="s">
        <v>2</v>
      </c>
      <c r="AD1304" s="6" t="s">
        <v>3</v>
      </c>
      <c r="AE1304" s="6" t="s">
        <v>4</v>
      </c>
      <c r="AF1304" s="104" t="s">
        <v>5</v>
      </c>
      <c r="AG1304" s="104" t="s">
        <v>6</v>
      </c>
    </row>
    <row r="1305" spans="1:33" ht="20.100000000000001" customHeight="1">
      <c r="A1305" s="112" t="s">
        <v>409</v>
      </c>
      <c r="B1305" s="113" t="s">
        <v>410</v>
      </c>
      <c r="C1305" s="112" t="s">
        <v>8</v>
      </c>
      <c r="D1305" s="112" t="s">
        <v>55</v>
      </c>
      <c r="E1305" s="114">
        <v>37.74</v>
      </c>
      <c r="F1305" s="115">
        <f t="shared" ref="F1305:F1307" si="330">IF(D1305="H",$K$9*AF1305,$K$10*AF1305)</f>
        <v>0.51</v>
      </c>
      <c r="G1305" s="115">
        <f t="shared" ref="G1305:G1307" si="331">ROUND(F1305*E1305,2)</f>
        <v>19.25</v>
      </c>
      <c r="AA1305" s="6" t="s">
        <v>409</v>
      </c>
      <c r="AB1305" s="6" t="s">
        <v>410</v>
      </c>
      <c r="AC1305" s="6" t="s">
        <v>8</v>
      </c>
      <c r="AD1305" s="6" t="s">
        <v>55</v>
      </c>
      <c r="AE1305" s="6">
        <v>37.74</v>
      </c>
      <c r="AF1305" s="104">
        <v>0.68</v>
      </c>
      <c r="AG1305" s="104">
        <v>25.66</v>
      </c>
    </row>
    <row r="1306" spans="1:33" ht="15" customHeight="1">
      <c r="A1306" s="112" t="s">
        <v>411</v>
      </c>
      <c r="B1306" s="113" t="s">
        <v>412</v>
      </c>
      <c r="C1306" s="112" t="s">
        <v>8</v>
      </c>
      <c r="D1306" s="112" t="s">
        <v>413</v>
      </c>
      <c r="E1306" s="114">
        <v>6.8999999999999999E-3</v>
      </c>
      <c r="F1306" s="115">
        <f t="shared" si="330"/>
        <v>29.055</v>
      </c>
      <c r="G1306" s="115">
        <f t="shared" si="331"/>
        <v>0.2</v>
      </c>
      <c r="AA1306" s="6" t="s">
        <v>411</v>
      </c>
      <c r="AB1306" s="6" t="s">
        <v>412</v>
      </c>
      <c r="AC1306" s="6" t="s">
        <v>8</v>
      </c>
      <c r="AD1306" s="6" t="s">
        <v>413</v>
      </c>
      <c r="AE1306" s="6">
        <v>6.8999999999999999E-3</v>
      </c>
      <c r="AF1306" s="104">
        <v>38.74</v>
      </c>
      <c r="AG1306" s="104">
        <v>0.26</v>
      </c>
    </row>
    <row r="1307" spans="1:33" ht="20.100000000000001" customHeight="1">
      <c r="A1307" s="112" t="s">
        <v>559</v>
      </c>
      <c r="B1307" s="113" t="s">
        <v>560</v>
      </c>
      <c r="C1307" s="112" t="s">
        <v>8</v>
      </c>
      <c r="D1307" s="112" t="s">
        <v>87</v>
      </c>
      <c r="E1307" s="114">
        <v>0.57999999999999996</v>
      </c>
      <c r="F1307" s="115">
        <f t="shared" si="330"/>
        <v>2.7075</v>
      </c>
      <c r="G1307" s="115">
        <f t="shared" si="331"/>
        <v>1.57</v>
      </c>
      <c r="AA1307" s="6" t="s">
        <v>559</v>
      </c>
      <c r="AB1307" s="6" t="s">
        <v>560</v>
      </c>
      <c r="AC1307" s="6" t="s">
        <v>8</v>
      </c>
      <c r="AD1307" s="6" t="s">
        <v>87</v>
      </c>
      <c r="AE1307" s="6">
        <v>0.57999999999999996</v>
      </c>
      <c r="AF1307" s="104">
        <v>3.61</v>
      </c>
      <c r="AG1307" s="104">
        <v>2.09</v>
      </c>
    </row>
    <row r="1308" spans="1:33" ht="15" customHeight="1">
      <c r="A1308" s="107"/>
      <c r="B1308" s="107"/>
      <c r="C1308" s="107"/>
      <c r="D1308" s="107"/>
      <c r="E1308" s="116" t="s">
        <v>75</v>
      </c>
      <c r="F1308" s="116"/>
      <c r="G1308" s="117">
        <f>SUM(G1305:G1307)</f>
        <v>21.02</v>
      </c>
      <c r="AE1308" s="6" t="s">
        <v>75</v>
      </c>
      <c r="AG1308" s="104">
        <v>28.01</v>
      </c>
    </row>
    <row r="1309" spans="1:33" ht="15" customHeight="1">
      <c r="A1309" s="110" t="s">
        <v>96</v>
      </c>
      <c r="B1309" s="110"/>
      <c r="C1309" s="111" t="s">
        <v>2</v>
      </c>
      <c r="D1309" s="111" t="s">
        <v>3</v>
      </c>
      <c r="E1309" s="111" t="s">
        <v>4</v>
      </c>
      <c r="F1309" s="111" t="s">
        <v>5</v>
      </c>
      <c r="G1309" s="111" t="s">
        <v>6</v>
      </c>
      <c r="AA1309" s="6" t="s">
        <v>96</v>
      </c>
      <c r="AC1309" s="6" t="s">
        <v>2</v>
      </c>
      <c r="AD1309" s="6" t="s">
        <v>3</v>
      </c>
      <c r="AE1309" s="6" t="s">
        <v>4</v>
      </c>
      <c r="AF1309" s="104" t="s">
        <v>5</v>
      </c>
      <c r="AG1309" s="104" t="s">
        <v>6</v>
      </c>
    </row>
    <row r="1310" spans="1:33" ht="15" customHeight="1">
      <c r="A1310" s="112" t="s">
        <v>405</v>
      </c>
      <c r="B1310" s="113" t="s">
        <v>1728</v>
      </c>
      <c r="C1310" s="112" t="s">
        <v>8</v>
      </c>
      <c r="D1310" s="112" t="s">
        <v>36</v>
      </c>
      <c r="E1310" s="114">
        <v>2.2000000000000002</v>
      </c>
      <c r="F1310" s="115">
        <f t="shared" ref="F1310:F1311" si="332">IF(D1310="H",$K$9*AF1310,$K$10*AF1310)</f>
        <v>16.297499999999999</v>
      </c>
      <c r="G1310" s="115">
        <f t="shared" ref="G1310:G1311" si="333">ROUND(F1310*E1310,2)</f>
        <v>35.85</v>
      </c>
      <c r="AA1310" s="6" t="s">
        <v>405</v>
      </c>
      <c r="AB1310" s="6" t="s">
        <v>1728</v>
      </c>
      <c r="AC1310" s="6" t="s">
        <v>8</v>
      </c>
      <c r="AD1310" s="6" t="s">
        <v>36</v>
      </c>
      <c r="AE1310" s="6">
        <v>2.2000000000000002</v>
      </c>
      <c r="AF1310" s="104">
        <v>21.73</v>
      </c>
      <c r="AG1310" s="104">
        <v>47.8</v>
      </c>
    </row>
    <row r="1311" spans="1:33" ht="15" customHeight="1">
      <c r="A1311" s="112" t="s">
        <v>127</v>
      </c>
      <c r="B1311" s="113" t="s">
        <v>1727</v>
      </c>
      <c r="C1311" s="112" t="s">
        <v>8</v>
      </c>
      <c r="D1311" s="112" t="s">
        <v>36</v>
      </c>
      <c r="E1311" s="114">
        <v>1.1000000000000001</v>
      </c>
      <c r="F1311" s="115">
        <f t="shared" si="332"/>
        <v>12.84</v>
      </c>
      <c r="G1311" s="115">
        <f t="shared" si="333"/>
        <v>14.12</v>
      </c>
      <c r="AA1311" s="6" t="s">
        <v>127</v>
      </c>
      <c r="AB1311" s="6" t="s">
        <v>1727</v>
      </c>
      <c r="AC1311" s="6" t="s">
        <v>8</v>
      </c>
      <c r="AD1311" s="6" t="s">
        <v>36</v>
      </c>
      <c r="AE1311" s="6">
        <v>1.1000000000000001</v>
      </c>
      <c r="AF1311" s="104">
        <v>17.12</v>
      </c>
      <c r="AG1311" s="104">
        <v>18.829999999999998</v>
      </c>
    </row>
    <row r="1312" spans="1:33" ht="18" customHeight="1">
      <c r="A1312" s="107"/>
      <c r="B1312" s="107"/>
      <c r="C1312" s="107"/>
      <c r="D1312" s="107"/>
      <c r="E1312" s="116" t="s">
        <v>99</v>
      </c>
      <c r="F1312" s="116"/>
      <c r="G1312" s="117">
        <f>SUM(G1310:G1311)</f>
        <v>49.97</v>
      </c>
      <c r="AE1312" s="6" t="s">
        <v>99</v>
      </c>
      <c r="AG1312" s="104">
        <v>66.63</v>
      </c>
    </row>
    <row r="1313" spans="1:33" ht="15" customHeight="1">
      <c r="A1313" s="110" t="s">
        <v>18</v>
      </c>
      <c r="B1313" s="110"/>
      <c r="C1313" s="111" t="s">
        <v>2</v>
      </c>
      <c r="D1313" s="111" t="s">
        <v>3</v>
      </c>
      <c r="E1313" s="111" t="s">
        <v>4</v>
      </c>
      <c r="F1313" s="111" t="s">
        <v>5</v>
      </c>
      <c r="G1313" s="111" t="s">
        <v>6</v>
      </c>
      <c r="AA1313" s="6" t="s">
        <v>18</v>
      </c>
      <c r="AC1313" s="6" t="s">
        <v>2</v>
      </c>
      <c r="AD1313" s="6" t="s">
        <v>3</v>
      </c>
      <c r="AE1313" s="6" t="s">
        <v>4</v>
      </c>
      <c r="AF1313" s="104" t="s">
        <v>5</v>
      </c>
      <c r="AG1313" s="104" t="s">
        <v>6</v>
      </c>
    </row>
    <row r="1314" spans="1:33" ht="36.950000000000003" customHeight="1">
      <c r="A1314" s="112" t="s">
        <v>416</v>
      </c>
      <c r="B1314" s="113" t="s">
        <v>417</v>
      </c>
      <c r="C1314" s="112" t="s">
        <v>8</v>
      </c>
      <c r="D1314" s="112" t="s">
        <v>102</v>
      </c>
      <c r="E1314" s="114">
        <v>1.0500000000000001E-2</v>
      </c>
      <c r="F1314" s="115">
        <f>IF(D1314="H",$K$9*AF1314,$K$10*AF1314)</f>
        <v>423.41999999999996</v>
      </c>
      <c r="G1314" s="115">
        <f t="shared" ref="G1314" si="334">ROUND(F1314*E1314,2)</f>
        <v>4.45</v>
      </c>
      <c r="AA1314" s="6" t="s">
        <v>416</v>
      </c>
      <c r="AB1314" s="6" t="s">
        <v>417</v>
      </c>
      <c r="AC1314" s="6" t="s">
        <v>8</v>
      </c>
      <c r="AD1314" s="6" t="s">
        <v>102</v>
      </c>
      <c r="AE1314" s="6">
        <v>1.0500000000000001E-2</v>
      </c>
      <c r="AF1314" s="104">
        <v>564.55999999999995</v>
      </c>
      <c r="AG1314" s="104">
        <v>5.92</v>
      </c>
    </row>
    <row r="1315" spans="1:33" ht="15" customHeight="1">
      <c r="A1315" s="107"/>
      <c r="B1315" s="107"/>
      <c r="C1315" s="107"/>
      <c r="D1315" s="107"/>
      <c r="E1315" s="116" t="s">
        <v>20</v>
      </c>
      <c r="F1315" s="116"/>
      <c r="G1315" s="117">
        <f>SUM(G1314)</f>
        <v>4.45</v>
      </c>
      <c r="AE1315" s="6" t="s">
        <v>20</v>
      </c>
      <c r="AG1315" s="104">
        <v>5.92</v>
      </c>
    </row>
    <row r="1316" spans="1:33" ht="15" customHeight="1">
      <c r="A1316" s="107"/>
      <c r="B1316" s="107"/>
      <c r="C1316" s="107"/>
      <c r="D1316" s="107"/>
      <c r="E1316" s="118" t="s">
        <v>21</v>
      </c>
      <c r="F1316" s="118"/>
      <c r="G1316" s="119">
        <f>G1315+G1312+G1308</f>
        <v>75.44</v>
      </c>
      <c r="AE1316" s="6" t="s">
        <v>21</v>
      </c>
      <c r="AG1316" s="104">
        <v>100.56</v>
      </c>
    </row>
    <row r="1317" spans="1:33" ht="9.9499999999999993" customHeight="1">
      <c r="A1317" s="107"/>
      <c r="B1317" s="107"/>
      <c r="C1317" s="108"/>
      <c r="D1317" s="108"/>
      <c r="E1317" s="107"/>
      <c r="F1317" s="107"/>
      <c r="G1317" s="107"/>
    </row>
    <row r="1318" spans="1:33" ht="20.100000000000001" customHeight="1">
      <c r="A1318" s="109" t="s">
        <v>561</v>
      </c>
      <c r="B1318" s="109"/>
      <c r="C1318" s="109"/>
      <c r="D1318" s="109"/>
      <c r="E1318" s="109"/>
      <c r="F1318" s="109"/>
      <c r="G1318" s="109"/>
      <c r="AA1318" s="6" t="s">
        <v>561</v>
      </c>
    </row>
    <row r="1319" spans="1:33" ht="15" customHeight="1">
      <c r="A1319" s="110" t="s">
        <v>63</v>
      </c>
      <c r="B1319" s="110"/>
      <c r="C1319" s="111" t="s">
        <v>2</v>
      </c>
      <c r="D1319" s="111" t="s">
        <v>3</v>
      </c>
      <c r="E1319" s="111" t="s">
        <v>4</v>
      </c>
      <c r="F1319" s="111" t="s">
        <v>5</v>
      </c>
      <c r="G1319" s="111" t="s">
        <v>6</v>
      </c>
      <c r="AA1319" s="6" t="s">
        <v>63</v>
      </c>
      <c r="AC1319" s="6" t="s">
        <v>2</v>
      </c>
      <c r="AD1319" s="6" t="s">
        <v>3</v>
      </c>
      <c r="AE1319" s="6" t="s">
        <v>4</v>
      </c>
      <c r="AF1319" s="104" t="s">
        <v>5</v>
      </c>
      <c r="AG1319" s="104" t="s">
        <v>6</v>
      </c>
    </row>
    <row r="1320" spans="1:33" ht="20.100000000000001" customHeight="1">
      <c r="A1320" s="112" t="s">
        <v>562</v>
      </c>
      <c r="B1320" s="113" t="s">
        <v>563</v>
      </c>
      <c r="C1320" s="112" t="s">
        <v>8</v>
      </c>
      <c r="D1320" s="112" t="s">
        <v>87</v>
      </c>
      <c r="E1320" s="114">
        <v>2.5026999999999999</v>
      </c>
      <c r="F1320" s="115">
        <v>0.35</v>
      </c>
      <c r="G1320" s="115">
        <f t="shared" ref="G1320:G1328" si="335">ROUND(F1320*E1320,2)</f>
        <v>0.88</v>
      </c>
      <c r="AA1320" s="6" t="s">
        <v>562</v>
      </c>
      <c r="AB1320" s="6" t="s">
        <v>563</v>
      </c>
      <c r="AC1320" s="6" t="s">
        <v>8</v>
      </c>
      <c r="AD1320" s="6" t="s">
        <v>87</v>
      </c>
      <c r="AE1320" s="6">
        <v>2.5026999999999999</v>
      </c>
      <c r="AF1320" s="104">
        <v>0.35</v>
      </c>
      <c r="AG1320" s="104">
        <v>0.87</v>
      </c>
    </row>
    <row r="1321" spans="1:33" ht="20.100000000000001" customHeight="1">
      <c r="A1321" s="112" t="s">
        <v>564</v>
      </c>
      <c r="B1321" s="113" t="s">
        <v>565</v>
      </c>
      <c r="C1321" s="112" t="s">
        <v>8</v>
      </c>
      <c r="D1321" s="112" t="s">
        <v>87</v>
      </c>
      <c r="E1321" s="114">
        <v>1.5851</v>
      </c>
      <c r="F1321" s="115">
        <f t="shared" ref="F1321:F1328" si="336">IF(D1321="H",$K$9*AF1321,$K$10*AF1321)</f>
        <v>2.3624999999999998</v>
      </c>
      <c r="G1321" s="115">
        <f t="shared" si="335"/>
        <v>3.74</v>
      </c>
      <c r="AA1321" s="6" t="s">
        <v>564</v>
      </c>
      <c r="AB1321" s="6" t="s">
        <v>565</v>
      </c>
      <c r="AC1321" s="6" t="s">
        <v>8</v>
      </c>
      <c r="AD1321" s="6" t="s">
        <v>87</v>
      </c>
      <c r="AE1321" s="6">
        <v>1.5851</v>
      </c>
      <c r="AF1321" s="104">
        <v>3.15</v>
      </c>
      <c r="AG1321" s="104">
        <v>4.99</v>
      </c>
    </row>
    <row r="1322" spans="1:33" ht="29.1" customHeight="1">
      <c r="A1322" s="112" t="s">
        <v>566</v>
      </c>
      <c r="B1322" s="113" t="s">
        <v>567</v>
      </c>
      <c r="C1322" s="112" t="s">
        <v>8</v>
      </c>
      <c r="D1322" s="112" t="s">
        <v>90</v>
      </c>
      <c r="E1322" s="114">
        <v>1.0327</v>
      </c>
      <c r="F1322" s="115">
        <f t="shared" si="336"/>
        <v>2.9625000000000004</v>
      </c>
      <c r="G1322" s="115">
        <f t="shared" si="335"/>
        <v>3.06</v>
      </c>
      <c r="AA1322" s="6" t="s">
        <v>566</v>
      </c>
      <c r="AB1322" s="6" t="s">
        <v>567</v>
      </c>
      <c r="AC1322" s="6" t="s">
        <v>8</v>
      </c>
      <c r="AD1322" s="6" t="s">
        <v>90</v>
      </c>
      <c r="AE1322" s="6">
        <v>1.0327</v>
      </c>
      <c r="AF1322" s="104">
        <v>3.95</v>
      </c>
      <c r="AG1322" s="104">
        <v>4.07</v>
      </c>
    </row>
    <row r="1323" spans="1:33" ht="20.100000000000001" customHeight="1">
      <c r="A1323" s="112" t="s">
        <v>568</v>
      </c>
      <c r="B1323" s="113" t="s">
        <v>569</v>
      </c>
      <c r="C1323" s="112" t="s">
        <v>8</v>
      </c>
      <c r="D1323" s="112" t="s">
        <v>55</v>
      </c>
      <c r="E1323" s="114">
        <v>20.0077</v>
      </c>
      <c r="F1323" s="115">
        <f t="shared" si="336"/>
        <v>8.2500000000000004E-2</v>
      </c>
      <c r="G1323" s="115">
        <f t="shared" si="335"/>
        <v>1.65</v>
      </c>
      <c r="AA1323" s="6" t="s">
        <v>568</v>
      </c>
      <c r="AB1323" s="6" t="s">
        <v>569</v>
      </c>
      <c r="AC1323" s="6" t="s">
        <v>8</v>
      </c>
      <c r="AD1323" s="6" t="s">
        <v>55</v>
      </c>
      <c r="AE1323" s="6">
        <v>20.0077</v>
      </c>
      <c r="AF1323" s="104">
        <v>0.11</v>
      </c>
      <c r="AG1323" s="104">
        <v>2.2000000000000002</v>
      </c>
    </row>
    <row r="1324" spans="1:33" ht="20.100000000000001" customHeight="1">
      <c r="A1324" s="112" t="s">
        <v>570</v>
      </c>
      <c r="B1324" s="113" t="s">
        <v>571</v>
      </c>
      <c r="C1324" s="112" t="s">
        <v>8</v>
      </c>
      <c r="D1324" s="112" t="s">
        <v>55</v>
      </c>
      <c r="E1324" s="114">
        <v>0.91490000000000005</v>
      </c>
      <c r="F1324" s="115">
        <f t="shared" si="336"/>
        <v>0.19500000000000001</v>
      </c>
      <c r="G1324" s="115">
        <f t="shared" si="335"/>
        <v>0.18</v>
      </c>
      <c r="AA1324" s="6" t="s">
        <v>570</v>
      </c>
      <c r="AB1324" s="6" t="s">
        <v>571</v>
      </c>
      <c r="AC1324" s="6" t="s">
        <v>8</v>
      </c>
      <c r="AD1324" s="6" t="s">
        <v>55</v>
      </c>
      <c r="AE1324" s="6">
        <v>0.91490000000000005</v>
      </c>
      <c r="AF1324" s="104">
        <v>0.26</v>
      </c>
      <c r="AG1324" s="104">
        <v>0.23</v>
      </c>
    </row>
    <row r="1325" spans="1:33" ht="20.100000000000001" customHeight="1">
      <c r="A1325" s="112" t="s">
        <v>572</v>
      </c>
      <c r="B1325" s="113" t="s">
        <v>573</v>
      </c>
      <c r="C1325" s="112" t="s">
        <v>8</v>
      </c>
      <c r="D1325" s="112" t="s">
        <v>87</v>
      </c>
      <c r="E1325" s="114">
        <v>1.8187</v>
      </c>
      <c r="F1325" s="115">
        <f t="shared" si="336"/>
        <v>5.4524999999999997</v>
      </c>
      <c r="G1325" s="115">
        <f t="shared" si="335"/>
        <v>9.92</v>
      </c>
      <c r="AA1325" s="6" t="s">
        <v>572</v>
      </c>
      <c r="AB1325" s="6" t="s">
        <v>573</v>
      </c>
      <c r="AC1325" s="6" t="s">
        <v>8</v>
      </c>
      <c r="AD1325" s="6" t="s">
        <v>87</v>
      </c>
      <c r="AE1325" s="6">
        <v>1.8187</v>
      </c>
      <c r="AF1325" s="104">
        <v>7.27</v>
      </c>
      <c r="AG1325" s="104">
        <v>13.22</v>
      </c>
    </row>
    <row r="1326" spans="1:33" ht="20.100000000000001" customHeight="1">
      <c r="A1326" s="112" t="s">
        <v>574</v>
      </c>
      <c r="B1326" s="113" t="s">
        <v>575</v>
      </c>
      <c r="C1326" s="112" t="s">
        <v>8</v>
      </c>
      <c r="D1326" s="112" t="s">
        <v>87</v>
      </c>
      <c r="E1326" s="114">
        <v>5.7999000000000001</v>
      </c>
      <c r="F1326" s="115">
        <f t="shared" si="336"/>
        <v>6.1875</v>
      </c>
      <c r="G1326" s="115">
        <f t="shared" si="335"/>
        <v>35.89</v>
      </c>
      <c r="AA1326" s="6" t="s">
        <v>574</v>
      </c>
      <c r="AB1326" s="6" t="s">
        <v>575</v>
      </c>
      <c r="AC1326" s="6" t="s">
        <v>8</v>
      </c>
      <c r="AD1326" s="6" t="s">
        <v>87</v>
      </c>
      <c r="AE1326" s="6">
        <v>5.7999000000000001</v>
      </c>
      <c r="AF1326" s="104">
        <v>8.25</v>
      </c>
      <c r="AG1326" s="104">
        <v>47.84</v>
      </c>
    </row>
    <row r="1327" spans="1:33" ht="20.100000000000001" customHeight="1">
      <c r="A1327" s="112" t="s">
        <v>576</v>
      </c>
      <c r="B1327" s="113" t="s">
        <v>577</v>
      </c>
      <c r="C1327" s="112" t="s">
        <v>8</v>
      </c>
      <c r="D1327" s="112" t="s">
        <v>413</v>
      </c>
      <c r="E1327" s="114">
        <v>5.8099999999999999E-2</v>
      </c>
      <c r="F1327" s="115">
        <f t="shared" si="336"/>
        <v>33.787499999999994</v>
      </c>
      <c r="G1327" s="115">
        <f t="shared" si="335"/>
        <v>1.96</v>
      </c>
      <c r="AA1327" s="6" t="s">
        <v>576</v>
      </c>
      <c r="AB1327" s="6" t="s">
        <v>577</v>
      </c>
      <c r="AC1327" s="6" t="s">
        <v>8</v>
      </c>
      <c r="AD1327" s="6" t="s">
        <v>413</v>
      </c>
      <c r="AE1327" s="6">
        <v>5.8099999999999999E-2</v>
      </c>
      <c r="AF1327" s="104">
        <v>45.05</v>
      </c>
      <c r="AG1327" s="104">
        <v>2.61</v>
      </c>
    </row>
    <row r="1328" spans="1:33" ht="20.100000000000001" customHeight="1">
      <c r="A1328" s="112" t="s">
        <v>578</v>
      </c>
      <c r="B1328" s="113" t="s">
        <v>579</v>
      </c>
      <c r="C1328" s="112" t="s">
        <v>8</v>
      </c>
      <c r="D1328" s="112" t="s">
        <v>95</v>
      </c>
      <c r="E1328" s="114">
        <v>2.1059999999999999</v>
      </c>
      <c r="F1328" s="115">
        <f t="shared" si="336"/>
        <v>17.085000000000001</v>
      </c>
      <c r="G1328" s="115">
        <f t="shared" si="335"/>
        <v>35.979999999999997</v>
      </c>
      <c r="AA1328" s="6" t="s">
        <v>578</v>
      </c>
      <c r="AB1328" s="6" t="s">
        <v>579</v>
      </c>
      <c r="AC1328" s="6" t="s">
        <v>8</v>
      </c>
      <c r="AD1328" s="6" t="s">
        <v>95</v>
      </c>
      <c r="AE1328" s="6">
        <v>2.1059999999999999</v>
      </c>
      <c r="AF1328" s="104">
        <v>22.78</v>
      </c>
      <c r="AG1328" s="104">
        <v>47.97</v>
      </c>
    </row>
    <row r="1329" spans="1:33" ht="15" customHeight="1">
      <c r="A1329" s="107"/>
      <c r="B1329" s="107"/>
      <c r="C1329" s="107"/>
      <c r="D1329" s="107"/>
      <c r="E1329" s="116" t="s">
        <v>75</v>
      </c>
      <c r="F1329" s="116"/>
      <c r="G1329" s="117">
        <f>SUM(G1320:G1328)</f>
        <v>93.259999999999991</v>
      </c>
      <c r="AE1329" s="6" t="s">
        <v>75</v>
      </c>
      <c r="AG1329" s="104">
        <v>124</v>
      </c>
    </row>
    <row r="1330" spans="1:33" ht="15" customHeight="1">
      <c r="A1330" s="110" t="s">
        <v>96</v>
      </c>
      <c r="B1330" s="110"/>
      <c r="C1330" s="111" t="s">
        <v>2</v>
      </c>
      <c r="D1330" s="111" t="s">
        <v>3</v>
      </c>
      <c r="E1330" s="111" t="s">
        <v>4</v>
      </c>
      <c r="F1330" s="111" t="s">
        <v>5</v>
      </c>
      <c r="G1330" s="111" t="s">
        <v>6</v>
      </c>
      <c r="AA1330" s="6" t="s">
        <v>96</v>
      </c>
      <c r="AC1330" s="6" t="s">
        <v>2</v>
      </c>
      <c r="AD1330" s="6" t="s">
        <v>3</v>
      </c>
      <c r="AE1330" s="6" t="s">
        <v>4</v>
      </c>
      <c r="AF1330" s="104" t="s">
        <v>5</v>
      </c>
      <c r="AG1330" s="104" t="s">
        <v>6</v>
      </c>
    </row>
    <row r="1331" spans="1:33" ht="20.100000000000001" customHeight="1">
      <c r="A1331" s="112" t="s">
        <v>580</v>
      </c>
      <c r="B1331" s="113" t="s">
        <v>1734</v>
      </c>
      <c r="C1331" s="112" t="s">
        <v>8</v>
      </c>
      <c r="D1331" s="112" t="s">
        <v>36</v>
      </c>
      <c r="E1331" s="114">
        <v>0.83560000000000001</v>
      </c>
      <c r="F1331" s="115">
        <f t="shared" ref="F1331:F1332" si="337">IF(D1331="H",$K$9*AF1331,$K$10*AF1331)</f>
        <v>14.715</v>
      </c>
      <c r="G1331" s="115">
        <f t="shared" ref="G1331:G1332" si="338">ROUND(F1331*E1331,2)</f>
        <v>12.3</v>
      </c>
      <c r="AA1331" s="6" t="s">
        <v>580</v>
      </c>
      <c r="AB1331" s="6" t="s">
        <v>1734</v>
      </c>
      <c r="AC1331" s="6" t="s">
        <v>8</v>
      </c>
      <c r="AD1331" s="6" t="s">
        <v>36</v>
      </c>
      <c r="AE1331" s="6">
        <v>0.83560000000000001</v>
      </c>
      <c r="AF1331" s="104">
        <v>19.62</v>
      </c>
      <c r="AG1331" s="104">
        <v>16.39</v>
      </c>
    </row>
    <row r="1332" spans="1:33" ht="15" customHeight="1">
      <c r="A1332" s="112" t="s">
        <v>127</v>
      </c>
      <c r="B1332" s="113" t="s">
        <v>1727</v>
      </c>
      <c r="C1332" s="112" t="s">
        <v>8</v>
      </c>
      <c r="D1332" s="112" t="s">
        <v>36</v>
      </c>
      <c r="E1332" s="114">
        <v>0.2089</v>
      </c>
      <c r="F1332" s="115">
        <f t="shared" si="337"/>
        <v>12.84</v>
      </c>
      <c r="G1332" s="115">
        <f t="shared" si="338"/>
        <v>2.68</v>
      </c>
      <c r="AA1332" s="6" t="s">
        <v>127</v>
      </c>
      <c r="AB1332" s="6" t="s">
        <v>1727</v>
      </c>
      <c r="AC1332" s="6" t="s">
        <v>8</v>
      </c>
      <c r="AD1332" s="6" t="s">
        <v>36</v>
      </c>
      <c r="AE1332" s="6">
        <v>0.2089</v>
      </c>
      <c r="AF1332" s="104">
        <v>17.12</v>
      </c>
      <c r="AG1332" s="104">
        <v>3.57</v>
      </c>
    </row>
    <row r="1333" spans="1:33" ht="18" customHeight="1">
      <c r="A1333" s="107"/>
      <c r="B1333" s="107"/>
      <c r="C1333" s="107"/>
      <c r="D1333" s="107"/>
      <c r="E1333" s="116" t="s">
        <v>99</v>
      </c>
      <c r="F1333" s="116"/>
      <c r="G1333" s="117">
        <f>SUM(G1331:G1332)</f>
        <v>14.98</v>
      </c>
      <c r="AE1333" s="6" t="s">
        <v>99</v>
      </c>
      <c r="AG1333" s="104">
        <v>19.96</v>
      </c>
    </row>
    <row r="1334" spans="1:33" ht="15" customHeight="1">
      <c r="A1334" s="107"/>
      <c r="B1334" s="107"/>
      <c r="C1334" s="107"/>
      <c r="D1334" s="107"/>
      <c r="E1334" s="118" t="s">
        <v>21</v>
      </c>
      <c r="F1334" s="118"/>
      <c r="G1334" s="119">
        <f>G1333+G1329</f>
        <v>108.24</v>
      </c>
      <c r="AE1334" s="6" t="s">
        <v>21</v>
      </c>
      <c r="AG1334" s="104">
        <v>143.96</v>
      </c>
    </row>
    <row r="1335" spans="1:33" ht="9.9499999999999993" customHeight="1">
      <c r="A1335" s="107"/>
      <c r="B1335" s="107"/>
      <c r="C1335" s="108"/>
      <c r="D1335" s="108"/>
      <c r="E1335" s="107"/>
      <c r="F1335" s="107"/>
      <c r="G1335" s="107"/>
    </row>
    <row r="1336" spans="1:33" ht="20.100000000000001" customHeight="1">
      <c r="A1336" s="109" t="s">
        <v>581</v>
      </c>
      <c r="B1336" s="109"/>
      <c r="C1336" s="109"/>
      <c r="D1336" s="109"/>
      <c r="E1336" s="109"/>
      <c r="F1336" s="109"/>
      <c r="G1336" s="109"/>
      <c r="AA1336" s="6" t="s">
        <v>581</v>
      </c>
    </row>
    <row r="1337" spans="1:33" ht="15" customHeight="1">
      <c r="A1337" s="110" t="s">
        <v>63</v>
      </c>
      <c r="B1337" s="110"/>
      <c r="C1337" s="111" t="s">
        <v>2</v>
      </c>
      <c r="D1337" s="111" t="s">
        <v>3</v>
      </c>
      <c r="E1337" s="111" t="s">
        <v>4</v>
      </c>
      <c r="F1337" s="111" t="s">
        <v>5</v>
      </c>
      <c r="G1337" s="111" t="s">
        <v>6</v>
      </c>
      <c r="AA1337" s="6" t="s">
        <v>63</v>
      </c>
      <c r="AC1337" s="6" t="s">
        <v>2</v>
      </c>
      <c r="AD1337" s="6" t="s">
        <v>3</v>
      </c>
      <c r="AE1337" s="6" t="s">
        <v>4</v>
      </c>
      <c r="AF1337" s="104" t="s">
        <v>5</v>
      </c>
      <c r="AG1337" s="104" t="s">
        <v>6</v>
      </c>
    </row>
    <row r="1338" spans="1:33" ht="29.1" customHeight="1">
      <c r="A1338" s="112" t="s">
        <v>582</v>
      </c>
      <c r="B1338" s="113" t="s">
        <v>583</v>
      </c>
      <c r="C1338" s="112" t="s">
        <v>48</v>
      </c>
      <c r="D1338" s="112" t="s">
        <v>584</v>
      </c>
      <c r="E1338" s="114">
        <v>0.1646</v>
      </c>
      <c r="F1338" s="115">
        <f>IF(D1338="H",$K$9*AF1338,$K$10*AF1338)</f>
        <v>1575.21</v>
      </c>
      <c r="G1338" s="115">
        <f t="shared" ref="G1338" si="339">ROUND(F1338*E1338,2)</f>
        <v>259.27999999999997</v>
      </c>
      <c r="AA1338" s="6" t="s">
        <v>582</v>
      </c>
      <c r="AB1338" s="6" t="s">
        <v>583</v>
      </c>
      <c r="AC1338" s="6" t="s">
        <v>48</v>
      </c>
      <c r="AD1338" s="6" t="s">
        <v>584</v>
      </c>
      <c r="AE1338" s="6">
        <v>0.1646</v>
      </c>
      <c r="AF1338" s="104">
        <v>2100.2800000000002</v>
      </c>
      <c r="AG1338" s="104">
        <v>345.71</v>
      </c>
    </row>
    <row r="1339" spans="1:33" ht="15" customHeight="1">
      <c r="A1339" s="107"/>
      <c r="B1339" s="107"/>
      <c r="C1339" s="107"/>
      <c r="D1339" s="107"/>
      <c r="E1339" s="116" t="s">
        <v>75</v>
      </c>
      <c r="F1339" s="116"/>
      <c r="G1339" s="117">
        <f>SUM(G1337:G1338)</f>
        <v>259.27999999999997</v>
      </c>
      <c r="AE1339" s="6" t="s">
        <v>75</v>
      </c>
      <c r="AG1339" s="104">
        <v>345.71</v>
      </c>
    </row>
    <row r="1340" spans="1:33" ht="15" customHeight="1">
      <c r="A1340" s="110" t="s">
        <v>1769</v>
      </c>
      <c r="B1340" s="110"/>
      <c r="C1340" s="111" t="s">
        <v>2</v>
      </c>
      <c r="D1340" s="111" t="s">
        <v>3</v>
      </c>
      <c r="E1340" s="111" t="s">
        <v>4</v>
      </c>
      <c r="F1340" s="111" t="s">
        <v>5</v>
      </c>
      <c r="G1340" s="111" t="s">
        <v>6</v>
      </c>
      <c r="AA1340" s="6" t="s">
        <v>1769</v>
      </c>
      <c r="AC1340" s="6" t="s">
        <v>2</v>
      </c>
      <c r="AD1340" s="6" t="s">
        <v>3</v>
      </c>
      <c r="AE1340" s="6" t="s">
        <v>4</v>
      </c>
      <c r="AF1340" s="104" t="s">
        <v>5</v>
      </c>
      <c r="AG1340" s="104" t="s">
        <v>6</v>
      </c>
    </row>
    <row r="1341" spans="1:33" ht="15" customHeight="1">
      <c r="A1341" s="112">
        <v>88309</v>
      </c>
      <c r="B1341" s="113" t="s">
        <v>1868</v>
      </c>
      <c r="C1341" s="112" t="s">
        <v>8</v>
      </c>
      <c r="D1341" s="112" t="s">
        <v>60</v>
      </c>
      <c r="E1341" s="114">
        <v>1</v>
      </c>
      <c r="F1341" s="115">
        <f t="shared" ref="F1341:F1342" si="340">IF(D1341="H",$K$9*AF1341,$K$10*AF1341)</f>
        <v>16.297499999999999</v>
      </c>
      <c r="G1341" s="115">
        <f t="shared" ref="G1341:G1342" si="341">ROUND(F1341*E1341,2)</f>
        <v>16.3</v>
      </c>
      <c r="AA1341" s="6">
        <v>88309</v>
      </c>
      <c r="AB1341" s="6" t="s">
        <v>1868</v>
      </c>
      <c r="AC1341" s="6" t="s">
        <v>8</v>
      </c>
      <c r="AD1341" s="6" t="s">
        <v>60</v>
      </c>
      <c r="AE1341" s="6">
        <v>1</v>
      </c>
      <c r="AF1341" s="104">
        <v>21.73</v>
      </c>
      <c r="AG1341" s="104">
        <v>21.73</v>
      </c>
    </row>
    <row r="1342" spans="1:33" ht="15" customHeight="1">
      <c r="A1342" s="112">
        <v>88316</v>
      </c>
      <c r="B1342" s="113" t="s">
        <v>1869</v>
      </c>
      <c r="C1342" s="112" t="s">
        <v>8</v>
      </c>
      <c r="D1342" s="112" t="s">
        <v>60</v>
      </c>
      <c r="E1342" s="114">
        <v>1</v>
      </c>
      <c r="F1342" s="115">
        <f t="shared" si="340"/>
        <v>12.84</v>
      </c>
      <c r="G1342" s="115">
        <f t="shared" si="341"/>
        <v>12.84</v>
      </c>
      <c r="AA1342" s="6">
        <v>88316</v>
      </c>
      <c r="AB1342" s="6" t="s">
        <v>1869</v>
      </c>
      <c r="AC1342" s="6" t="s">
        <v>8</v>
      </c>
      <c r="AD1342" s="6" t="s">
        <v>60</v>
      </c>
      <c r="AE1342" s="6">
        <v>1</v>
      </c>
      <c r="AF1342" s="104">
        <v>17.12</v>
      </c>
      <c r="AG1342" s="104">
        <v>17.12</v>
      </c>
    </row>
    <row r="1343" spans="1:33" ht="15" customHeight="1">
      <c r="A1343" s="107"/>
      <c r="B1343" s="107"/>
      <c r="C1343" s="107"/>
      <c r="D1343" s="107"/>
      <c r="E1343" s="116" t="s">
        <v>99</v>
      </c>
      <c r="F1343" s="116"/>
      <c r="G1343" s="117">
        <f>SUM(G1341:G1342)</f>
        <v>29.14</v>
      </c>
      <c r="AE1343" s="6" t="s">
        <v>99</v>
      </c>
      <c r="AG1343" s="104">
        <v>38.85</v>
      </c>
    </row>
    <row r="1344" spans="1:33" ht="15" customHeight="1">
      <c r="A1344" s="107"/>
      <c r="B1344" s="107"/>
      <c r="C1344" s="107"/>
      <c r="D1344" s="107"/>
      <c r="E1344" s="118" t="s">
        <v>21</v>
      </c>
      <c r="F1344" s="118"/>
      <c r="G1344" s="119">
        <f>G1343+G1339</f>
        <v>288.41999999999996</v>
      </c>
      <c r="AE1344" s="6" t="s">
        <v>21</v>
      </c>
      <c r="AG1344" s="104">
        <v>384.56</v>
      </c>
    </row>
    <row r="1345" spans="1:33" ht="9.9499999999999993" customHeight="1">
      <c r="A1345" s="107"/>
      <c r="B1345" s="107"/>
      <c r="C1345" s="108"/>
      <c r="D1345" s="108"/>
      <c r="E1345" s="107"/>
      <c r="F1345" s="107"/>
      <c r="G1345" s="107"/>
    </row>
    <row r="1346" spans="1:33" ht="27" customHeight="1">
      <c r="A1346" s="109" t="s">
        <v>585</v>
      </c>
      <c r="B1346" s="109"/>
      <c r="C1346" s="109"/>
      <c r="D1346" s="109"/>
      <c r="E1346" s="109"/>
      <c r="F1346" s="109"/>
      <c r="G1346" s="109"/>
      <c r="AA1346" s="6" t="s">
        <v>585</v>
      </c>
    </row>
    <row r="1347" spans="1:33" ht="15" customHeight="1">
      <c r="A1347" s="110" t="s">
        <v>63</v>
      </c>
      <c r="B1347" s="110"/>
      <c r="C1347" s="111" t="s">
        <v>2</v>
      </c>
      <c r="D1347" s="111" t="s">
        <v>3</v>
      </c>
      <c r="E1347" s="111" t="s">
        <v>4</v>
      </c>
      <c r="F1347" s="111" t="s">
        <v>5</v>
      </c>
      <c r="G1347" s="111" t="s">
        <v>6</v>
      </c>
      <c r="AA1347" s="6" t="s">
        <v>63</v>
      </c>
      <c r="AC1347" s="6" t="s">
        <v>2</v>
      </c>
      <c r="AD1347" s="6" t="s">
        <v>3</v>
      </c>
      <c r="AE1347" s="6" t="s">
        <v>4</v>
      </c>
      <c r="AF1347" s="104" t="s">
        <v>5</v>
      </c>
      <c r="AG1347" s="104" t="s">
        <v>6</v>
      </c>
    </row>
    <row r="1348" spans="1:33" ht="20.100000000000001" customHeight="1">
      <c r="A1348" s="112" t="s">
        <v>586</v>
      </c>
      <c r="B1348" s="113" t="s">
        <v>587</v>
      </c>
      <c r="C1348" s="112" t="s">
        <v>8</v>
      </c>
      <c r="D1348" s="112" t="s">
        <v>55</v>
      </c>
      <c r="E1348" s="114">
        <v>0.38600000000000001</v>
      </c>
      <c r="F1348" s="115">
        <f t="shared" ref="F1348:F1349" si="342">IF(D1348="H",$K$9*AF1348,$K$10*AF1348)</f>
        <v>30</v>
      </c>
      <c r="G1348" s="115">
        <f t="shared" ref="G1348:G1349" si="343">ROUND(F1348*E1348,2)</f>
        <v>11.58</v>
      </c>
      <c r="AA1348" s="6" t="s">
        <v>586</v>
      </c>
      <c r="AB1348" s="6" t="s">
        <v>587</v>
      </c>
      <c r="AC1348" s="6" t="s">
        <v>8</v>
      </c>
      <c r="AD1348" s="6" t="s">
        <v>55</v>
      </c>
      <c r="AE1348" s="6">
        <v>0.38600000000000001</v>
      </c>
      <c r="AF1348" s="104">
        <v>40</v>
      </c>
      <c r="AG1348" s="104">
        <v>15.44</v>
      </c>
    </row>
    <row r="1349" spans="1:33" ht="45" customHeight="1">
      <c r="A1349" s="112" t="s">
        <v>588</v>
      </c>
      <c r="B1349" s="113" t="s">
        <v>589</v>
      </c>
      <c r="C1349" s="112" t="s">
        <v>8</v>
      </c>
      <c r="D1349" s="112" t="s">
        <v>55</v>
      </c>
      <c r="E1349" s="114">
        <v>1</v>
      </c>
      <c r="F1349" s="115">
        <f t="shared" si="342"/>
        <v>725.45249999999999</v>
      </c>
      <c r="G1349" s="115">
        <f t="shared" si="343"/>
        <v>725.45</v>
      </c>
      <c r="AA1349" s="6" t="s">
        <v>588</v>
      </c>
      <c r="AB1349" s="6" t="s">
        <v>589</v>
      </c>
      <c r="AC1349" s="6" t="s">
        <v>8</v>
      </c>
      <c r="AD1349" s="6" t="s">
        <v>55</v>
      </c>
      <c r="AE1349" s="6">
        <v>1</v>
      </c>
      <c r="AF1349" s="104">
        <v>967.27</v>
      </c>
      <c r="AG1349" s="104">
        <v>967.27</v>
      </c>
    </row>
    <row r="1350" spans="1:33" ht="15" customHeight="1">
      <c r="A1350" s="107"/>
      <c r="B1350" s="107"/>
      <c r="C1350" s="107"/>
      <c r="D1350" s="107"/>
      <c r="E1350" s="116" t="s">
        <v>75</v>
      </c>
      <c r="F1350" s="116"/>
      <c r="G1350" s="117">
        <f>SUM(G1348:G1349)</f>
        <v>737.03000000000009</v>
      </c>
      <c r="AE1350" s="6" t="s">
        <v>75</v>
      </c>
      <c r="AG1350" s="104">
        <v>982.71</v>
      </c>
    </row>
    <row r="1351" spans="1:33" ht="15" customHeight="1">
      <c r="A1351" s="110" t="s">
        <v>96</v>
      </c>
      <c r="B1351" s="110"/>
      <c r="C1351" s="111" t="s">
        <v>2</v>
      </c>
      <c r="D1351" s="111" t="s">
        <v>3</v>
      </c>
      <c r="E1351" s="111" t="s">
        <v>4</v>
      </c>
      <c r="F1351" s="111" t="s">
        <v>5</v>
      </c>
      <c r="G1351" s="111" t="s">
        <v>6</v>
      </c>
      <c r="AA1351" s="6" t="s">
        <v>96</v>
      </c>
      <c r="AC1351" s="6" t="s">
        <v>2</v>
      </c>
      <c r="AD1351" s="6" t="s">
        <v>3</v>
      </c>
      <c r="AE1351" s="6" t="s">
        <v>4</v>
      </c>
      <c r="AF1351" s="104" t="s">
        <v>5</v>
      </c>
      <c r="AG1351" s="104" t="s">
        <v>6</v>
      </c>
    </row>
    <row r="1352" spans="1:33" ht="20.100000000000001" customHeight="1">
      <c r="A1352" s="112" t="s">
        <v>590</v>
      </c>
      <c r="B1352" s="113" t="s">
        <v>1735</v>
      </c>
      <c r="C1352" s="112" t="s">
        <v>8</v>
      </c>
      <c r="D1352" s="112" t="s">
        <v>36</v>
      </c>
      <c r="E1352" s="114">
        <v>0.55500000000000005</v>
      </c>
      <c r="F1352" s="115">
        <f t="shared" ref="F1352:F1353" si="344">IF(D1352="H",$K$9*AF1352,$K$10*AF1352)</f>
        <v>15.524999999999999</v>
      </c>
      <c r="G1352" s="115">
        <f t="shared" ref="G1352:G1353" si="345">ROUND(F1352*E1352,2)</f>
        <v>8.6199999999999992</v>
      </c>
      <c r="AA1352" s="6" t="s">
        <v>590</v>
      </c>
      <c r="AB1352" s="6" t="s">
        <v>1735</v>
      </c>
      <c r="AC1352" s="6" t="s">
        <v>8</v>
      </c>
      <c r="AD1352" s="6" t="s">
        <v>36</v>
      </c>
      <c r="AE1352" s="6">
        <v>0.55500000000000005</v>
      </c>
      <c r="AF1352" s="104">
        <v>20.7</v>
      </c>
      <c r="AG1352" s="104">
        <v>11.48</v>
      </c>
    </row>
    <row r="1353" spans="1:33" ht="15" customHeight="1">
      <c r="A1353" s="112" t="s">
        <v>127</v>
      </c>
      <c r="B1353" s="113" t="s">
        <v>1727</v>
      </c>
      <c r="C1353" s="112" t="s">
        <v>8</v>
      </c>
      <c r="D1353" s="112" t="s">
        <v>36</v>
      </c>
      <c r="E1353" s="114">
        <v>0.27800000000000002</v>
      </c>
      <c r="F1353" s="115">
        <f t="shared" si="344"/>
        <v>12.84</v>
      </c>
      <c r="G1353" s="115">
        <f t="shared" si="345"/>
        <v>3.57</v>
      </c>
      <c r="AA1353" s="6" t="s">
        <v>127</v>
      </c>
      <c r="AB1353" s="6" t="s">
        <v>1727</v>
      </c>
      <c r="AC1353" s="6" t="s">
        <v>8</v>
      </c>
      <c r="AD1353" s="6" t="s">
        <v>36</v>
      </c>
      <c r="AE1353" s="6">
        <v>0.27800000000000002</v>
      </c>
      <c r="AF1353" s="104">
        <v>17.12</v>
      </c>
      <c r="AG1353" s="104">
        <v>4.75</v>
      </c>
    </row>
    <row r="1354" spans="1:33" ht="18" customHeight="1">
      <c r="A1354" s="107"/>
      <c r="B1354" s="107"/>
      <c r="C1354" s="107"/>
      <c r="D1354" s="107"/>
      <c r="E1354" s="116" t="s">
        <v>99</v>
      </c>
      <c r="F1354" s="116"/>
      <c r="G1354" s="117">
        <f>SUM(G1352:G1353)</f>
        <v>12.19</v>
      </c>
      <c r="AE1354" s="6" t="s">
        <v>99</v>
      </c>
      <c r="AG1354" s="104">
        <v>16.23</v>
      </c>
    </row>
    <row r="1355" spans="1:33" ht="15" customHeight="1">
      <c r="A1355" s="107"/>
      <c r="B1355" s="107"/>
      <c r="C1355" s="107"/>
      <c r="D1355" s="107"/>
      <c r="E1355" s="118" t="s">
        <v>21</v>
      </c>
      <c r="F1355" s="118"/>
      <c r="G1355" s="119">
        <f>G1354+G1350</f>
        <v>749.22000000000014</v>
      </c>
      <c r="AE1355" s="6" t="s">
        <v>21</v>
      </c>
      <c r="AG1355" s="104">
        <v>998.94</v>
      </c>
    </row>
    <row r="1356" spans="1:33" ht="9.9499999999999993" customHeight="1">
      <c r="A1356" s="107"/>
      <c r="B1356" s="107"/>
      <c r="C1356" s="108"/>
      <c r="D1356" s="108"/>
      <c r="E1356" s="107"/>
      <c r="F1356" s="107"/>
      <c r="G1356" s="107"/>
    </row>
    <row r="1357" spans="1:33" ht="20.100000000000001" customHeight="1">
      <c r="A1357" s="109" t="s">
        <v>591</v>
      </c>
      <c r="B1357" s="109"/>
      <c r="C1357" s="109"/>
      <c r="D1357" s="109"/>
      <c r="E1357" s="109"/>
      <c r="F1357" s="109"/>
      <c r="G1357" s="109"/>
      <c r="AA1357" s="6" t="s">
        <v>591</v>
      </c>
    </row>
    <row r="1358" spans="1:33" ht="15" customHeight="1">
      <c r="A1358" s="110" t="s">
        <v>63</v>
      </c>
      <c r="B1358" s="110"/>
      <c r="C1358" s="111" t="s">
        <v>2</v>
      </c>
      <c r="D1358" s="111" t="s">
        <v>3</v>
      </c>
      <c r="E1358" s="111" t="s">
        <v>4</v>
      </c>
      <c r="F1358" s="111" t="s">
        <v>5</v>
      </c>
      <c r="G1358" s="111" t="s">
        <v>6</v>
      </c>
      <c r="AA1358" s="6" t="s">
        <v>63</v>
      </c>
      <c r="AC1358" s="6" t="s">
        <v>2</v>
      </c>
      <c r="AD1358" s="6" t="s">
        <v>3</v>
      </c>
      <c r="AE1358" s="6" t="s">
        <v>4</v>
      </c>
      <c r="AF1358" s="104" t="s">
        <v>5</v>
      </c>
      <c r="AG1358" s="104" t="s">
        <v>6</v>
      </c>
    </row>
    <row r="1359" spans="1:33" ht="36.950000000000003" customHeight="1">
      <c r="A1359" s="112" t="s">
        <v>592</v>
      </c>
      <c r="B1359" s="113" t="s">
        <v>593</v>
      </c>
      <c r="C1359" s="112" t="s">
        <v>8</v>
      </c>
      <c r="D1359" s="112" t="s">
        <v>134</v>
      </c>
      <c r="E1359" s="114">
        <v>1</v>
      </c>
      <c r="F1359" s="115">
        <f>IF(D1359="H",$K$9*AF1359,$K$10*AF1359)</f>
        <v>90.757500000000007</v>
      </c>
      <c r="G1359" s="115">
        <f t="shared" ref="G1359" si="346">ROUND(F1359*E1359,2)</f>
        <v>90.76</v>
      </c>
      <c r="AA1359" s="6" t="s">
        <v>592</v>
      </c>
      <c r="AB1359" s="6" t="s">
        <v>593</v>
      </c>
      <c r="AC1359" s="6" t="s">
        <v>8</v>
      </c>
      <c r="AD1359" s="6" t="s">
        <v>134</v>
      </c>
      <c r="AE1359" s="6">
        <v>1</v>
      </c>
      <c r="AF1359" s="104">
        <v>121.01</v>
      </c>
      <c r="AG1359" s="104">
        <v>121.01</v>
      </c>
    </row>
    <row r="1360" spans="1:33" ht="15" customHeight="1">
      <c r="A1360" s="107"/>
      <c r="B1360" s="107"/>
      <c r="C1360" s="107"/>
      <c r="D1360" s="107"/>
      <c r="E1360" s="116" t="s">
        <v>75</v>
      </c>
      <c r="F1360" s="116"/>
      <c r="G1360" s="117">
        <f>SUM(G1358:G1359)</f>
        <v>90.76</v>
      </c>
      <c r="AE1360" s="6" t="s">
        <v>75</v>
      </c>
      <c r="AG1360" s="104">
        <v>121.01</v>
      </c>
    </row>
    <row r="1361" spans="1:33" ht="15" customHeight="1">
      <c r="A1361" s="110" t="s">
        <v>96</v>
      </c>
      <c r="B1361" s="110"/>
      <c r="C1361" s="111" t="s">
        <v>2</v>
      </c>
      <c r="D1361" s="111" t="s">
        <v>3</v>
      </c>
      <c r="E1361" s="111" t="s">
        <v>4</v>
      </c>
      <c r="F1361" s="111" t="s">
        <v>5</v>
      </c>
      <c r="G1361" s="111" t="s">
        <v>6</v>
      </c>
      <c r="AA1361" s="6" t="s">
        <v>96</v>
      </c>
      <c r="AC1361" s="6" t="s">
        <v>2</v>
      </c>
      <c r="AD1361" s="6" t="s">
        <v>3</v>
      </c>
      <c r="AE1361" s="6" t="s">
        <v>4</v>
      </c>
      <c r="AF1361" s="104" t="s">
        <v>5</v>
      </c>
      <c r="AG1361" s="104" t="s">
        <v>6</v>
      </c>
    </row>
    <row r="1362" spans="1:33" ht="20.100000000000001" customHeight="1">
      <c r="A1362" s="112" t="s">
        <v>590</v>
      </c>
      <c r="B1362" s="113" t="s">
        <v>1735</v>
      </c>
      <c r="C1362" s="112" t="s">
        <v>8</v>
      </c>
      <c r="D1362" s="112" t="s">
        <v>36</v>
      </c>
      <c r="E1362" s="114">
        <v>0.76700000000000002</v>
      </c>
      <c r="F1362" s="115">
        <f t="shared" ref="F1362:F1363" si="347">IF(D1362="H",$K$9*AF1362,$K$10*AF1362)</f>
        <v>15.524999999999999</v>
      </c>
      <c r="G1362" s="115">
        <f t="shared" ref="G1362:G1363" si="348">ROUND(F1362*E1362,2)</f>
        <v>11.91</v>
      </c>
      <c r="AA1362" s="6" t="s">
        <v>590</v>
      </c>
      <c r="AB1362" s="6" t="s">
        <v>1735</v>
      </c>
      <c r="AC1362" s="6" t="s">
        <v>8</v>
      </c>
      <c r="AD1362" s="6" t="s">
        <v>36</v>
      </c>
      <c r="AE1362" s="6">
        <v>0.76700000000000002</v>
      </c>
      <c r="AF1362" s="104">
        <v>20.7</v>
      </c>
      <c r="AG1362" s="104">
        <v>15.87</v>
      </c>
    </row>
    <row r="1363" spans="1:33" ht="15" customHeight="1">
      <c r="A1363" s="112" t="s">
        <v>127</v>
      </c>
      <c r="B1363" s="113" t="s">
        <v>1727</v>
      </c>
      <c r="C1363" s="112" t="s">
        <v>8</v>
      </c>
      <c r="D1363" s="112" t="s">
        <v>36</v>
      </c>
      <c r="E1363" s="114">
        <v>0.38400000000000001</v>
      </c>
      <c r="F1363" s="115">
        <f t="shared" si="347"/>
        <v>12.84</v>
      </c>
      <c r="G1363" s="115">
        <f t="shared" si="348"/>
        <v>4.93</v>
      </c>
      <c r="AA1363" s="6" t="s">
        <v>127</v>
      </c>
      <c r="AB1363" s="6" t="s">
        <v>1727</v>
      </c>
      <c r="AC1363" s="6" t="s">
        <v>8</v>
      </c>
      <c r="AD1363" s="6" t="s">
        <v>36</v>
      </c>
      <c r="AE1363" s="6">
        <v>0.38400000000000001</v>
      </c>
      <c r="AF1363" s="104">
        <v>17.12</v>
      </c>
      <c r="AG1363" s="104">
        <v>6.57</v>
      </c>
    </row>
    <row r="1364" spans="1:33" ht="18" customHeight="1">
      <c r="A1364" s="107"/>
      <c r="B1364" s="107"/>
      <c r="C1364" s="107"/>
      <c r="D1364" s="107"/>
      <c r="E1364" s="116" t="s">
        <v>99</v>
      </c>
      <c r="F1364" s="116"/>
      <c r="G1364" s="117">
        <f>SUM(G1362:G1363)</f>
        <v>16.84</v>
      </c>
      <c r="AE1364" s="6" t="s">
        <v>99</v>
      </c>
      <c r="AG1364" s="104">
        <v>22.44</v>
      </c>
    </row>
    <row r="1365" spans="1:33" ht="15" customHeight="1">
      <c r="A1365" s="107"/>
      <c r="B1365" s="107"/>
      <c r="C1365" s="107"/>
      <c r="D1365" s="107"/>
      <c r="E1365" s="118" t="s">
        <v>21</v>
      </c>
      <c r="F1365" s="118"/>
      <c r="G1365" s="119">
        <f>G1364+G1360</f>
        <v>107.60000000000001</v>
      </c>
      <c r="AE1365" s="6" t="s">
        <v>21</v>
      </c>
      <c r="AG1365" s="104">
        <v>143.44999999999999</v>
      </c>
    </row>
    <row r="1366" spans="1:33" ht="9.9499999999999993" customHeight="1">
      <c r="A1366" s="107"/>
      <c r="B1366" s="107"/>
      <c r="C1366" s="108"/>
      <c r="D1366" s="108"/>
      <c r="E1366" s="107"/>
      <c r="F1366" s="107"/>
      <c r="G1366" s="107"/>
    </row>
    <row r="1367" spans="1:33" ht="20.100000000000001" customHeight="1">
      <c r="A1367" s="109" t="s">
        <v>594</v>
      </c>
      <c r="B1367" s="109"/>
      <c r="C1367" s="109"/>
      <c r="D1367" s="109"/>
      <c r="E1367" s="109"/>
      <c r="F1367" s="109"/>
      <c r="G1367" s="109"/>
      <c r="AA1367" s="6" t="s">
        <v>594</v>
      </c>
    </row>
    <row r="1368" spans="1:33" ht="15" customHeight="1">
      <c r="A1368" s="110" t="s">
        <v>63</v>
      </c>
      <c r="B1368" s="110"/>
      <c r="C1368" s="111" t="s">
        <v>2</v>
      </c>
      <c r="D1368" s="111" t="s">
        <v>3</v>
      </c>
      <c r="E1368" s="111" t="s">
        <v>4</v>
      </c>
      <c r="F1368" s="111" t="s">
        <v>5</v>
      </c>
      <c r="G1368" s="111" t="s">
        <v>6</v>
      </c>
      <c r="AA1368" s="6" t="s">
        <v>63</v>
      </c>
      <c r="AC1368" s="6" t="s">
        <v>2</v>
      </c>
      <c r="AD1368" s="6" t="s">
        <v>3</v>
      </c>
      <c r="AE1368" s="6" t="s">
        <v>4</v>
      </c>
      <c r="AF1368" s="104" t="s">
        <v>5</v>
      </c>
      <c r="AG1368" s="104" t="s">
        <v>6</v>
      </c>
    </row>
    <row r="1369" spans="1:33" ht="45" customHeight="1">
      <c r="A1369" s="112" t="s">
        <v>595</v>
      </c>
      <c r="B1369" s="113" t="s">
        <v>596</v>
      </c>
      <c r="C1369" s="112" t="s">
        <v>8</v>
      </c>
      <c r="D1369" s="112" t="s">
        <v>134</v>
      </c>
      <c r="E1369" s="114">
        <v>1</v>
      </c>
      <c r="F1369" s="115">
        <f>IF(D1369="H",$K$9*AF1369,$K$10*AF1369)</f>
        <v>90.757500000000007</v>
      </c>
      <c r="G1369" s="115">
        <f t="shared" ref="G1369" si="349">ROUND(F1369*E1369,2)</f>
        <v>90.76</v>
      </c>
      <c r="AA1369" s="6" t="s">
        <v>595</v>
      </c>
      <c r="AB1369" s="6" t="s">
        <v>596</v>
      </c>
      <c r="AC1369" s="6" t="s">
        <v>8</v>
      </c>
      <c r="AD1369" s="6" t="s">
        <v>134</v>
      </c>
      <c r="AE1369" s="6">
        <v>1</v>
      </c>
      <c r="AF1369" s="104">
        <v>121.01</v>
      </c>
      <c r="AG1369" s="104">
        <v>121.01</v>
      </c>
    </row>
    <row r="1370" spans="1:33" ht="15" customHeight="1">
      <c r="A1370" s="107"/>
      <c r="B1370" s="107"/>
      <c r="C1370" s="107"/>
      <c r="D1370" s="107"/>
      <c r="E1370" s="116" t="s">
        <v>75</v>
      </c>
      <c r="F1370" s="116"/>
      <c r="G1370" s="117">
        <f>SUM(G1369)</f>
        <v>90.76</v>
      </c>
      <c r="AE1370" s="6" t="s">
        <v>75</v>
      </c>
      <c r="AG1370" s="104">
        <v>121.01</v>
      </c>
    </row>
    <row r="1371" spans="1:33" ht="15" customHeight="1">
      <c r="A1371" s="110" t="s">
        <v>96</v>
      </c>
      <c r="B1371" s="110"/>
      <c r="C1371" s="111" t="s">
        <v>2</v>
      </c>
      <c r="D1371" s="111" t="s">
        <v>3</v>
      </c>
      <c r="E1371" s="111" t="s">
        <v>4</v>
      </c>
      <c r="F1371" s="111" t="s">
        <v>5</v>
      </c>
      <c r="G1371" s="111" t="s">
        <v>6</v>
      </c>
      <c r="AA1371" s="6" t="s">
        <v>96</v>
      </c>
      <c r="AC1371" s="6" t="s">
        <v>2</v>
      </c>
      <c r="AD1371" s="6" t="s">
        <v>3</v>
      </c>
      <c r="AE1371" s="6" t="s">
        <v>4</v>
      </c>
      <c r="AF1371" s="104" t="s">
        <v>5</v>
      </c>
      <c r="AG1371" s="104" t="s">
        <v>6</v>
      </c>
    </row>
    <row r="1372" spans="1:33" ht="20.100000000000001" customHeight="1">
      <c r="A1372" s="112" t="s">
        <v>590</v>
      </c>
      <c r="B1372" s="113" t="s">
        <v>1735</v>
      </c>
      <c r="C1372" s="112" t="s">
        <v>8</v>
      </c>
      <c r="D1372" s="112" t="s">
        <v>36</v>
      </c>
      <c r="E1372" s="114">
        <v>0.76700000000000002</v>
      </c>
      <c r="F1372" s="115">
        <f t="shared" ref="F1372:F1373" si="350">IF(D1372="H",$K$9*AF1372,$K$10*AF1372)</f>
        <v>15.524999999999999</v>
      </c>
      <c r="G1372" s="115">
        <f t="shared" ref="G1372:G1373" si="351">ROUND(F1372*E1372,2)</f>
        <v>11.91</v>
      </c>
      <c r="AA1372" s="6" t="s">
        <v>590</v>
      </c>
      <c r="AB1372" s="6" t="s">
        <v>1735</v>
      </c>
      <c r="AC1372" s="6" t="s">
        <v>8</v>
      </c>
      <c r="AD1372" s="6" t="s">
        <v>36</v>
      </c>
      <c r="AE1372" s="6">
        <v>0.76700000000000002</v>
      </c>
      <c r="AF1372" s="104">
        <v>20.7</v>
      </c>
      <c r="AG1372" s="104">
        <v>15.87</v>
      </c>
    </row>
    <row r="1373" spans="1:33" ht="15" customHeight="1">
      <c r="A1373" s="112" t="s">
        <v>127</v>
      </c>
      <c r="B1373" s="113" t="s">
        <v>1727</v>
      </c>
      <c r="C1373" s="112" t="s">
        <v>8</v>
      </c>
      <c r="D1373" s="112" t="s">
        <v>36</v>
      </c>
      <c r="E1373" s="114">
        <v>0.38400000000000001</v>
      </c>
      <c r="F1373" s="115">
        <f t="shared" si="350"/>
        <v>12.84</v>
      </c>
      <c r="G1373" s="115">
        <f t="shared" si="351"/>
        <v>4.93</v>
      </c>
      <c r="AA1373" s="6" t="s">
        <v>127</v>
      </c>
      <c r="AB1373" s="6" t="s">
        <v>1727</v>
      </c>
      <c r="AC1373" s="6" t="s">
        <v>8</v>
      </c>
      <c r="AD1373" s="6" t="s">
        <v>36</v>
      </c>
      <c r="AE1373" s="6">
        <v>0.38400000000000001</v>
      </c>
      <c r="AF1373" s="104">
        <v>17.12</v>
      </c>
      <c r="AG1373" s="104">
        <v>6.57</v>
      </c>
    </row>
    <row r="1374" spans="1:33" ht="18" customHeight="1">
      <c r="A1374" s="107"/>
      <c r="B1374" s="107"/>
      <c r="C1374" s="107"/>
      <c r="D1374" s="107"/>
      <c r="E1374" s="116" t="s">
        <v>99</v>
      </c>
      <c r="F1374" s="116"/>
      <c r="G1374" s="117">
        <f>SUM(G1372:G1373)</f>
        <v>16.84</v>
      </c>
      <c r="AE1374" s="6" t="s">
        <v>99</v>
      </c>
      <c r="AG1374" s="104">
        <v>22.44</v>
      </c>
    </row>
    <row r="1375" spans="1:33" ht="15" customHeight="1">
      <c r="A1375" s="107"/>
      <c r="B1375" s="107"/>
      <c r="C1375" s="107"/>
      <c r="D1375" s="107"/>
      <c r="E1375" s="118" t="s">
        <v>21</v>
      </c>
      <c r="F1375" s="118"/>
      <c r="G1375" s="119">
        <f>G1374+G1370</f>
        <v>107.60000000000001</v>
      </c>
      <c r="AE1375" s="6" t="s">
        <v>21</v>
      </c>
      <c r="AG1375" s="104">
        <v>143.44999999999999</v>
      </c>
    </row>
    <row r="1376" spans="1:33" ht="9.9499999999999993" customHeight="1">
      <c r="A1376" s="107"/>
      <c r="B1376" s="107"/>
      <c r="C1376" s="108"/>
      <c r="D1376" s="108"/>
      <c r="E1376" s="107"/>
      <c r="F1376" s="107"/>
      <c r="G1376" s="107"/>
    </row>
    <row r="1377" spans="1:33" ht="20.100000000000001" customHeight="1">
      <c r="A1377" s="109" t="s">
        <v>597</v>
      </c>
      <c r="B1377" s="109"/>
      <c r="C1377" s="109"/>
      <c r="D1377" s="109"/>
      <c r="E1377" s="109"/>
      <c r="F1377" s="109"/>
      <c r="G1377" s="109"/>
      <c r="AA1377" s="6" t="s">
        <v>597</v>
      </c>
    </row>
    <row r="1378" spans="1:33" ht="15" customHeight="1">
      <c r="A1378" s="110" t="s">
        <v>63</v>
      </c>
      <c r="B1378" s="110"/>
      <c r="C1378" s="111" t="s">
        <v>2</v>
      </c>
      <c r="D1378" s="111" t="s">
        <v>3</v>
      </c>
      <c r="E1378" s="111" t="s">
        <v>4</v>
      </c>
      <c r="F1378" s="111" t="s">
        <v>5</v>
      </c>
      <c r="G1378" s="111" t="s">
        <v>6</v>
      </c>
      <c r="AA1378" s="6" t="s">
        <v>63</v>
      </c>
      <c r="AC1378" s="6" t="s">
        <v>2</v>
      </c>
      <c r="AD1378" s="6" t="s">
        <v>3</v>
      </c>
      <c r="AE1378" s="6" t="s">
        <v>4</v>
      </c>
      <c r="AF1378" s="104" t="s">
        <v>5</v>
      </c>
      <c r="AG1378" s="104" t="s">
        <v>6</v>
      </c>
    </row>
    <row r="1379" spans="1:33" ht="29.1" customHeight="1">
      <c r="A1379" s="112" t="s">
        <v>598</v>
      </c>
      <c r="B1379" s="113" t="s">
        <v>599</v>
      </c>
      <c r="C1379" s="112" t="s">
        <v>8</v>
      </c>
      <c r="D1379" s="112" t="s">
        <v>55</v>
      </c>
      <c r="E1379" s="114">
        <v>1</v>
      </c>
      <c r="F1379" s="115">
        <f>IF(D1379="H",$K$9*AF1379,$K$10*AF1379)</f>
        <v>15.21</v>
      </c>
      <c r="G1379" s="115">
        <f t="shared" ref="G1379" si="352">ROUND(F1379*E1379,2)</f>
        <v>15.21</v>
      </c>
      <c r="AA1379" s="6" t="s">
        <v>598</v>
      </c>
      <c r="AB1379" s="6" t="s">
        <v>599</v>
      </c>
      <c r="AC1379" s="6" t="s">
        <v>8</v>
      </c>
      <c r="AD1379" s="6" t="s">
        <v>55</v>
      </c>
      <c r="AE1379" s="6">
        <v>1</v>
      </c>
      <c r="AF1379" s="104">
        <v>20.28</v>
      </c>
      <c r="AG1379" s="104">
        <v>20.28</v>
      </c>
    </row>
    <row r="1380" spans="1:33" ht="15" customHeight="1">
      <c r="A1380" s="107"/>
      <c r="B1380" s="107"/>
      <c r="C1380" s="107"/>
      <c r="D1380" s="107"/>
      <c r="E1380" s="116" t="s">
        <v>75</v>
      </c>
      <c r="F1380" s="116"/>
      <c r="G1380" s="117">
        <f>SUM(G1379)</f>
        <v>15.21</v>
      </c>
      <c r="AE1380" s="6" t="s">
        <v>75</v>
      </c>
      <c r="AG1380" s="104">
        <v>20.28</v>
      </c>
    </row>
    <row r="1381" spans="1:33" ht="15" customHeight="1">
      <c r="A1381" s="110" t="s">
        <v>96</v>
      </c>
      <c r="B1381" s="110"/>
      <c r="C1381" s="111" t="s">
        <v>2</v>
      </c>
      <c r="D1381" s="111" t="s">
        <v>3</v>
      </c>
      <c r="E1381" s="111" t="s">
        <v>4</v>
      </c>
      <c r="F1381" s="111" t="s">
        <v>5</v>
      </c>
      <c r="G1381" s="111" t="s">
        <v>6</v>
      </c>
      <c r="AA1381" s="6" t="s">
        <v>96</v>
      </c>
      <c r="AC1381" s="6" t="s">
        <v>2</v>
      </c>
      <c r="AD1381" s="6" t="s">
        <v>3</v>
      </c>
      <c r="AE1381" s="6" t="s">
        <v>4</v>
      </c>
      <c r="AF1381" s="104" t="s">
        <v>5</v>
      </c>
      <c r="AG1381" s="104" t="s">
        <v>6</v>
      </c>
    </row>
    <row r="1382" spans="1:33" ht="20.100000000000001" customHeight="1">
      <c r="A1382" s="112" t="s">
        <v>590</v>
      </c>
      <c r="B1382" s="113" t="s">
        <v>1735</v>
      </c>
      <c r="C1382" s="112" t="s">
        <v>8</v>
      </c>
      <c r="D1382" s="112" t="s">
        <v>36</v>
      </c>
      <c r="E1382" s="114">
        <v>0.33200000000000002</v>
      </c>
      <c r="F1382" s="115">
        <f t="shared" ref="F1382:F1383" si="353">IF(D1382="H",$K$9*AF1382,$K$10*AF1382)</f>
        <v>15.524999999999999</v>
      </c>
      <c r="G1382" s="115">
        <f t="shared" ref="G1382:G1383" si="354">ROUND(F1382*E1382,2)</f>
        <v>5.15</v>
      </c>
      <c r="AA1382" s="6" t="s">
        <v>590</v>
      </c>
      <c r="AB1382" s="6" t="s">
        <v>1735</v>
      </c>
      <c r="AC1382" s="6" t="s">
        <v>8</v>
      </c>
      <c r="AD1382" s="6" t="s">
        <v>36</v>
      </c>
      <c r="AE1382" s="6">
        <v>0.33200000000000002</v>
      </c>
      <c r="AF1382" s="104">
        <v>20.7</v>
      </c>
      <c r="AG1382" s="104">
        <v>6.87</v>
      </c>
    </row>
    <row r="1383" spans="1:33" ht="15" customHeight="1">
      <c r="A1383" s="112" t="s">
        <v>127</v>
      </c>
      <c r="B1383" s="113" t="s">
        <v>1727</v>
      </c>
      <c r="C1383" s="112" t="s">
        <v>8</v>
      </c>
      <c r="D1383" s="112" t="s">
        <v>36</v>
      </c>
      <c r="E1383" s="114">
        <v>0.16600000000000001</v>
      </c>
      <c r="F1383" s="115">
        <f t="shared" si="353"/>
        <v>12.84</v>
      </c>
      <c r="G1383" s="115">
        <f t="shared" si="354"/>
        <v>2.13</v>
      </c>
      <c r="AA1383" s="6" t="s">
        <v>127</v>
      </c>
      <c r="AB1383" s="6" t="s">
        <v>1727</v>
      </c>
      <c r="AC1383" s="6" t="s">
        <v>8</v>
      </c>
      <c r="AD1383" s="6" t="s">
        <v>36</v>
      </c>
      <c r="AE1383" s="6">
        <v>0.16600000000000001</v>
      </c>
      <c r="AF1383" s="104">
        <v>17.12</v>
      </c>
      <c r="AG1383" s="104">
        <v>2.84</v>
      </c>
    </row>
    <row r="1384" spans="1:33" ht="18" customHeight="1">
      <c r="A1384" s="107"/>
      <c r="B1384" s="107"/>
      <c r="C1384" s="107"/>
      <c r="D1384" s="107"/>
      <c r="E1384" s="116" t="s">
        <v>99</v>
      </c>
      <c r="F1384" s="116"/>
      <c r="G1384" s="117">
        <f>SUM(G1382:G1383)</f>
        <v>7.28</v>
      </c>
      <c r="AE1384" s="6" t="s">
        <v>99</v>
      </c>
      <c r="AG1384" s="104">
        <v>9.7100000000000009</v>
      </c>
    </row>
    <row r="1385" spans="1:33" ht="15" customHeight="1">
      <c r="A1385" s="107"/>
      <c r="B1385" s="107"/>
      <c r="C1385" s="107"/>
      <c r="D1385" s="107"/>
      <c r="E1385" s="118" t="s">
        <v>21</v>
      </c>
      <c r="F1385" s="118"/>
      <c r="G1385" s="119">
        <f>G1384+G1380</f>
        <v>22.490000000000002</v>
      </c>
      <c r="AE1385" s="6" t="s">
        <v>21</v>
      </c>
      <c r="AG1385" s="104">
        <v>29.99</v>
      </c>
    </row>
    <row r="1386" spans="1:33" ht="9.9499999999999993" customHeight="1">
      <c r="A1386" s="107"/>
      <c r="B1386" s="107"/>
      <c r="C1386" s="108"/>
      <c r="D1386" s="108"/>
      <c r="E1386" s="107"/>
      <c r="F1386" s="107"/>
      <c r="G1386" s="107"/>
    </row>
    <row r="1387" spans="1:33" ht="20.100000000000001" customHeight="1">
      <c r="A1387" s="109" t="s">
        <v>600</v>
      </c>
      <c r="B1387" s="109"/>
      <c r="C1387" s="109"/>
      <c r="D1387" s="109"/>
      <c r="E1387" s="109"/>
      <c r="F1387" s="109"/>
      <c r="G1387" s="109"/>
      <c r="AA1387" s="6" t="s">
        <v>600</v>
      </c>
    </row>
    <row r="1388" spans="1:33" ht="15" customHeight="1">
      <c r="A1388" s="110" t="s">
        <v>63</v>
      </c>
      <c r="B1388" s="110"/>
      <c r="C1388" s="111" t="s">
        <v>2</v>
      </c>
      <c r="D1388" s="111" t="s">
        <v>3</v>
      </c>
      <c r="E1388" s="111" t="s">
        <v>4</v>
      </c>
      <c r="F1388" s="111" t="s">
        <v>5</v>
      </c>
      <c r="G1388" s="111" t="s">
        <v>6</v>
      </c>
      <c r="AA1388" s="6" t="s">
        <v>63</v>
      </c>
      <c r="AC1388" s="6" t="s">
        <v>2</v>
      </c>
      <c r="AD1388" s="6" t="s">
        <v>3</v>
      </c>
      <c r="AE1388" s="6" t="s">
        <v>4</v>
      </c>
      <c r="AF1388" s="104" t="s">
        <v>5</v>
      </c>
      <c r="AG1388" s="104" t="s">
        <v>6</v>
      </c>
    </row>
    <row r="1389" spans="1:33" ht="20.100000000000001" customHeight="1">
      <c r="A1389" s="112" t="s">
        <v>601</v>
      </c>
      <c r="B1389" s="113" t="s">
        <v>602</v>
      </c>
      <c r="C1389" s="112" t="s">
        <v>8</v>
      </c>
      <c r="D1389" s="112" t="s">
        <v>55</v>
      </c>
      <c r="E1389" s="114">
        <v>1</v>
      </c>
      <c r="F1389" s="115">
        <f t="shared" ref="F1389:F1390" si="355">IF(D1389="H",$K$9*AF1389,$K$10*AF1389)</f>
        <v>136.89750000000001</v>
      </c>
      <c r="G1389" s="115">
        <f t="shared" ref="G1389:G1390" si="356">ROUND(F1389*E1389,2)</f>
        <v>136.9</v>
      </c>
      <c r="AA1389" s="6" t="s">
        <v>601</v>
      </c>
      <c r="AB1389" s="6" t="s">
        <v>602</v>
      </c>
      <c r="AC1389" s="6" t="s">
        <v>8</v>
      </c>
      <c r="AD1389" s="6" t="s">
        <v>55</v>
      </c>
      <c r="AE1389" s="6">
        <v>1</v>
      </c>
      <c r="AF1389" s="104">
        <v>182.53</v>
      </c>
      <c r="AG1389" s="104">
        <v>182.53</v>
      </c>
    </row>
    <row r="1390" spans="1:33" ht="29.1" customHeight="1">
      <c r="A1390" s="112" t="s">
        <v>603</v>
      </c>
      <c r="B1390" s="113" t="s">
        <v>604</v>
      </c>
      <c r="C1390" s="112" t="s">
        <v>8</v>
      </c>
      <c r="D1390" s="112" t="s">
        <v>55</v>
      </c>
      <c r="E1390" s="114">
        <v>6</v>
      </c>
      <c r="F1390" s="115">
        <f t="shared" si="355"/>
        <v>13.342499999999999</v>
      </c>
      <c r="G1390" s="115">
        <f t="shared" si="356"/>
        <v>80.06</v>
      </c>
      <c r="AA1390" s="6" t="s">
        <v>603</v>
      </c>
      <c r="AB1390" s="6" t="s">
        <v>604</v>
      </c>
      <c r="AC1390" s="6" t="s">
        <v>8</v>
      </c>
      <c r="AD1390" s="6" t="s">
        <v>55</v>
      </c>
      <c r="AE1390" s="6">
        <v>6</v>
      </c>
      <c r="AF1390" s="104">
        <v>17.79</v>
      </c>
      <c r="AG1390" s="104">
        <v>106.74</v>
      </c>
    </row>
    <row r="1391" spans="1:33" ht="15" customHeight="1">
      <c r="A1391" s="107"/>
      <c r="B1391" s="107"/>
      <c r="C1391" s="107"/>
      <c r="D1391" s="107"/>
      <c r="E1391" s="116" t="s">
        <v>75</v>
      </c>
      <c r="F1391" s="116"/>
      <c r="G1391" s="117">
        <f>SUM(G1388:G1390)</f>
        <v>216.96</v>
      </c>
      <c r="AE1391" s="6" t="s">
        <v>75</v>
      </c>
      <c r="AG1391" s="104">
        <v>289.27</v>
      </c>
    </row>
    <row r="1392" spans="1:33" ht="15" customHeight="1">
      <c r="A1392" s="110" t="s">
        <v>96</v>
      </c>
      <c r="B1392" s="110"/>
      <c r="C1392" s="111" t="s">
        <v>2</v>
      </c>
      <c r="D1392" s="111" t="s">
        <v>3</v>
      </c>
      <c r="E1392" s="111" t="s">
        <v>4</v>
      </c>
      <c r="F1392" s="111" t="s">
        <v>5</v>
      </c>
      <c r="G1392" s="111" t="s">
        <v>6</v>
      </c>
      <c r="AA1392" s="6" t="s">
        <v>96</v>
      </c>
      <c r="AC1392" s="6" t="s">
        <v>2</v>
      </c>
      <c r="AD1392" s="6" t="s">
        <v>3</v>
      </c>
      <c r="AE1392" s="6" t="s">
        <v>4</v>
      </c>
      <c r="AF1392" s="104" t="s">
        <v>5</v>
      </c>
      <c r="AG1392" s="104" t="s">
        <v>6</v>
      </c>
    </row>
    <row r="1393" spans="1:33" ht="20.100000000000001" customHeight="1">
      <c r="A1393" s="112" t="s">
        <v>605</v>
      </c>
      <c r="B1393" s="113" t="s">
        <v>1736</v>
      </c>
      <c r="C1393" s="112" t="s">
        <v>8</v>
      </c>
      <c r="D1393" s="112" t="s">
        <v>36</v>
      </c>
      <c r="E1393" s="114">
        <v>0.94850000000000001</v>
      </c>
      <c r="F1393" s="115">
        <f t="shared" ref="F1393:F1394" si="357">IF(D1393="H",$K$9*AF1393,$K$10*AF1393)</f>
        <v>15.75</v>
      </c>
      <c r="G1393" s="115">
        <f t="shared" ref="G1393:G1394" si="358">ROUND(F1393*E1393,2)</f>
        <v>14.94</v>
      </c>
      <c r="AA1393" s="6" t="s">
        <v>605</v>
      </c>
      <c r="AB1393" s="6" t="s">
        <v>1736</v>
      </c>
      <c r="AC1393" s="6" t="s">
        <v>8</v>
      </c>
      <c r="AD1393" s="6" t="s">
        <v>36</v>
      </c>
      <c r="AE1393" s="6">
        <v>0.94850000000000001</v>
      </c>
      <c r="AF1393" s="104">
        <v>21</v>
      </c>
      <c r="AG1393" s="104">
        <v>19.91</v>
      </c>
    </row>
    <row r="1394" spans="1:33" ht="15" customHeight="1">
      <c r="A1394" s="112" t="s">
        <v>127</v>
      </c>
      <c r="B1394" s="113" t="s">
        <v>1727</v>
      </c>
      <c r="C1394" s="112" t="s">
        <v>8</v>
      </c>
      <c r="D1394" s="112" t="s">
        <v>36</v>
      </c>
      <c r="E1394" s="114">
        <v>0.29880000000000001</v>
      </c>
      <c r="F1394" s="115">
        <f t="shared" si="357"/>
        <v>12.84</v>
      </c>
      <c r="G1394" s="115">
        <f t="shared" si="358"/>
        <v>3.84</v>
      </c>
      <c r="AA1394" s="6" t="s">
        <v>127</v>
      </c>
      <c r="AB1394" s="6" t="s">
        <v>1727</v>
      </c>
      <c r="AC1394" s="6" t="s">
        <v>8</v>
      </c>
      <c r="AD1394" s="6" t="s">
        <v>36</v>
      </c>
      <c r="AE1394" s="6">
        <v>0.29880000000000001</v>
      </c>
      <c r="AF1394" s="104">
        <v>17.12</v>
      </c>
      <c r="AG1394" s="104">
        <v>5.1100000000000003</v>
      </c>
    </row>
    <row r="1395" spans="1:33" ht="18" customHeight="1">
      <c r="A1395" s="107"/>
      <c r="B1395" s="107"/>
      <c r="C1395" s="107"/>
      <c r="D1395" s="107"/>
      <c r="E1395" s="116" t="s">
        <v>99</v>
      </c>
      <c r="F1395" s="116"/>
      <c r="G1395" s="117">
        <f>SUM(G1393:G1394)</f>
        <v>18.78</v>
      </c>
      <c r="AE1395" s="6" t="s">
        <v>99</v>
      </c>
      <c r="AG1395" s="104">
        <v>25.02</v>
      </c>
    </row>
    <row r="1396" spans="1:33" ht="15" customHeight="1">
      <c r="A1396" s="107"/>
      <c r="B1396" s="107"/>
      <c r="C1396" s="107"/>
      <c r="D1396" s="107"/>
      <c r="E1396" s="118" t="s">
        <v>21</v>
      </c>
      <c r="F1396" s="118"/>
      <c r="G1396" s="119">
        <f>G1395+G1391</f>
        <v>235.74</v>
      </c>
      <c r="AE1396" s="6" t="s">
        <v>21</v>
      </c>
      <c r="AG1396" s="104">
        <v>314.29000000000002</v>
      </c>
    </row>
    <row r="1397" spans="1:33" ht="9.9499999999999993" customHeight="1">
      <c r="A1397" s="107"/>
      <c r="B1397" s="107"/>
      <c r="C1397" s="108"/>
      <c r="D1397" s="108"/>
      <c r="E1397" s="107"/>
      <c r="F1397" s="107"/>
      <c r="G1397" s="107"/>
    </row>
    <row r="1398" spans="1:33" ht="20.100000000000001" customHeight="1">
      <c r="A1398" s="109" t="s">
        <v>606</v>
      </c>
      <c r="B1398" s="109"/>
      <c r="C1398" s="109"/>
      <c r="D1398" s="109"/>
      <c r="E1398" s="109"/>
      <c r="F1398" s="109"/>
      <c r="G1398" s="109"/>
      <c r="AA1398" s="6" t="s">
        <v>606</v>
      </c>
    </row>
    <row r="1399" spans="1:33" ht="15" customHeight="1">
      <c r="A1399" s="110" t="s">
        <v>63</v>
      </c>
      <c r="B1399" s="110"/>
      <c r="C1399" s="111" t="s">
        <v>2</v>
      </c>
      <c r="D1399" s="111" t="s">
        <v>3</v>
      </c>
      <c r="E1399" s="111" t="s">
        <v>4</v>
      </c>
      <c r="F1399" s="111" t="s">
        <v>5</v>
      </c>
      <c r="G1399" s="111" t="s">
        <v>6</v>
      </c>
      <c r="AA1399" s="6" t="s">
        <v>63</v>
      </c>
      <c r="AC1399" s="6" t="s">
        <v>2</v>
      </c>
      <c r="AD1399" s="6" t="s">
        <v>3</v>
      </c>
      <c r="AE1399" s="6" t="s">
        <v>4</v>
      </c>
      <c r="AF1399" s="104" t="s">
        <v>5</v>
      </c>
      <c r="AG1399" s="104" t="s">
        <v>6</v>
      </c>
    </row>
    <row r="1400" spans="1:33" ht="15" customHeight="1">
      <c r="A1400" s="112" t="s">
        <v>607</v>
      </c>
      <c r="B1400" s="113" t="s">
        <v>608</v>
      </c>
      <c r="C1400" s="112" t="s">
        <v>48</v>
      </c>
      <c r="D1400" s="112" t="s">
        <v>71</v>
      </c>
      <c r="E1400" s="114">
        <v>1</v>
      </c>
      <c r="F1400" s="115">
        <f t="shared" ref="F1400:F1402" si="359">IF(D1400="H",$K$9*AF1400,$K$10*AF1400)</f>
        <v>168.00749999999999</v>
      </c>
      <c r="G1400" s="115">
        <f t="shared" ref="G1400:G1402" si="360">ROUND(F1400*E1400,2)</f>
        <v>168.01</v>
      </c>
      <c r="AA1400" s="6" t="s">
        <v>607</v>
      </c>
      <c r="AB1400" s="6" t="s">
        <v>608</v>
      </c>
      <c r="AC1400" s="6" t="s">
        <v>48</v>
      </c>
      <c r="AD1400" s="6" t="s">
        <v>71</v>
      </c>
      <c r="AE1400" s="6">
        <v>1</v>
      </c>
      <c r="AF1400" s="104">
        <v>224.01</v>
      </c>
      <c r="AG1400" s="104">
        <v>224.01</v>
      </c>
    </row>
    <row r="1401" spans="1:33" ht="15" customHeight="1">
      <c r="A1401" s="112" t="s">
        <v>609</v>
      </c>
      <c r="B1401" s="113" t="s">
        <v>610</v>
      </c>
      <c r="C1401" s="112" t="s">
        <v>48</v>
      </c>
      <c r="D1401" s="112" t="s">
        <v>71</v>
      </c>
      <c r="E1401" s="114">
        <v>1</v>
      </c>
      <c r="F1401" s="115">
        <f t="shared" si="359"/>
        <v>15.195</v>
      </c>
      <c r="G1401" s="115">
        <f t="shared" si="360"/>
        <v>15.2</v>
      </c>
      <c r="AA1401" s="6" t="s">
        <v>609</v>
      </c>
      <c r="AB1401" s="6" t="s">
        <v>610</v>
      </c>
      <c r="AC1401" s="6" t="s">
        <v>48</v>
      </c>
      <c r="AD1401" s="6" t="s">
        <v>71</v>
      </c>
      <c r="AE1401" s="6">
        <v>1</v>
      </c>
      <c r="AF1401" s="104">
        <v>20.260000000000002</v>
      </c>
      <c r="AG1401" s="104">
        <v>20.260000000000002</v>
      </c>
    </row>
    <row r="1402" spans="1:33" ht="15" customHeight="1">
      <c r="A1402" s="112" t="s">
        <v>611</v>
      </c>
      <c r="B1402" s="113" t="s">
        <v>612</v>
      </c>
      <c r="C1402" s="112" t="s">
        <v>8</v>
      </c>
      <c r="D1402" s="112" t="s">
        <v>74</v>
      </c>
      <c r="E1402" s="114">
        <v>0.2</v>
      </c>
      <c r="F1402" s="115">
        <f t="shared" si="359"/>
        <v>43.792500000000004</v>
      </c>
      <c r="G1402" s="115">
        <f t="shared" si="360"/>
        <v>8.76</v>
      </c>
      <c r="AA1402" s="6" t="s">
        <v>611</v>
      </c>
      <c r="AB1402" s="6" t="s">
        <v>612</v>
      </c>
      <c r="AC1402" s="6" t="s">
        <v>8</v>
      </c>
      <c r="AD1402" s="6" t="s">
        <v>74</v>
      </c>
      <c r="AE1402" s="6">
        <v>0.2</v>
      </c>
      <c r="AF1402" s="104">
        <v>58.39</v>
      </c>
      <c r="AG1402" s="104">
        <v>11.68</v>
      </c>
    </row>
    <row r="1403" spans="1:33" ht="15" customHeight="1">
      <c r="A1403" s="107"/>
      <c r="B1403" s="107"/>
      <c r="C1403" s="107"/>
      <c r="D1403" s="107"/>
      <c r="E1403" s="116" t="s">
        <v>75</v>
      </c>
      <c r="F1403" s="116"/>
      <c r="G1403" s="117">
        <f>SUM(G1400:G1402)</f>
        <v>191.96999999999997</v>
      </c>
      <c r="AE1403" s="6" t="s">
        <v>75</v>
      </c>
      <c r="AG1403" s="104">
        <v>255.95</v>
      </c>
    </row>
    <row r="1404" spans="1:33" ht="15" customHeight="1">
      <c r="A1404" s="110" t="s">
        <v>96</v>
      </c>
      <c r="B1404" s="110"/>
      <c r="C1404" s="111" t="s">
        <v>2</v>
      </c>
      <c r="D1404" s="111" t="s">
        <v>3</v>
      </c>
      <c r="E1404" s="111" t="s">
        <v>4</v>
      </c>
      <c r="F1404" s="111" t="s">
        <v>5</v>
      </c>
      <c r="G1404" s="111" t="s">
        <v>6</v>
      </c>
      <c r="AA1404" s="6" t="s">
        <v>96</v>
      </c>
      <c r="AC1404" s="6" t="s">
        <v>2</v>
      </c>
      <c r="AD1404" s="6" t="s">
        <v>3</v>
      </c>
      <c r="AE1404" s="6" t="s">
        <v>4</v>
      </c>
      <c r="AF1404" s="104" t="s">
        <v>5</v>
      </c>
      <c r="AG1404" s="104" t="s">
        <v>6</v>
      </c>
    </row>
    <row r="1405" spans="1:33" ht="15" customHeight="1">
      <c r="A1405" s="112">
        <v>88262</v>
      </c>
      <c r="B1405" s="113" t="s">
        <v>1870</v>
      </c>
      <c r="C1405" s="112" t="s">
        <v>8</v>
      </c>
      <c r="D1405" s="112" t="s">
        <v>60</v>
      </c>
      <c r="E1405" s="114">
        <v>1</v>
      </c>
      <c r="F1405" s="115">
        <f t="shared" ref="F1405:F1407" si="361">IF(D1405="H",$K$9*AF1405,$K$10*AF1405)</f>
        <v>16.049999999999997</v>
      </c>
      <c r="G1405" s="115">
        <f t="shared" ref="G1405:G1407" si="362">ROUND(F1405*E1405,2)</f>
        <v>16.05</v>
      </c>
      <c r="AA1405" s="6">
        <v>88262</v>
      </c>
      <c r="AB1405" s="6" t="s">
        <v>1870</v>
      </c>
      <c r="AC1405" s="6" t="s">
        <v>8</v>
      </c>
      <c r="AD1405" s="6" t="s">
        <v>60</v>
      </c>
      <c r="AE1405" s="6">
        <v>1</v>
      </c>
      <c r="AF1405" s="104">
        <v>21.4</v>
      </c>
      <c r="AG1405" s="104">
        <v>21.4</v>
      </c>
    </row>
    <row r="1406" spans="1:33" ht="15" customHeight="1">
      <c r="A1406" s="112">
        <v>88309</v>
      </c>
      <c r="B1406" s="113" t="s">
        <v>1868</v>
      </c>
      <c r="C1406" s="112" t="s">
        <v>8</v>
      </c>
      <c r="D1406" s="112" t="s">
        <v>60</v>
      </c>
      <c r="E1406" s="114">
        <v>0.3</v>
      </c>
      <c r="F1406" s="115">
        <f t="shared" si="361"/>
        <v>16.297499999999999</v>
      </c>
      <c r="G1406" s="115">
        <f t="shared" si="362"/>
        <v>4.8899999999999997</v>
      </c>
      <c r="AA1406" s="6">
        <v>88309</v>
      </c>
      <c r="AB1406" s="6" t="s">
        <v>1868</v>
      </c>
      <c r="AC1406" s="6" t="s">
        <v>8</v>
      </c>
      <c r="AD1406" s="6" t="s">
        <v>60</v>
      </c>
      <c r="AE1406" s="6">
        <v>0.3</v>
      </c>
      <c r="AF1406" s="104">
        <v>21.73</v>
      </c>
      <c r="AG1406" s="104">
        <v>6.52</v>
      </c>
    </row>
    <row r="1407" spans="1:33" ht="15" customHeight="1">
      <c r="A1407" s="112">
        <v>88316</v>
      </c>
      <c r="B1407" s="113" t="s">
        <v>1871</v>
      </c>
      <c r="C1407" s="112" t="s">
        <v>8</v>
      </c>
      <c r="D1407" s="112" t="s">
        <v>60</v>
      </c>
      <c r="E1407" s="114">
        <v>0.3</v>
      </c>
      <c r="F1407" s="115">
        <f t="shared" si="361"/>
        <v>12.84</v>
      </c>
      <c r="G1407" s="115">
        <f t="shared" si="362"/>
        <v>3.85</v>
      </c>
      <c r="AA1407" s="6">
        <v>88316</v>
      </c>
      <c r="AB1407" s="6" t="s">
        <v>1871</v>
      </c>
      <c r="AC1407" s="6" t="s">
        <v>8</v>
      </c>
      <c r="AD1407" s="6" t="s">
        <v>60</v>
      </c>
      <c r="AE1407" s="6">
        <v>0.3</v>
      </c>
      <c r="AF1407" s="104">
        <v>17.12</v>
      </c>
      <c r="AG1407" s="104">
        <v>5.14</v>
      </c>
    </row>
    <row r="1408" spans="1:33" ht="26.25" customHeight="1">
      <c r="A1408" s="107"/>
      <c r="B1408" s="107"/>
      <c r="C1408" s="107"/>
      <c r="D1408" s="107"/>
      <c r="E1408" s="116" t="s">
        <v>99</v>
      </c>
      <c r="F1408" s="116"/>
      <c r="G1408" s="117">
        <f>SUM(G1405:G1407)</f>
        <v>24.790000000000003</v>
      </c>
      <c r="AE1408" s="6" t="s">
        <v>99</v>
      </c>
      <c r="AG1408" s="104">
        <v>33.059999999999995</v>
      </c>
    </row>
    <row r="1409" spans="1:33" ht="15" customHeight="1">
      <c r="A1409" s="107"/>
      <c r="B1409" s="107"/>
      <c r="C1409" s="107"/>
      <c r="D1409" s="107"/>
      <c r="E1409" s="118" t="s">
        <v>21</v>
      </c>
      <c r="F1409" s="118"/>
      <c r="G1409" s="119">
        <f>SUM(G1408,G1403)</f>
        <v>216.75999999999996</v>
      </c>
      <c r="AE1409" s="6" t="s">
        <v>21</v>
      </c>
      <c r="AG1409" s="104">
        <v>289.01</v>
      </c>
    </row>
    <row r="1410" spans="1:33" ht="9.9499999999999993" customHeight="1">
      <c r="A1410" s="107"/>
      <c r="B1410" s="107"/>
      <c r="C1410" s="108"/>
      <c r="D1410" s="108"/>
      <c r="E1410" s="107"/>
      <c r="F1410" s="107"/>
      <c r="G1410" s="107"/>
    </row>
    <row r="1411" spans="1:33" ht="36" customHeight="1">
      <c r="A1411" s="109" t="s">
        <v>613</v>
      </c>
      <c r="B1411" s="109"/>
      <c r="C1411" s="109"/>
      <c r="D1411" s="109"/>
      <c r="E1411" s="109"/>
      <c r="F1411" s="109"/>
      <c r="G1411" s="109"/>
      <c r="AA1411" s="6" t="s">
        <v>613</v>
      </c>
    </row>
    <row r="1412" spans="1:33" ht="15" customHeight="1">
      <c r="A1412" s="110" t="s">
        <v>63</v>
      </c>
      <c r="B1412" s="110"/>
      <c r="C1412" s="111" t="s">
        <v>2</v>
      </c>
      <c r="D1412" s="111" t="s">
        <v>3</v>
      </c>
      <c r="E1412" s="111" t="s">
        <v>4</v>
      </c>
      <c r="F1412" s="111" t="s">
        <v>5</v>
      </c>
      <c r="G1412" s="111" t="s">
        <v>6</v>
      </c>
      <c r="AA1412" s="6" t="s">
        <v>63</v>
      </c>
      <c r="AC1412" s="6" t="s">
        <v>2</v>
      </c>
      <c r="AD1412" s="6" t="s">
        <v>3</v>
      </c>
      <c r="AE1412" s="6" t="s">
        <v>4</v>
      </c>
      <c r="AF1412" s="104" t="s">
        <v>5</v>
      </c>
      <c r="AG1412" s="104" t="s">
        <v>6</v>
      </c>
    </row>
    <row r="1413" spans="1:33" ht="33.75" customHeight="1">
      <c r="A1413" s="112">
        <v>39484</v>
      </c>
      <c r="B1413" s="113" t="s">
        <v>1875</v>
      </c>
      <c r="C1413" s="112" t="s">
        <v>8</v>
      </c>
      <c r="D1413" s="112" t="s">
        <v>55</v>
      </c>
      <c r="E1413" s="114">
        <v>2</v>
      </c>
      <c r="F1413" s="115">
        <f t="shared" ref="F1413:F1415" si="363">IF(D1413="H",$K$9*AF1413,$K$10*AF1413)</f>
        <v>560.04</v>
      </c>
      <c r="G1413" s="115">
        <f t="shared" ref="G1413:G1415" si="364">ROUND(F1413*E1413,2)</f>
        <v>1120.08</v>
      </c>
      <c r="AA1413" s="6">
        <v>39484</v>
      </c>
      <c r="AB1413" s="6" t="s">
        <v>1875</v>
      </c>
      <c r="AC1413" s="6" t="s">
        <v>8</v>
      </c>
      <c r="AD1413" s="6" t="s">
        <v>55</v>
      </c>
      <c r="AE1413" s="6">
        <v>2</v>
      </c>
      <c r="AF1413" s="104">
        <v>746.72</v>
      </c>
      <c r="AG1413" s="104">
        <v>1493.44</v>
      </c>
    </row>
    <row r="1414" spans="1:33" ht="48" customHeight="1">
      <c r="A1414" s="112">
        <v>183</v>
      </c>
      <c r="B1414" s="113" t="s">
        <v>1877</v>
      </c>
      <c r="C1414" s="112" t="s">
        <v>8</v>
      </c>
      <c r="D1414" s="112" t="s">
        <v>1876</v>
      </c>
      <c r="E1414" s="114">
        <v>2</v>
      </c>
      <c r="F1414" s="115">
        <f t="shared" si="363"/>
        <v>112.5</v>
      </c>
      <c r="G1414" s="115">
        <f t="shared" si="364"/>
        <v>225</v>
      </c>
      <c r="AA1414" s="6">
        <v>183</v>
      </c>
      <c r="AB1414" s="6" t="s">
        <v>1877</v>
      </c>
      <c r="AC1414" s="6" t="s">
        <v>8</v>
      </c>
      <c r="AD1414" s="6" t="s">
        <v>1876</v>
      </c>
      <c r="AE1414" s="6">
        <v>2</v>
      </c>
      <c r="AF1414" s="104">
        <v>150</v>
      </c>
      <c r="AG1414" s="104">
        <v>300</v>
      </c>
    </row>
    <row r="1415" spans="1:33" ht="21" customHeight="1">
      <c r="A1415" s="112">
        <v>38124</v>
      </c>
      <c r="B1415" s="113" t="s">
        <v>587</v>
      </c>
      <c r="C1415" s="112" t="s">
        <v>8</v>
      </c>
      <c r="D1415" s="112" t="s">
        <v>55</v>
      </c>
      <c r="E1415" s="114">
        <v>0.78</v>
      </c>
      <c r="F1415" s="115">
        <f t="shared" si="363"/>
        <v>30</v>
      </c>
      <c r="G1415" s="115">
        <f t="shared" si="364"/>
        <v>23.4</v>
      </c>
      <c r="AA1415" s="6">
        <v>38124</v>
      </c>
      <c r="AB1415" s="6" t="s">
        <v>587</v>
      </c>
      <c r="AC1415" s="6" t="s">
        <v>8</v>
      </c>
      <c r="AD1415" s="6" t="s">
        <v>55</v>
      </c>
      <c r="AE1415" s="6">
        <v>0.78</v>
      </c>
      <c r="AF1415" s="104">
        <v>40</v>
      </c>
      <c r="AG1415" s="104">
        <v>31.2</v>
      </c>
    </row>
    <row r="1416" spans="1:33" ht="15" customHeight="1">
      <c r="A1416" s="107"/>
      <c r="B1416" s="107"/>
      <c r="C1416" s="107"/>
      <c r="D1416" s="107"/>
      <c r="E1416" s="116" t="s">
        <v>75</v>
      </c>
      <c r="F1416" s="116"/>
      <c r="G1416" s="117">
        <f>SUM(G1413:G1415)</f>
        <v>1368.48</v>
      </c>
      <c r="AE1416" s="6" t="s">
        <v>75</v>
      </c>
      <c r="AG1416" s="104">
        <v>1824.64</v>
      </c>
    </row>
    <row r="1417" spans="1:33" ht="15" customHeight="1">
      <c r="A1417" s="110" t="s">
        <v>96</v>
      </c>
      <c r="B1417" s="110"/>
      <c r="C1417" s="111" t="s">
        <v>2</v>
      </c>
      <c r="D1417" s="111" t="s">
        <v>3</v>
      </c>
      <c r="E1417" s="111" t="s">
        <v>4</v>
      </c>
      <c r="F1417" s="111" t="s">
        <v>5</v>
      </c>
      <c r="G1417" s="111" t="s">
        <v>6</v>
      </c>
      <c r="AA1417" s="6" t="s">
        <v>96</v>
      </c>
      <c r="AC1417" s="6" t="s">
        <v>2</v>
      </c>
      <c r="AD1417" s="6" t="s">
        <v>3</v>
      </c>
      <c r="AE1417" s="6" t="s">
        <v>4</v>
      </c>
      <c r="AF1417" s="104" t="s">
        <v>5</v>
      </c>
      <c r="AG1417" s="104" t="s">
        <v>6</v>
      </c>
    </row>
    <row r="1418" spans="1:33" ht="15" customHeight="1">
      <c r="A1418" s="112">
        <v>88261</v>
      </c>
      <c r="B1418" s="113" t="s">
        <v>1874</v>
      </c>
      <c r="C1418" s="112" t="s">
        <v>8</v>
      </c>
      <c r="D1418" s="112" t="s">
        <v>60</v>
      </c>
      <c r="E1418" s="114">
        <v>2.19</v>
      </c>
      <c r="F1418" s="115">
        <f t="shared" ref="F1418:F1419" si="365">IF(D1418="H",$K$9*AF1418,$K$10*AF1418)</f>
        <v>15.524999999999999</v>
      </c>
      <c r="G1418" s="115">
        <f t="shared" ref="G1418:G1420" si="366">ROUND(F1418*E1418,2)</f>
        <v>34</v>
      </c>
      <c r="AA1418" s="6">
        <v>88261</v>
      </c>
      <c r="AB1418" s="6" t="s">
        <v>1874</v>
      </c>
      <c r="AC1418" s="6" t="s">
        <v>8</v>
      </c>
      <c r="AD1418" s="6" t="s">
        <v>60</v>
      </c>
      <c r="AE1418" s="6">
        <v>2.19</v>
      </c>
      <c r="AF1418" s="104">
        <v>20.7</v>
      </c>
      <c r="AG1418" s="104">
        <v>45.33</v>
      </c>
    </row>
    <row r="1419" spans="1:33" ht="15" customHeight="1">
      <c r="A1419" s="112">
        <v>100703</v>
      </c>
      <c r="B1419" s="113" t="s">
        <v>1873</v>
      </c>
      <c r="C1419" s="112" t="s">
        <v>8</v>
      </c>
      <c r="D1419" s="112" t="s">
        <v>55</v>
      </c>
      <c r="E1419" s="114">
        <v>2</v>
      </c>
      <c r="F1419" s="115">
        <f t="shared" si="365"/>
        <v>22.4925</v>
      </c>
      <c r="G1419" s="115">
        <f t="shared" si="366"/>
        <v>44.99</v>
      </c>
      <c r="AA1419" s="6">
        <v>100703</v>
      </c>
      <c r="AB1419" s="6" t="s">
        <v>1873</v>
      </c>
      <c r="AC1419" s="6" t="s">
        <v>8</v>
      </c>
      <c r="AD1419" s="6" t="s">
        <v>55</v>
      </c>
      <c r="AE1419" s="6">
        <v>2</v>
      </c>
      <c r="AF1419" s="104">
        <v>29.99</v>
      </c>
      <c r="AG1419" s="104">
        <v>59.98</v>
      </c>
    </row>
    <row r="1420" spans="1:33" ht="15" customHeight="1">
      <c r="A1420" s="112">
        <v>88316</v>
      </c>
      <c r="B1420" s="113" t="s">
        <v>1871</v>
      </c>
      <c r="C1420" s="112" t="s">
        <v>8</v>
      </c>
      <c r="D1420" s="112" t="s">
        <v>60</v>
      </c>
      <c r="E1420" s="114">
        <v>3.702</v>
      </c>
      <c r="F1420" s="115">
        <f>IF(D1420="H",$K$9*AF1420,$K$10*AF1420)</f>
        <v>12.84</v>
      </c>
      <c r="G1420" s="115">
        <f t="shared" si="366"/>
        <v>47.53</v>
      </c>
      <c r="AA1420" s="6">
        <v>88316</v>
      </c>
      <c r="AB1420" s="6" t="s">
        <v>1871</v>
      </c>
      <c r="AC1420" s="6" t="s">
        <v>8</v>
      </c>
      <c r="AD1420" s="6" t="s">
        <v>60</v>
      </c>
      <c r="AE1420" s="6">
        <v>3.702</v>
      </c>
      <c r="AF1420" s="104">
        <v>17.12</v>
      </c>
      <c r="AG1420" s="104">
        <v>63.38</v>
      </c>
    </row>
    <row r="1421" spans="1:33" ht="26.25" customHeight="1">
      <c r="A1421" s="107"/>
      <c r="B1421" s="107"/>
      <c r="C1421" s="107"/>
      <c r="D1421" s="107"/>
      <c r="E1421" s="116" t="s">
        <v>99</v>
      </c>
      <c r="F1421" s="116"/>
      <c r="G1421" s="117">
        <f>SUM(G1418:G1420)</f>
        <v>126.52000000000001</v>
      </c>
      <c r="AE1421" s="6" t="s">
        <v>99</v>
      </c>
      <c r="AG1421" s="104">
        <v>168.69</v>
      </c>
    </row>
    <row r="1422" spans="1:33" ht="15" customHeight="1">
      <c r="A1422" s="107"/>
      <c r="B1422" s="107"/>
      <c r="C1422" s="107"/>
      <c r="D1422" s="107"/>
      <c r="E1422" s="118" t="s">
        <v>21</v>
      </c>
      <c r="F1422" s="118"/>
      <c r="G1422" s="119">
        <f>G1421+G1416</f>
        <v>1495</v>
      </c>
      <c r="AE1422" s="6" t="s">
        <v>21</v>
      </c>
      <c r="AG1422" s="104">
        <v>1993.3300000000002</v>
      </c>
    </row>
    <row r="1423" spans="1:33" ht="9.9499999999999993" customHeight="1">
      <c r="A1423" s="107"/>
      <c r="B1423" s="107"/>
      <c r="C1423" s="108"/>
      <c r="D1423" s="108"/>
      <c r="E1423" s="107"/>
      <c r="F1423" s="107"/>
      <c r="G1423" s="107"/>
    </row>
    <row r="1424" spans="1:33" ht="20.100000000000001" customHeight="1">
      <c r="A1424" s="109" t="s">
        <v>614</v>
      </c>
      <c r="B1424" s="109"/>
      <c r="C1424" s="109"/>
      <c r="D1424" s="109"/>
      <c r="E1424" s="109"/>
      <c r="F1424" s="109"/>
      <c r="G1424" s="109"/>
      <c r="AA1424" s="6" t="s">
        <v>614</v>
      </c>
    </row>
    <row r="1425" spans="1:33" ht="15" customHeight="1">
      <c r="A1425" s="110" t="s">
        <v>63</v>
      </c>
      <c r="B1425" s="110"/>
      <c r="C1425" s="111" t="s">
        <v>2</v>
      </c>
      <c r="D1425" s="111" t="s">
        <v>3</v>
      </c>
      <c r="E1425" s="111" t="s">
        <v>4</v>
      </c>
      <c r="F1425" s="111" t="s">
        <v>5</v>
      </c>
      <c r="G1425" s="111" t="s">
        <v>6</v>
      </c>
      <c r="AA1425" s="6" t="s">
        <v>63</v>
      </c>
      <c r="AC1425" s="6" t="s">
        <v>2</v>
      </c>
      <c r="AD1425" s="6" t="s">
        <v>3</v>
      </c>
      <c r="AE1425" s="6" t="s">
        <v>4</v>
      </c>
      <c r="AF1425" s="104" t="s">
        <v>5</v>
      </c>
      <c r="AG1425" s="104" t="s">
        <v>6</v>
      </c>
    </row>
    <row r="1426" spans="1:33" ht="15" customHeight="1">
      <c r="A1426" s="112">
        <v>88629</v>
      </c>
      <c r="B1426" s="113" t="s">
        <v>1878</v>
      </c>
      <c r="C1426" s="112" t="s">
        <v>8</v>
      </c>
      <c r="D1426" s="112" t="s">
        <v>350</v>
      </c>
      <c r="E1426" s="114" t="s">
        <v>1879</v>
      </c>
      <c r="F1426" s="115">
        <f t="shared" ref="F1426:F1435" si="367">IF(D1426="H",$K$9*AF1426,$K$10*AF1426)</f>
        <v>538.8075</v>
      </c>
      <c r="G1426" s="115">
        <f t="shared" ref="G1426:G1435" si="368">ROUND(F1426*E1426,2)</f>
        <v>21.55</v>
      </c>
      <c r="AA1426" s="6">
        <v>88629</v>
      </c>
      <c r="AB1426" s="6" t="s">
        <v>1878</v>
      </c>
      <c r="AC1426" s="6" t="s">
        <v>8</v>
      </c>
      <c r="AD1426" s="6" t="s">
        <v>350</v>
      </c>
      <c r="AE1426" s="6" t="s">
        <v>1879</v>
      </c>
      <c r="AF1426" s="104" t="s">
        <v>1897</v>
      </c>
      <c r="AG1426" s="104">
        <v>28.74</v>
      </c>
    </row>
    <row r="1427" spans="1:33" ht="15" customHeight="1">
      <c r="A1427" s="112" t="s">
        <v>1880</v>
      </c>
      <c r="B1427" s="113" t="s">
        <v>1881</v>
      </c>
      <c r="C1427" s="112" t="s">
        <v>8</v>
      </c>
      <c r="D1427" s="112" t="s">
        <v>55</v>
      </c>
      <c r="E1427" s="114" t="s">
        <v>1882</v>
      </c>
      <c r="F1427" s="115">
        <f t="shared" si="367"/>
        <v>267.53249999999997</v>
      </c>
      <c r="G1427" s="115">
        <f t="shared" si="368"/>
        <v>267.52999999999997</v>
      </c>
      <c r="AA1427" s="6" t="s">
        <v>1880</v>
      </c>
      <c r="AB1427" s="6" t="s">
        <v>1881</v>
      </c>
      <c r="AC1427" s="6" t="s">
        <v>8</v>
      </c>
      <c r="AD1427" s="6" t="s">
        <v>55</v>
      </c>
      <c r="AE1427" s="6" t="s">
        <v>1882</v>
      </c>
      <c r="AF1427" s="104" t="s">
        <v>1898</v>
      </c>
      <c r="AG1427" s="104">
        <v>356.71</v>
      </c>
    </row>
    <row r="1428" spans="1:33" ht="15" customHeight="1">
      <c r="A1428" s="112">
        <v>11575</v>
      </c>
      <c r="B1428" s="113" t="s">
        <v>1883</v>
      </c>
      <c r="C1428" s="112" t="s">
        <v>8</v>
      </c>
      <c r="D1428" s="112" t="s">
        <v>55</v>
      </c>
      <c r="E1428" s="114" t="s">
        <v>1884</v>
      </c>
      <c r="F1428" s="115">
        <f t="shared" si="367"/>
        <v>42.015000000000001</v>
      </c>
      <c r="G1428" s="115">
        <f t="shared" si="368"/>
        <v>84.03</v>
      </c>
      <c r="AA1428" s="6">
        <v>11575</v>
      </c>
      <c r="AB1428" s="6" t="s">
        <v>1883</v>
      </c>
      <c r="AC1428" s="6" t="s">
        <v>8</v>
      </c>
      <c r="AD1428" s="6" t="s">
        <v>55</v>
      </c>
      <c r="AE1428" s="6" t="s">
        <v>1884</v>
      </c>
      <c r="AF1428" s="104" t="s">
        <v>1899</v>
      </c>
      <c r="AG1428" s="104">
        <v>112.04</v>
      </c>
    </row>
    <row r="1429" spans="1:33" ht="15" customHeight="1">
      <c r="A1429" s="112">
        <v>11552</v>
      </c>
      <c r="B1429" s="113" t="s">
        <v>1885</v>
      </c>
      <c r="C1429" s="112" t="s">
        <v>8</v>
      </c>
      <c r="D1429" s="112" t="s">
        <v>87</v>
      </c>
      <c r="E1429" s="114" t="s">
        <v>1886</v>
      </c>
      <c r="F1429" s="115">
        <f t="shared" si="367"/>
        <v>5.37</v>
      </c>
      <c r="G1429" s="115">
        <f t="shared" si="368"/>
        <v>9.67</v>
      </c>
      <c r="AA1429" s="6">
        <v>11552</v>
      </c>
      <c r="AB1429" s="6" t="s">
        <v>1885</v>
      </c>
      <c r="AC1429" s="6" t="s">
        <v>8</v>
      </c>
      <c r="AD1429" s="6" t="s">
        <v>87</v>
      </c>
      <c r="AE1429" s="6" t="s">
        <v>1886</v>
      </c>
      <c r="AF1429" s="104" t="s">
        <v>1900</v>
      </c>
      <c r="AG1429" s="104">
        <v>12.89</v>
      </c>
    </row>
    <row r="1430" spans="1:33" ht="15" customHeight="1">
      <c r="A1430" s="112">
        <v>38124</v>
      </c>
      <c r="B1430" s="113" t="s">
        <v>1887</v>
      </c>
      <c r="C1430" s="112" t="s">
        <v>8</v>
      </c>
      <c r="D1430" s="112" t="s">
        <v>55</v>
      </c>
      <c r="E1430" s="114" t="s">
        <v>1888</v>
      </c>
      <c r="F1430" s="115">
        <f t="shared" si="367"/>
        <v>30</v>
      </c>
      <c r="G1430" s="115">
        <f t="shared" si="368"/>
        <v>3</v>
      </c>
      <c r="AA1430" s="6">
        <v>38124</v>
      </c>
      <c r="AB1430" s="6" t="s">
        <v>1887</v>
      </c>
      <c r="AC1430" s="6" t="s">
        <v>8</v>
      </c>
      <c r="AD1430" s="6" t="s">
        <v>55</v>
      </c>
      <c r="AE1430" s="6" t="s">
        <v>1888</v>
      </c>
      <c r="AF1430" s="104" t="s">
        <v>1901</v>
      </c>
      <c r="AG1430" s="104">
        <v>4</v>
      </c>
    </row>
    <row r="1431" spans="1:33" ht="15" customHeight="1">
      <c r="A1431" s="112">
        <v>11581</v>
      </c>
      <c r="B1431" s="113" t="s">
        <v>1889</v>
      </c>
      <c r="C1431" s="112" t="s">
        <v>8</v>
      </c>
      <c r="D1431" s="112" t="s">
        <v>87</v>
      </c>
      <c r="E1431" s="114" t="s">
        <v>1886</v>
      </c>
      <c r="F1431" s="115">
        <f t="shared" si="367"/>
        <v>15.404999999999999</v>
      </c>
      <c r="G1431" s="115">
        <f t="shared" si="368"/>
        <v>27.73</v>
      </c>
      <c r="AA1431" s="6">
        <v>11581</v>
      </c>
      <c r="AB1431" s="6" t="s">
        <v>1889</v>
      </c>
      <c r="AC1431" s="6" t="s">
        <v>8</v>
      </c>
      <c r="AD1431" s="6" t="s">
        <v>87</v>
      </c>
      <c r="AE1431" s="6" t="s">
        <v>1886</v>
      </c>
      <c r="AF1431" s="104" t="s">
        <v>1902</v>
      </c>
      <c r="AG1431" s="104">
        <v>36.97</v>
      </c>
    </row>
    <row r="1432" spans="1:33" ht="15" customHeight="1">
      <c r="A1432" s="112">
        <v>43613</v>
      </c>
      <c r="B1432" s="113" t="s">
        <v>1890</v>
      </c>
      <c r="C1432" s="112" t="s">
        <v>8</v>
      </c>
      <c r="D1432" s="112" t="s">
        <v>134</v>
      </c>
      <c r="E1432" s="114" t="s">
        <v>1882</v>
      </c>
      <c r="F1432" s="115">
        <f t="shared" si="367"/>
        <v>61.012499999999996</v>
      </c>
      <c r="G1432" s="115">
        <f t="shared" si="368"/>
        <v>61.01</v>
      </c>
      <c r="AA1432" s="6">
        <v>43613</v>
      </c>
      <c r="AB1432" s="6" t="s">
        <v>1890</v>
      </c>
      <c r="AC1432" s="6" t="s">
        <v>8</v>
      </c>
      <c r="AD1432" s="6" t="s">
        <v>134</v>
      </c>
      <c r="AE1432" s="6" t="s">
        <v>1882</v>
      </c>
      <c r="AF1432" s="104" t="s">
        <v>1903</v>
      </c>
      <c r="AG1432" s="104">
        <v>81.349999999999994</v>
      </c>
    </row>
    <row r="1433" spans="1:33" ht="29.1" customHeight="1">
      <c r="A1433" s="112">
        <v>5075</v>
      </c>
      <c r="B1433" s="113" t="s">
        <v>1891</v>
      </c>
      <c r="C1433" s="112" t="s">
        <v>8</v>
      </c>
      <c r="D1433" s="112" t="s">
        <v>90</v>
      </c>
      <c r="E1433" s="114" t="s">
        <v>1888</v>
      </c>
      <c r="F1433" s="115">
        <f t="shared" si="367"/>
        <v>15.254999999999999</v>
      </c>
      <c r="G1433" s="115">
        <f t="shared" si="368"/>
        <v>1.53</v>
      </c>
      <c r="AA1433" s="6">
        <v>5075</v>
      </c>
      <c r="AB1433" s="6" t="s">
        <v>1891</v>
      </c>
      <c r="AC1433" s="6" t="s">
        <v>8</v>
      </c>
      <c r="AD1433" s="6" t="s">
        <v>90</v>
      </c>
      <c r="AE1433" s="6" t="s">
        <v>1888</v>
      </c>
      <c r="AF1433" s="104" t="s">
        <v>1904</v>
      </c>
      <c r="AG1433" s="104">
        <v>2.0299999999999998</v>
      </c>
    </row>
    <row r="1434" spans="1:33" ht="29.1" customHeight="1">
      <c r="A1434" s="112" t="s">
        <v>1892</v>
      </c>
      <c r="B1434" s="113" t="s">
        <v>1893</v>
      </c>
      <c r="C1434" s="112" t="s">
        <v>8</v>
      </c>
      <c r="D1434" s="112" t="s">
        <v>1876</v>
      </c>
      <c r="E1434" s="114" t="s">
        <v>1882</v>
      </c>
      <c r="F1434" s="115">
        <f t="shared" si="367"/>
        <v>150.24</v>
      </c>
      <c r="G1434" s="115">
        <f t="shared" si="368"/>
        <v>150.24</v>
      </c>
      <c r="AA1434" s="6" t="s">
        <v>1892</v>
      </c>
      <c r="AB1434" s="6" t="s">
        <v>1893</v>
      </c>
      <c r="AC1434" s="6" t="s">
        <v>8</v>
      </c>
      <c r="AD1434" s="6" t="s">
        <v>1876</v>
      </c>
      <c r="AE1434" s="6" t="s">
        <v>1882</v>
      </c>
      <c r="AF1434" s="104" t="s">
        <v>1905</v>
      </c>
      <c r="AG1434" s="104">
        <v>200.32</v>
      </c>
    </row>
    <row r="1435" spans="1:33" ht="15" customHeight="1">
      <c r="A1435" s="112" t="s">
        <v>1894</v>
      </c>
      <c r="B1435" s="113" t="s">
        <v>1895</v>
      </c>
      <c r="C1435" s="112" t="s">
        <v>8</v>
      </c>
      <c r="D1435" s="112" t="s">
        <v>87</v>
      </c>
      <c r="E1435" s="114" t="s">
        <v>1896</v>
      </c>
      <c r="F1435" s="115">
        <f t="shared" si="367"/>
        <v>4.0875000000000004</v>
      </c>
      <c r="G1435" s="115">
        <f t="shared" si="368"/>
        <v>41.69</v>
      </c>
      <c r="AA1435" s="6" t="s">
        <v>1894</v>
      </c>
      <c r="AB1435" s="6" t="s">
        <v>1895</v>
      </c>
      <c r="AC1435" s="6" t="s">
        <v>8</v>
      </c>
      <c r="AD1435" s="6" t="s">
        <v>87</v>
      </c>
      <c r="AE1435" s="6" t="s">
        <v>1896</v>
      </c>
      <c r="AF1435" s="104" t="s">
        <v>1906</v>
      </c>
      <c r="AG1435" s="104">
        <v>55.59</v>
      </c>
    </row>
    <row r="1436" spans="1:33" ht="15" customHeight="1">
      <c r="A1436" s="107"/>
      <c r="B1436" s="107"/>
      <c r="C1436" s="107"/>
      <c r="D1436" s="107"/>
      <c r="E1436" s="116" t="s">
        <v>75</v>
      </c>
      <c r="F1436" s="116"/>
      <c r="G1436" s="117">
        <f>SUM(G1426:G1435)</f>
        <v>667.98</v>
      </c>
      <c r="AE1436" s="6" t="s">
        <v>75</v>
      </c>
      <c r="AG1436" s="104">
        <v>890.64</v>
      </c>
    </row>
    <row r="1437" spans="1:33" ht="15" customHeight="1">
      <c r="A1437" s="110" t="s">
        <v>96</v>
      </c>
      <c r="B1437" s="110"/>
      <c r="C1437" s="111" t="s">
        <v>2</v>
      </c>
      <c r="D1437" s="111" t="s">
        <v>3</v>
      </c>
      <c r="E1437" s="111" t="s">
        <v>4</v>
      </c>
      <c r="F1437" s="111" t="s">
        <v>5</v>
      </c>
      <c r="G1437" s="111" t="s">
        <v>6</v>
      </c>
      <c r="AA1437" s="6" t="s">
        <v>96</v>
      </c>
      <c r="AC1437" s="6" t="s">
        <v>2</v>
      </c>
      <c r="AD1437" s="6" t="s">
        <v>3</v>
      </c>
      <c r="AE1437" s="6" t="s">
        <v>4</v>
      </c>
      <c r="AF1437" s="104" t="s">
        <v>5</v>
      </c>
      <c r="AG1437" s="104" t="s">
        <v>6</v>
      </c>
    </row>
    <row r="1438" spans="1:33" ht="15" customHeight="1">
      <c r="A1438" s="112">
        <v>88261</v>
      </c>
      <c r="B1438" s="113" t="s">
        <v>1874</v>
      </c>
      <c r="C1438" s="112" t="s">
        <v>8</v>
      </c>
      <c r="D1438" s="112" t="s">
        <v>36</v>
      </c>
      <c r="E1438" s="114">
        <v>5</v>
      </c>
      <c r="F1438" s="115">
        <f t="shared" ref="F1438:F1440" si="369">IF(D1438="H",$K$9*AF1438,$K$10*AF1438)</f>
        <v>15.524999999999999</v>
      </c>
      <c r="G1438" s="115">
        <f t="shared" ref="G1438:G1440" si="370">ROUND(F1438*E1438,2)</f>
        <v>77.63</v>
      </c>
      <c r="AA1438" s="6">
        <v>88261</v>
      </c>
      <c r="AB1438" s="6" t="s">
        <v>1874</v>
      </c>
      <c r="AC1438" s="6" t="s">
        <v>8</v>
      </c>
      <c r="AD1438" s="6" t="s">
        <v>36</v>
      </c>
      <c r="AE1438" s="6">
        <v>5</v>
      </c>
      <c r="AF1438" s="104">
        <v>20.7</v>
      </c>
      <c r="AG1438" s="104">
        <v>103.5</v>
      </c>
    </row>
    <row r="1439" spans="1:33" ht="15" customHeight="1">
      <c r="A1439" s="112" t="s">
        <v>797</v>
      </c>
      <c r="B1439" s="113" t="s">
        <v>1728</v>
      </c>
      <c r="C1439" s="112" t="s">
        <v>8</v>
      </c>
      <c r="D1439" s="112" t="s">
        <v>36</v>
      </c>
      <c r="E1439" s="114">
        <v>2</v>
      </c>
      <c r="F1439" s="115">
        <f t="shared" si="369"/>
        <v>16.297499999999999</v>
      </c>
      <c r="G1439" s="115">
        <f t="shared" si="370"/>
        <v>32.6</v>
      </c>
      <c r="AA1439" s="6" t="s">
        <v>797</v>
      </c>
      <c r="AB1439" s="6" t="s">
        <v>1728</v>
      </c>
      <c r="AC1439" s="6" t="s">
        <v>8</v>
      </c>
      <c r="AD1439" s="6" t="s">
        <v>36</v>
      </c>
      <c r="AE1439" s="6">
        <v>2</v>
      </c>
      <c r="AF1439" s="104">
        <v>21.73</v>
      </c>
      <c r="AG1439" s="104">
        <v>43.46</v>
      </c>
    </row>
    <row r="1440" spans="1:33" ht="15" customHeight="1">
      <c r="A1440" s="112" t="s">
        <v>127</v>
      </c>
      <c r="B1440" s="113" t="s">
        <v>1727</v>
      </c>
      <c r="C1440" s="112" t="s">
        <v>8</v>
      </c>
      <c r="D1440" s="112" t="s">
        <v>36</v>
      </c>
      <c r="E1440" s="114">
        <v>7</v>
      </c>
      <c r="F1440" s="115">
        <f t="shared" si="369"/>
        <v>12.84</v>
      </c>
      <c r="G1440" s="115">
        <f t="shared" si="370"/>
        <v>89.88</v>
      </c>
      <c r="AA1440" s="6" t="s">
        <v>127</v>
      </c>
      <c r="AB1440" s="6" t="s">
        <v>1727</v>
      </c>
      <c r="AC1440" s="6" t="s">
        <v>8</v>
      </c>
      <c r="AD1440" s="6" t="s">
        <v>36</v>
      </c>
      <c r="AE1440" s="6">
        <v>7</v>
      </c>
      <c r="AF1440" s="104">
        <v>17.12</v>
      </c>
      <c r="AG1440" s="104">
        <v>119.84</v>
      </c>
    </row>
    <row r="1441" spans="1:33" ht="18" customHeight="1">
      <c r="A1441" s="107"/>
      <c r="B1441" s="107"/>
      <c r="C1441" s="107"/>
      <c r="D1441" s="107"/>
      <c r="E1441" s="116" t="s">
        <v>99</v>
      </c>
      <c r="F1441" s="116"/>
      <c r="G1441" s="117">
        <f>SUM(G1438:G1440)</f>
        <v>200.10999999999999</v>
      </c>
      <c r="AE1441" s="6" t="s">
        <v>99</v>
      </c>
      <c r="AG1441" s="104">
        <v>266.8</v>
      </c>
    </row>
    <row r="1442" spans="1:33" ht="15" customHeight="1">
      <c r="A1442" s="107"/>
      <c r="B1442" s="107"/>
      <c r="C1442" s="107"/>
      <c r="D1442" s="107"/>
      <c r="E1442" s="118" t="s">
        <v>21</v>
      </c>
      <c r="F1442" s="118"/>
      <c r="G1442" s="119">
        <f>G1441+G1436</f>
        <v>868.09</v>
      </c>
      <c r="AE1442" s="6" t="s">
        <v>21</v>
      </c>
      <c r="AG1442" s="104">
        <v>1157.44</v>
      </c>
    </row>
    <row r="1443" spans="1:33" ht="9.9499999999999993" customHeight="1">
      <c r="A1443" s="107"/>
      <c r="B1443" s="107"/>
      <c r="C1443" s="108"/>
      <c r="D1443" s="108"/>
      <c r="E1443" s="107"/>
      <c r="F1443" s="107"/>
      <c r="G1443" s="107"/>
    </row>
    <row r="1444" spans="1:33" ht="20.100000000000001" customHeight="1">
      <c r="A1444" s="109" t="s">
        <v>615</v>
      </c>
      <c r="B1444" s="109"/>
      <c r="C1444" s="109"/>
      <c r="D1444" s="109"/>
      <c r="E1444" s="109"/>
      <c r="F1444" s="109"/>
      <c r="G1444" s="109"/>
      <c r="AA1444" s="6" t="s">
        <v>615</v>
      </c>
    </row>
    <row r="1445" spans="1:33" ht="15" customHeight="1">
      <c r="A1445" s="110" t="s">
        <v>63</v>
      </c>
      <c r="B1445" s="110"/>
      <c r="C1445" s="111" t="s">
        <v>2</v>
      </c>
      <c r="D1445" s="111" t="s">
        <v>3</v>
      </c>
      <c r="E1445" s="111" t="s">
        <v>4</v>
      </c>
      <c r="F1445" s="111" t="s">
        <v>5</v>
      </c>
      <c r="G1445" s="111" t="s">
        <v>6</v>
      </c>
      <c r="AA1445" s="6" t="s">
        <v>63</v>
      </c>
      <c r="AC1445" s="6" t="s">
        <v>2</v>
      </c>
      <c r="AD1445" s="6" t="s">
        <v>3</v>
      </c>
      <c r="AE1445" s="6" t="s">
        <v>4</v>
      </c>
      <c r="AF1445" s="104" t="s">
        <v>5</v>
      </c>
      <c r="AG1445" s="104" t="s">
        <v>6</v>
      </c>
    </row>
    <row r="1446" spans="1:33" ht="29.1" customHeight="1">
      <c r="A1446" s="112" t="s">
        <v>616</v>
      </c>
      <c r="B1446" s="113" t="s">
        <v>617</v>
      </c>
      <c r="C1446" s="112" t="s">
        <v>8</v>
      </c>
      <c r="D1446" s="112" t="s">
        <v>55</v>
      </c>
      <c r="E1446" s="114">
        <v>2.0832999999999999</v>
      </c>
      <c r="F1446" s="115">
        <f t="shared" ref="F1446:F1448" si="371">IF(D1446="H",$K$9*AF1446,$K$10*AF1446)</f>
        <v>193.98</v>
      </c>
      <c r="G1446" s="115">
        <f t="shared" ref="G1446:G1448" si="372">ROUND(F1446*E1446,2)</f>
        <v>404.12</v>
      </c>
      <c r="AA1446" s="6" t="s">
        <v>616</v>
      </c>
      <c r="AB1446" s="6" t="s">
        <v>617</v>
      </c>
      <c r="AC1446" s="6" t="s">
        <v>8</v>
      </c>
      <c r="AD1446" s="6" t="s">
        <v>55</v>
      </c>
      <c r="AE1446" s="6">
        <v>2.0832999999999999</v>
      </c>
      <c r="AF1446" s="104">
        <v>258.64</v>
      </c>
      <c r="AG1446" s="104">
        <v>538.82000000000005</v>
      </c>
    </row>
    <row r="1447" spans="1:33" ht="29.1" customHeight="1">
      <c r="A1447" s="112" t="s">
        <v>618</v>
      </c>
      <c r="B1447" s="113" t="s">
        <v>619</v>
      </c>
      <c r="C1447" s="112" t="s">
        <v>8</v>
      </c>
      <c r="D1447" s="112" t="s">
        <v>55</v>
      </c>
      <c r="E1447" s="114">
        <v>24.4</v>
      </c>
      <c r="F1447" s="115">
        <f t="shared" si="371"/>
        <v>0.15000000000000002</v>
      </c>
      <c r="G1447" s="115">
        <f t="shared" si="372"/>
        <v>3.66</v>
      </c>
      <c r="AA1447" s="6" t="s">
        <v>618</v>
      </c>
      <c r="AB1447" s="6" t="s">
        <v>619</v>
      </c>
      <c r="AC1447" s="6" t="s">
        <v>8</v>
      </c>
      <c r="AD1447" s="6" t="s">
        <v>55</v>
      </c>
      <c r="AE1447" s="6">
        <v>24.4</v>
      </c>
      <c r="AF1447" s="104">
        <v>0.2</v>
      </c>
      <c r="AG1447" s="104">
        <v>4.88</v>
      </c>
    </row>
    <row r="1448" spans="1:33" ht="15" customHeight="1">
      <c r="A1448" s="112" t="s">
        <v>620</v>
      </c>
      <c r="B1448" s="113" t="s">
        <v>621</v>
      </c>
      <c r="C1448" s="112" t="s">
        <v>8</v>
      </c>
      <c r="D1448" s="112" t="s">
        <v>55</v>
      </c>
      <c r="E1448" s="114">
        <v>1.2466999999999999</v>
      </c>
      <c r="F1448" s="115">
        <f t="shared" si="371"/>
        <v>26.145</v>
      </c>
      <c r="G1448" s="115">
        <f t="shared" si="372"/>
        <v>32.590000000000003</v>
      </c>
      <c r="AA1448" s="6" t="s">
        <v>620</v>
      </c>
      <c r="AB1448" s="6" t="s">
        <v>621</v>
      </c>
      <c r="AC1448" s="6" t="s">
        <v>8</v>
      </c>
      <c r="AD1448" s="6" t="s">
        <v>55</v>
      </c>
      <c r="AE1448" s="6">
        <v>1.2466999999999999</v>
      </c>
      <c r="AF1448" s="104">
        <v>34.86</v>
      </c>
      <c r="AG1448" s="104">
        <v>43.45</v>
      </c>
    </row>
    <row r="1449" spans="1:33" ht="15" customHeight="1">
      <c r="A1449" s="107"/>
      <c r="B1449" s="107"/>
      <c r="C1449" s="107"/>
      <c r="D1449" s="107"/>
      <c r="E1449" s="116" t="s">
        <v>75</v>
      </c>
      <c r="F1449" s="116"/>
      <c r="G1449" s="117">
        <f>SUM(G1445:G1448)</f>
        <v>440.37</v>
      </c>
      <c r="AE1449" s="6" t="s">
        <v>75</v>
      </c>
      <c r="AG1449" s="104">
        <v>587.15</v>
      </c>
    </row>
    <row r="1450" spans="1:33" ht="15" customHeight="1">
      <c r="A1450" s="110" t="s">
        <v>96</v>
      </c>
      <c r="B1450" s="110"/>
      <c r="C1450" s="111" t="s">
        <v>2</v>
      </c>
      <c r="D1450" s="111" t="s">
        <v>3</v>
      </c>
      <c r="E1450" s="111" t="s">
        <v>4</v>
      </c>
      <c r="F1450" s="111" t="s">
        <v>5</v>
      </c>
      <c r="G1450" s="111" t="s">
        <v>6</v>
      </c>
      <c r="AA1450" s="6" t="s">
        <v>96</v>
      </c>
      <c r="AC1450" s="6" t="s">
        <v>2</v>
      </c>
      <c r="AD1450" s="6" t="s">
        <v>3</v>
      </c>
      <c r="AE1450" s="6" t="s">
        <v>4</v>
      </c>
      <c r="AF1450" s="104" t="s">
        <v>5</v>
      </c>
      <c r="AG1450" s="104" t="s">
        <v>6</v>
      </c>
    </row>
    <row r="1451" spans="1:33" ht="15" customHeight="1">
      <c r="A1451" s="112" t="s">
        <v>405</v>
      </c>
      <c r="B1451" s="113" t="s">
        <v>1728</v>
      </c>
      <c r="C1451" s="112" t="s">
        <v>8</v>
      </c>
      <c r="D1451" s="112" t="s">
        <v>36</v>
      </c>
      <c r="E1451" s="114">
        <v>1.7070000000000001</v>
      </c>
      <c r="F1451" s="115">
        <f t="shared" ref="F1451:F1452" si="373">IF(D1451="H",$K$9*AF1451,$K$10*AF1451)</f>
        <v>16.297499999999999</v>
      </c>
      <c r="G1451" s="115">
        <f t="shared" ref="G1451:G1452" si="374">ROUND(F1451*E1451,2)</f>
        <v>27.82</v>
      </c>
      <c r="AA1451" s="6" t="s">
        <v>405</v>
      </c>
      <c r="AB1451" s="6" t="s">
        <v>1728</v>
      </c>
      <c r="AC1451" s="6" t="s">
        <v>8</v>
      </c>
      <c r="AD1451" s="6" t="s">
        <v>36</v>
      </c>
      <c r="AE1451" s="6">
        <v>1.7070000000000001</v>
      </c>
      <c r="AF1451" s="104">
        <v>21.73</v>
      </c>
      <c r="AG1451" s="104">
        <v>37.090000000000003</v>
      </c>
    </row>
    <row r="1452" spans="1:33" ht="15" customHeight="1">
      <c r="A1452" s="112" t="s">
        <v>127</v>
      </c>
      <c r="B1452" s="113" t="s">
        <v>1727</v>
      </c>
      <c r="C1452" s="112" t="s">
        <v>8</v>
      </c>
      <c r="D1452" s="112" t="s">
        <v>36</v>
      </c>
      <c r="E1452" s="114">
        <v>0.85299999999999998</v>
      </c>
      <c r="F1452" s="115">
        <f t="shared" si="373"/>
        <v>12.84</v>
      </c>
      <c r="G1452" s="115">
        <f t="shared" si="374"/>
        <v>10.95</v>
      </c>
      <c r="AA1452" s="6" t="s">
        <v>127</v>
      </c>
      <c r="AB1452" s="6" t="s">
        <v>1727</v>
      </c>
      <c r="AC1452" s="6" t="s">
        <v>8</v>
      </c>
      <c r="AD1452" s="6" t="s">
        <v>36</v>
      </c>
      <c r="AE1452" s="6">
        <v>0.85299999999999998</v>
      </c>
      <c r="AF1452" s="104">
        <v>17.12</v>
      </c>
      <c r="AG1452" s="104">
        <v>14.6</v>
      </c>
    </row>
    <row r="1453" spans="1:33" ht="18" customHeight="1">
      <c r="A1453" s="107"/>
      <c r="B1453" s="107"/>
      <c r="C1453" s="107"/>
      <c r="D1453" s="107"/>
      <c r="E1453" s="116" t="s">
        <v>99</v>
      </c>
      <c r="F1453" s="116"/>
      <c r="G1453" s="117">
        <f>SUM(G1451:G1452)</f>
        <v>38.769999999999996</v>
      </c>
      <c r="AE1453" s="6" t="s">
        <v>99</v>
      </c>
      <c r="AG1453" s="104">
        <v>51.69</v>
      </c>
    </row>
    <row r="1454" spans="1:33" ht="15" customHeight="1">
      <c r="A1454" s="107"/>
      <c r="B1454" s="107"/>
      <c r="C1454" s="107"/>
      <c r="D1454" s="107"/>
      <c r="E1454" s="118" t="s">
        <v>21</v>
      </c>
      <c r="F1454" s="118"/>
      <c r="G1454" s="119">
        <f>G1453+G1449</f>
        <v>479.14</v>
      </c>
      <c r="AE1454" s="6" t="s">
        <v>21</v>
      </c>
      <c r="AG1454" s="104">
        <v>638.84</v>
      </c>
    </row>
    <row r="1455" spans="1:33" ht="9.9499999999999993" customHeight="1">
      <c r="A1455" s="107"/>
      <c r="B1455" s="107"/>
      <c r="C1455" s="108"/>
      <c r="D1455" s="108"/>
      <c r="E1455" s="107"/>
      <c r="F1455" s="107"/>
      <c r="G1455" s="107"/>
    </row>
    <row r="1456" spans="1:33" ht="32.25" customHeight="1">
      <c r="A1456" s="109" t="s">
        <v>622</v>
      </c>
      <c r="B1456" s="109"/>
      <c r="C1456" s="109"/>
      <c r="D1456" s="109"/>
      <c r="E1456" s="109"/>
      <c r="F1456" s="109"/>
      <c r="G1456" s="109"/>
      <c r="AA1456" s="6" t="s">
        <v>622</v>
      </c>
    </row>
    <row r="1457" spans="1:33" ht="15" customHeight="1">
      <c r="A1457" s="110" t="s">
        <v>63</v>
      </c>
      <c r="B1457" s="110"/>
      <c r="C1457" s="111" t="s">
        <v>2</v>
      </c>
      <c r="D1457" s="111" t="s">
        <v>3</v>
      </c>
      <c r="E1457" s="111" t="s">
        <v>4</v>
      </c>
      <c r="F1457" s="111" t="s">
        <v>5</v>
      </c>
      <c r="G1457" s="111" t="s">
        <v>6</v>
      </c>
      <c r="AA1457" s="6" t="s">
        <v>63</v>
      </c>
      <c r="AC1457" s="6" t="s">
        <v>2</v>
      </c>
      <c r="AD1457" s="6" t="s">
        <v>3</v>
      </c>
      <c r="AE1457" s="6" t="s">
        <v>4</v>
      </c>
      <c r="AF1457" s="104" t="s">
        <v>5</v>
      </c>
      <c r="AG1457" s="104" t="s">
        <v>6</v>
      </c>
    </row>
    <row r="1458" spans="1:33" ht="36.950000000000003" customHeight="1">
      <c r="A1458" s="112" t="s">
        <v>623</v>
      </c>
      <c r="B1458" s="113" t="s">
        <v>624</v>
      </c>
      <c r="C1458" s="112" t="s">
        <v>8</v>
      </c>
      <c r="D1458" s="112" t="s">
        <v>55</v>
      </c>
      <c r="E1458" s="114">
        <v>0.83330000000000004</v>
      </c>
      <c r="F1458" s="115">
        <f t="shared" ref="F1458:F1460" si="375">IF(D1458="H",$K$9*AF1458,$K$10*AF1458)</f>
        <v>263.42250000000001</v>
      </c>
      <c r="G1458" s="115">
        <f t="shared" ref="G1458:G1460" si="376">ROUND(F1458*E1458,2)</f>
        <v>219.51</v>
      </c>
      <c r="AA1458" s="6" t="s">
        <v>623</v>
      </c>
      <c r="AB1458" s="6" t="s">
        <v>624</v>
      </c>
      <c r="AC1458" s="6" t="s">
        <v>8</v>
      </c>
      <c r="AD1458" s="6" t="s">
        <v>55</v>
      </c>
      <c r="AE1458" s="6">
        <v>0.83330000000000004</v>
      </c>
      <c r="AF1458" s="104">
        <v>351.23</v>
      </c>
      <c r="AG1458" s="104">
        <v>292.67</v>
      </c>
    </row>
    <row r="1459" spans="1:33" ht="29.1" customHeight="1">
      <c r="A1459" s="112" t="s">
        <v>618</v>
      </c>
      <c r="B1459" s="113" t="s">
        <v>619</v>
      </c>
      <c r="C1459" s="112" t="s">
        <v>8</v>
      </c>
      <c r="D1459" s="112" t="s">
        <v>55</v>
      </c>
      <c r="E1459" s="114">
        <v>9.1999999999999993</v>
      </c>
      <c r="F1459" s="115">
        <f t="shared" si="375"/>
        <v>0.15000000000000002</v>
      </c>
      <c r="G1459" s="115">
        <f t="shared" si="376"/>
        <v>1.38</v>
      </c>
      <c r="AA1459" s="6" t="s">
        <v>618</v>
      </c>
      <c r="AB1459" s="6" t="s">
        <v>619</v>
      </c>
      <c r="AC1459" s="6" t="s">
        <v>8</v>
      </c>
      <c r="AD1459" s="6" t="s">
        <v>55</v>
      </c>
      <c r="AE1459" s="6">
        <v>9.1999999999999993</v>
      </c>
      <c r="AF1459" s="104">
        <v>0.2</v>
      </c>
      <c r="AG1459" s="104">
        <v>1.84</v>
      </c>
    </row>
    <row r="1460" spans="1:33" ht="15" customHeight="1">
      <c r="A1460" s="112" t="s">
        <v>620</v>
      </c>
      <c r="B1460" s="113" t="s">
        <v>621</v>
      </c>
      <c r="C1460" s="112" t="s">
        <v>8</v>
      </c>
      <c r="D1460" s="112" t="s">
        <v>55</v>
      </c>
      <c r="E1460" s="114">
        <v>0.62329999999999997</v>
      </c>
      <c r="F1460" s="115">
        <f t="shared" si="375"/>
        <v>26.145</v>
      </c>
      <c r="G1460" s="115">
        <f t="shared" si="376"/>
        <v>16.3</v>
      </c>
      <c r="AA1460" s="6" t="s">
        <v>620</v>
      </c>
      <c r="AB1460" s="6" t="s">
        <v>621</v>
      </c>
      <c r="AC1460" s="6" t="s">
        <v>8</v>
      </c>
      <c r="AD1460" s="6" t="s">
        <v>55</v>
      </c>
      <c r="AE1460" s="6">
        <v>0.62329999999999997</v>
      </c>
      <c r="AF1460" s="104">
        <v>34.86</v>
      </c>
      <c r="AG1460" s="104">
        <v>21.72</v>
      </c>
    </row>
    <row r="1461" spans="1:33" ht="15" customHeight="1">
      <c r="A1461" s="107"/>
      <c r="B1461" s="107"/>
      <c r="C1461" s="107"/>
      <c r="D1461" s="107"/>
      <c r="E1461" s="116" t="s">
        <v>75</v>
      </c>
      <c r="F1461" s="116"/>
      <c r="G1461" s="117">
        <f>SUM(G1457:G1460)</f>
        <v>237.19</v>
      </c>
      <c r="AE1461" s="6" t="s">
        <v>75</v>
      </c>
      <c r="AG1461" s="104">
        <v>316.23</v>
      </c>
    </row>
    <row r="1462" spans="1:33" ht="15" customHeight="1">
      <c r="A1462" s="110" t="s">
        <v>96</v>
      </c>
      <c r="B1462" s="110"/>
      <c r="C1462" s="111" t="s">
        <v>2</v>
      </c>
      <c r="D1462" s="111" t="s">
        <v>3</v>
      </c>
      <c r="E1462" s="111" t="s">
        <v>4</v>
      </c>
      <c r="F1462" s="111" t="s">
        <v>5</v>
      </c>
      <c r="G1462" s="111" t="s">
        <v>6</v>
      </c>
      <c r="AA1462" s="6" t="s">
        <v>96</v>
      </c>
      <c r="AC1462" s="6" t="s">
        <v>2</v>
      </c>
      <c r="AD1462" s="6" t="s">
        <v>3</v>
      </c>
      <c r="AE1462" s="6" t="s">
        <v>4</v>
      </c>
      <c r="AF1462" s="104" t="s">
        <v>5</v>
      </c>
      <c r="AG1462" s="104" t="s">
        <v>6</v>
      </c>
    </row>
    <row r="1463" spans="1:33" ht="15" customHeight="1">
      <c r="A1463" s="112" t="s">
        <v>405</v>
      </c>
      <c r="B1463" s="113" t="s">
        <v>1728</v>
      </c>
      <c r="C1463" s="112" t="s">
        <v>8</v>
      </c>
      <c r="D1463" s="112" t="s">
        <v>36</v>
      </c>
      <c r="E1463" s="114">
        <v>0.51900000000000002</v>
      </c>
      <c r="F1463" s="115">
        <f t="shared" ref="F1463:F1464" si="377">IF(D1463="H",$K$9*AF1463,$K$10*AF1463)</f>
        <v>16.297499999999999</v>
      </c>
      <c r="G1463" s="115">
        <f t="shared" ref="G1463:G1464" si="378">ROUND(F1463*E1463,2)</f>
        <v>8.4600000000000009</v>
      </c>
      <c r="AA1463" s="6" t="s">
        <v>405</v>
      </c>
      <c r="AB1463" s="6" t="s">
        <v>1728</v>
      </c>
      <c r="AC1463" s="6" t="s">
        <v>8</v>
      </c>
      <c r="AD1463" s="6" t="s">
        <v>36</v>
      </c>
      <c r="AE1463" s="6">
        <v>0.51900000000000002</v>
      </c>
      <c r="AF1463" s="104">
        <v>21.73</v>
      </c>
      <c r="AG1463" s="104">
        <v>11.27</v>
      </c>
    </row>
    <row r="1464" spans="1:33" ht="15" customHeight="1">
      <c r="A1464" s="112" t="s">
        <v>127</v>
      </c>
      <c r="B1464" s="113" t="s">
        <v>1727</v>
      </c>
      <c r="C1464" s="112" t="s">
        <v>8</v>
      </c>
      <c r="D1464" s="112" t="s">
        <v>36</v>
      </c>
      <c r="E1464" s="114">
        <v>0.25900000000000001</v>
      </c>
      <c r="F1464" s="115">
        <f t="shared" si="377"/>
        <v>12.84</v>
      </c>
      <c r="G1464" s="115">
        <f t="shared" si="378"/>
        <v>3.33</v>
      </c>
      <c r="AA1464" s="6" t="s">
        <v>127</v>
      </c>
      <c r="AB1464" s="6" t="s">
        <v>1727</v>
      </c>
      <c r="AC1464" s="6" t="s">
        <v>8</v>
      </c>
      <c r="AD1464" s="6" t="s">
        <v>36</v>
      </c>
      <c r="AE1464" s="6">
        <v>0.25900000000000001</v>
      </c>
      <c r="AF1464" s="104">
        <v>17.12</v>
      </c>
      <c r="AG1464" s="104">
        <v>4.43</v>
      </c>
    </row>
    <row r="1465" spans="1:33" ht="18" customHeight="1">
      <c r="A1465" s="107"/>
      <c r="B1465" s="107"/>
      <c r="C1465" s="107"/>
      <c r="D1465" s="107"/>
      <c r="E1465" s="116" t="s">
        <v>99</v>
      </c>
      <c r="F1465" s="116"/>
      <c r="G1465" s="117">
        <f>SUM(G1463:G1464)</f>
        <v>11.790000000000001</v>
      </c>
      <c r="AE1465" s="6" t="s">
        <v>99</v>
      </c>
      <c r="AG1465" s="104">
        <v>15.7</v>
      </c>
    </row>
    <row r="1466" spans="1:33" ht="15" customHeight="1">
      <c r="A1466" s="107"/>
      <c r="B1466" s="107"/>
      <c r="C1466" s="107"/>
      <c r="D1466" s="107"/>
      <c r="E1466" s="118" t="s">
        <v>21</v>
      </c>
      <c r="F1466" s="118"/>
      <c r="G1466" s="119">
        <f>G1465+G1461</f>
        <v>248.98</v>
      </c>
      <c r="AE1466" s="6" t="s">
        <v>21</v>
      </c>
      <c r="AG1466" s="104">
        <v>331.93</v>
      </c>
    </row>
    <row r="1467" spans="1:33" ht="9.9499999999999993" customHeight="1">
      <c r="A1467" s="107"/>
      <c r="B1467" s="107"/>
      <c r="C1467" s="108"/>
      <c r="D1467" s="108"/>
      <c r="E1467" s="107"/>
      <c r="F1467" s="107"/>
      <c r="G1467" s="107"/>
    </row>
    <row r="1468" spans="1:33" ht="20.100000000000001" customHeight="1">
      <c r="A1468" s="109" t="s">
        <v>1907</v>
      </c>
      <c r="B1468" s="109"/>
      <c r="C1468" s="109"/>
      <c r="D1468" s="109"/>
      <c r="E1468" s="109"/>
      <c r="F1468" s="109"/>
      <c r="G1468" s="109"/>
      <c r="AA1468" s="6" t="s">
        <v>1907</v>
      </c>
    </row>
    <row r="1469" spans="1:33" ht="15" customHeight="1">
      <c r="A1469" s="110" t="s">
        <v>63</v>
      </c>
      <c r="B1469" s="110"/>
      <c r="C1469" s="111" t="s">
        <v>2</v>
      </c>
      <c r="D1469" s="111" t="s">
        <v>3</v>
      </c>
      <c r="E1469" s="111" t="s">
        <v>4</v>
      </c>
      <c r="F1469" s="111" t="s">
        <v>5</v>
      </c>
      <c r="G1469" s="111" t="s">
        <v>6</v>
      </c>
      <c r="AA1469" s="6" t="s">
        <v>63</v>
      </c>
      <c r="AC1469" s="6" t="s">
        <v>2</v>
      </c>
      <c r="AD1469" s="6" t="s">
        <v>3</v>
      </c>
      <c r="AE1469" s="6" t="s">
        <v>4</v>
      </c>
      <c r="AF1469" s="104" t="s">
        <v>5</v>
      </c>
      <c r="AG1469" s="104" t="s">
        <v>6</v>
      </c>
    </row>
    <row r="1470" spans="1:33" ht="29.1" customHeight="1">
      <c r="A1470" s="112" t="s">
        <v>625</v>
      </c>
      <c r="B1470" s="113" t="s">
        <v>626</v>
      </c>
      <c r="C1470" s="112" t="s">
        <v>8</v>
      </c>
      <c r="D1470" s="112" t="s">
        <v>95</v>
      </c>
      <c r="E1470" s="114">
        <v>1</v>
      </c>
      <c r="F1470" s="115">
        <f t="shared" ref="F1470:F1472" si="379">IF(D1470="H",$K$9*AF1470,$K$10*AF1470)</f>
        <v>480.41999999999996</v>
      </c>
      <c r="G1470" s="115">
        <f t="shared" ref="G1470:G1472" si="380">ROUND(F1470*E1470,2)</f>
        <v>480.42</v>
      </c>
      <c r="AA1470" s="6" t="s">
        <v>625</v>
      </c>
      <c r="AB1470" s="6" t="s">
        <v>626</v>
      </c>
      <c r="AC1470" s="6" t="s">
        <v>8</v>
      </c>
      <c r="AD1470" s="6" t="s">
        <v>95</v>
      </c>
      <c r="AE1470" s="6">
        <v>1</v>
      </c>
      <c r="AF1470" s="104">
        <v>640.55999999999995</v>
      </c>
      <c r="AG1470" s="104">
        <v>640.55999999999995</v>
      </c>
    </row>
    <row r="1471" spans="1:33" ht="29.1" customHeight="1">
      <c r="A1471" s="112" t="s">
        <v>618</v>
      </c>
      <c r="B1471" s="113" t="s">
        <v>619</v>
      </c>
      <c r="C1471" s="112" t="s">
        <v>8</v>
      </c>
      <c r="D1471" s="112" t="s">
        <v>55</v>
      </c>
      <c r="E1471" s="114">
        <v>17.413</v>
      </c>
      <c r="F1471" s="115">
        <f t="shared" si="379"/>
        <v>0.15000000000000002</v>
      </c>
      <c r="G1471" s="115">
        <f t="shared" si="380"/>
        <v>2.61</v>
      </c>
      <c r="AA1471" s="6" t="s">
        <v>618</v>
      </c>
      <c r="AB1471" s="6" t="s">
        <v>619</v>
      </c>
      <c r="AC1471" s="6" t="s">
        <v>8</v>
      </c>
      <c r="AD1471" s="6" t="s">
        <v>55</v>
      </c>
      <c r="AE1471" s="6">
        <v>17.413</v>
      </c>
      <c r="AF1471" s="104">
        <v>0.2</v>
      </c>
      <c r="AG1471" s="104">
        <v>3.48</v>
      </c>
    </row>
    <row r="1472" spans="1:33" ht="15" customHeight="1">
      <c r="A1472" s="112" t="s">
        <v>620</v>
      </c>
      <c r="B1472" s="113" t="s">
        <v>621</v>
      </c>
      <c r="C1472" s="112" t="s">
        <v>8</v>
      </c>
      <c r="D1472" s="112" t="s">
        <v>55</v>
      </c>
      <c r="E1472" s="114">
        <v>0.42399999999999999</v>
      </c>
      <c r="F1472" s="115">
        <f t="shared" si="379"/>
        <v>26.145</v>
      </c>
      <c r="G1472" s="115">
        <f t="shared" si="380"/>
        <v>11.09</v>
      </c>
      <c r="AA1472" s="6" t="s">
        <v>620</v>
      </c>
      <c r="AB1472" s="6" t="s">
        <v>621</v>
      </c>
      <c r="AC1472" s="6" t="s">
        <v>8</v>
      </c>
      <c r="AD1472" s="6" t="s">
        <v>55</v>
      </c>
      <c r="AE1472" s="6">
        <v>0.42399999999999999</v>
      </c>
      <c r="AF1472" s="104">
        <v>34.86</v>
      </c>
      <c r="AG1472" s="104">
        <v>14.78</v>
      </c>
    </row>
    <row r="1473" spans="1:33" ht="15" customHeight="1">
      <c r="A1473" s="107"/>
      <c r="B1473" s="107"/>
      <c r="C1473" s="107"/>
      <c r="D1473" s="107"/>
      <c r="E1473" s="116" t="s">
        <v>75</v>
      </c>
      <c r="F1473" s="116"/>
      <c r="G1473" s="117">
        <f>SUM(G1469:G1472)</f>
        <v>494.12</v>
      </c>
      <c r="AE1473" s="6" t="s">
        <v>75</v>
      </c>
      <c r="AG1473" s="104">
        <v>658.82</v>
      </c>
    </row>
    <row r="1474" spans="1:33" ht="15" customHeight="1">
      <c r="A1474" s="110" t="s">
        <v>96</v>
      </c>
      <c r="B1474" s="110"/>
      <c r="C1474" s="111" t="s">
        <v>2</v>
      </c>
      <c r="D1474" s="111" t="s">
        <v>3</v>
      </c>
      <c r="E1474" s="111" t="s">
        <v>4</v>
      </c>
      <c r="F1474" s="111" t="s">
        <v>5</v>
      </c>
      <c r="G1474" s="111" t="s">
        <v>6</v>
      </c>
      <c r="AA1474" s="6" t="s">
        <v>96</v>
      </c>
      <c r="AC1474" s="6" t="s">
        <v>2</v>
      </c>
      <c r="AD1474" s="6" t="s">
        <v>3</v>
      </c>
      <c r="AE1474" s="6" t="s">
        <v>4</v>
      </c>
      <c r="AF1474" s="104" t="s">
        <v>5</v>
      </c>
      <c r="AG1474" s="104" t="s">
        <v>6</v>
      </c>
    </row>
    <row r="1475" spans="1:33" ht="15" customHeight="1">
      <c r="A1475" s="112" t="s">
        <v>405</v>
      </c>
      <c r="B1475" s="113" t="s">
        <v>1728</v>
      </c>
      <c r="C1475" s="112" t="s">
        <v>8</v>
      </c>
      <c r="D1475" s="112" t="s">
        <v>36</v>
      </c>
      <c r="E1475" s="114">
        <v>0.72</v>
      </c>
      <c r="F1475" s="115">
        <f>IF(D1475="H",$K$9*AF1475,$K$10*AF1475)</f>
        <v>16.297499999999999</v>
      </c>
      <c r="G1475" s="115">
        <f t="shared" ref="G1475:G1476" si="381">ROUND(F1475*E1475,2)</f>
        <v>11.73</v>
      </c>
      <c r="AA1475" s="6" t="s">
        <v>405</v>
      </c>
      <c r="AB1475" s="6" t="s">
        <v>1728</v>
      </c>
      <c r="AC1475" s="6" t="s">
        <v>8</v>
      </c>
      <c r="AD1475" s="6" t="s">
        <v>36</v>
      </c>
      <c r="AE1475" s="6">
        <v>0.72</v>
      </c>
      <c r="AF1475" s="104">
        <v>21.73</v>
      </c>
      <c r="AG1475" s="104">
        <v>15.64</v>
      </c>
    </row>
    <row r="1476" spans="1:33" ht="15" customHeight="1">
      <c r="A1476" s="112" t="s">
        <v>127</v>
      </c>
      <c r="B1476" s="113" t="s">
        <v>1727</v>
      </c>
      <c r="C1476" s="112" t="s">
        <v>8</v>
      </c>
      <c r="D1476" s="112" t="s">
        <v>36</v>
      </c>
      <c r="E1476" s="114">
        <v>0.36</v>
      </c>
      <c r="F1476" s="115">
        <f>IF(D1476="H",$K$9*AF1476,$K$10*AF1476)</f>
        <v>12.84</v>
      </c>
      <c r="G1476" s="115">
        <f t="shared" si="381"/>
        <v>4.62</v>
      </c>
      <c r="AA1476" s="6" t="s">
        <v>127</v>
      </c>
      <c r="AB1476" s="6" t="s">
        <v>1727</v>
      </c>
      <c r="AC1476" s="6" t="s">
        <v>8</v>
      </c>
      <c r="AD1476" s="6" t="s">
        <v>36</v>
      </c>
      <c r="AE1476" s="6">
        <v>0.36</v>
      </c>
      <c r="AF1476" s="104">
        <v>17.12</v>
      </c>
      <c r="AG1476" s="104">
        <v>6.16</v>
      </c>
    </row>
    <row r="1477" spans="1:33" ht="18" customHeight="1">
      <c r="A1477" s="107"/>
      <c r="B1477" s="107"/>
      <c r="C1477" s="107"/>
      <c r="D1477" s="107"/>
      <c r="E1477" s="116" t="s">
        <v>99</v>
      </c>
      <c r="F1477" s="116"/>
      <c r="G1477" s="117">
        <f>SUM(G1475:G1476)</f>
        <v>16.350000000000001</v>
      </c>
      <c r="AE1477" s="6" t="s">
        <v>99</v>
      </c>
      <c r="AG1477" s="104">
        <v>21.8</v>
      </c>
    </row>
    <row r="1478" spans="1:33" ht="15" customHeight="1">
      <c r="A1478" s="107"/>
      <c r="B1478" s="107"/>
      <c r="C1478" s="107"/>
      <c r="D1478" s="107"/>
      <c r="E1478" s="118" t="s">
        <v>21</v>
      </c>
      <c r="F1478" s="118"/>
      <c r="G1478" s="119">
        <f>G1477+G1473</f>
        <v>510.47</v>
      </c>
      <c r="AE1478" s="6" t="s">
        <v>21</v>
      </c>
      <c r="AG1478" s="104">
        <v>680.62</v>
      </c>
    </row>
    <row r="1479" spans="1:33" ht="9.9499999999999993" customHeight="1">
      <c r="A1479" s="107"/>
      <c r="B1479" s="107"/>
      <c r="C1479" s="108"/>
      <c r="D1479" s="108"/>
      <c r="E1479" s="107"/>
      <c r="F1479" s="107"/>
      <c r="G1479" s="107"/>
    </row>
    <row r="1480" spans="1:33" ht="20.100000000000001" customHeight="1">
      <c r="A1480" s="109" t="s">
        <v>1908</v>
      </c>
      <c r="B1480" s="109"/>
      <c r="C1480" s="109"/>
      <c r="D1480" s="109"/>
      <c r="E1480" s="109"/>
      <c r="F1480" s="109"/>
      <c r="G1480" s="109"/>
      <c r="AA1480" s="6" t="s">
        <v>1908</v>
      </c>
    </row>
    <row r="1481" spans="1:33" ht="15" customHeight="1">
      <c r="A1481" s="110" t="s">
        <v>63</v>
      </c>
      <c r="B1481" s="110"/>
      <c r="C1481" s="111" t="s">
        <v>2</v>
      </c>
      <c r="D1481" s="111" t="s">
        <v>3</v>
      </c>
      <c r="E1481" s="111" t="s">
        <v>4</v>
      </c>
      <c r="F1481" s="111" t="s">
        <v>5</v>
      </c>
      <c r="G1481" s="111" t="s">
        <v>6</v>
      </c>
      <c r="AA1481" s="6" t="s">
        <v>63</v>
      </c>
      <c r="AC1481" s="6" t="s">
        <v>2</v>
      </c>
      <c r="AD1481" s="6" t="s">
        <v>3</v>
      </c>
      <c r="AE1481" s="6" t="s">
        <v>4</v>
      </c>
      <c r="AF1481" s="104" t="s">
        <v>5</v>
      </c>
      <c r="AG1481" s="104" t="s">
        <v>6</v>
      </c>
    </row>
    <row r="1482" spans="1:33" ht="29.1" customHeight="1">
      <c r="A1482" s="112" t="s">
        <v>627</v>
      </c>
      <c r="B1482" s="113" t="s">
        <v>628</v>
      </c>
      <c r="C1482" s="112" t="s">
        <v>8</v>
      </c>
      <c r="D1482" s="112" t="s">
        <v>55</v>
      </c>
      <c r="E1482" s="114">
        <v>4.8166000000000002</v>
      </c>
      <c r="F1482" s="115">
        <f t="shared" ref="F1482:F1485" si="382">IF(D1482="H",$K$9*AF1482,$K$10*AF1482)</f>
        <v>0.69000000000000006</v>
      </c>
      <c r="G1482" s="115">
        <f t="shared" ref="G1482:G1485" si="383">ROUND(F1482*E1482,2)</f>
        <v>3.32</v>
      </c>
      <c r="AA1482" s="6" t="s">
        <v>627</v>
      </c>
      <c r="AB1482" s="6" t="s">
        <v>628</v>
      </c>
      <c r="AC1482" s="6" t="s">
        <v>8</v>
      </c>
      <c r="AD1482" s="6" t="s">
        <v>55</v>
      </c>
      <c r="AE1482" s="6">
        <v>4.8166000000000002</v>
      </c>
      <c r="AF1482" s="104">
        <v>0.92</v>
      </c>
      <c r="AG1482" s="104">
        <v>4.43</v>
      </c>
    </row>
    <row r="1483" spans="1:33" ht="29.1" customHeight="1">
      <c r="A1483" s="112" t="s">
        <v>629</v>
      </c>
      <c r="B1483" s="113" t="s">
        <v>630</v>
      </c>
      <c r="C1483" s="112" t="s">
        <v>8</v>
      </c>
      <c r="D1483" s="112" t="s">
        <v>87</v>
      </c>
      <c r="E1483" s="114">
        <v>6.8503999999999996</v>
      </c>
      <c r="F1483" s="115">
        <f t="shared" si="382"/>
        <v>19.3125</v>
      </c>
      <c r="G1483" s="115">
        <f t="shared" si="383"/>
        <v>132.30000000000001</v>
      </c>
      <c r="AA1483" s="6" t="s">
        <v>629</v>
      </c>
      <c r="AB1483" s="6" t="s">
        <v>630</v>
      </c>
      <c r="AC1483" s="6" t="s">
        <v>8</v>
      </c>
      <c r="AD1483" s="6" t="s">
        <v>87</v>
      </c>
      <c r="AE1483" s="6">
        <v>6.8503999999999996</v>
      </c>
      <c r="AF1483" s="104">
        <v>25.75</v>
      </c>
      <c r="AG1483" s="104">
        <v>176.39</v>
      </c>
    </row>
    <row r="1484" spans="1:33" ht="29.1" customHeight="1">
      <c r="A1484" s="112" t="s">
        <v>631</v>
      </c>
      <c r="B1484" s="113" t="s">
        <v>632</v>
      </c>
      <c r="C1484" s="112" t="s">
        <v>8</v>
      </c>
      <c r="D1484" s="112" t="s">
        <v>95</v>
      </c>
      <c r="E1484" s="114">
        <v>1</v>
      </c>
      <c r="F1484" s="115">
        <f t="shared" si="382"/>
        <v>402.79499999999996</v>
      </c>
      <c r="G1484" s="115">
        <f t="shared" si="383"/>
        <v>402.8</v>
      </c>
      <c r="AA1484" s="6" t="s">
        <v>631</v>
      </c>
      <c r="AB1484" s="6" t="s">
        <v>632</v>
      </c>
      <c r="AC1484" s="6" t="s">
        <v>8</v>
      </c>
      <c r="AD1484" s="6" t="s">
        <v>95</v>
      </c>
      <c r="AE1484" s="6">
        <v>1</v>
      </c>
      <c r="AF1484" s="104">
        <v>537.05999999999995</v>
      </c>
      <c r="AG1484" s="104">
        <v>537.05999999999995</v>
      </c>
    </row>
    <row r="1485" spans="1:33" ht="20.100000000000001" customHeight="1">
      <c r="A1485" s="112" t="s">
        <v>633</v>
      </c>
      <c r="B1485" s="113" t="s">
        <v>634</v>
      </c>
      <c r="C1485" s="112" t="s">
        <v>8</v>
      </c>
      <c r="D1485" s="112" t="s">
        <v>635</v>
      </c>
      <c r="E1485" s="114">
        <v>0.88290000000000002</v>
      </c>
      <c r="F1485" s="115">
        <f t="shared" si="382"/>
        <v>39.5625</v>
      </c>
      <c r="G1485" s="115">
        <f t="shared" si="383"/>
        <v>34.93</v>
      </c>
      <c r="AA1485" s="6" t="s">
        <v>633</v>
      </c>
      <c r="AB1485" s="6" t="s">
        <v>634</v>
      </c>
      <c r="AC1485" s="6" t="s">
        <v>8</v>
      </c>
      <c r="AD1485" s="6" t="s">
        <v>635</v>
      </c>
      <c r="AE1485" s="6">
        <v>0.88290000000000002</v>
      </c>
      <c r="AF1485" s="104">
        <v>52.75</v>
      </c>
      <c r="AG1485" s="104">
        <v>46.57</v>
      </c>
    </row>
    <row r="1486" spans="1:33" ht="15" customHeight="1">
      <c r="A1486" s="107"/>
      <c r="B1486" s="107"/>
      <c r="C1486" s="107"/>
      <c r="D1486" s="107"/>
      <c r="E1486" s="116" t="s">
        <v>75</v>
      </c>
      <c r="F1486" s="116"/>
      <c r="G1486" s="117">
        <f>SUM(G1482:G1485)</f>
        <v>573.35</v>
      </c>
      <c r="AE1486" s="6" t="s">
        <v>75</v>
      </c>
      <c r="AG1486" s="104">
        <v>764.45</v>
      </c>
    </row>
    <row r="1487" spans="1:33" ht="15" customHeight="1">
      <c r="A1487" s="110" t="s">
        <v>96</v>
      </c>
      <c r="B1487" s="110"/>
      <c r="C1487" s="111" t="s">
        <v>2</v>
      </c>
      <c r="D1487" s="111" t="s">
        <v>3</v>
      </c>
      <c r="E1487" s="111" t="s">
        <v>4</v>
      </c>
      <c r="F1487" s="111" t="s">
        <v>5</v>
      </c>
      <c r="G1487" s="111" t="s">
        <v>6</v>
      </c>
      <c r="AA1487" s="6" t="s">
        <v>96</v>
      </c>
      <c r="AC1487" s="6" t="s">
        <v>2</v>
      </c>
      <c r="AD1487" s="6" t="s">
        <v>3</v>
      </c>
      <c r="AE1487" s="6" t="s">
        <v>4</v>
      </c>
      <c r="AF1487" s="104" t="s">
        <v>5</v>
      </c>
      <c r="AG1487" s="104" t="s">
        <v>6</v>
      </c>
    </row>
    <row r="1488" spans="1:33" ht="15" customHeight="1">
      <c r="A1488" s="112" t="s">
        <v>405</v>
      </c>
      <c r="B1488" s="113" t="s">
        <v>1728</v>
      </c>
      <c r="C1488" s="112" t="s">
        <v>8</v>
      </c>
      <c r="D1488" s="112" t="s">
        <v>36</v>
      </c>
      <c r="E1488" s="114">
        <v>0.35630000000000001</v>
      </c>
      <c r="F1488" s="115">
        <f t="shared" ref="F1488:F1489" si="384">IF(D1488="H",$K$9*AF1488,$K$10*AF1488)</f>
        <v>16.297499999999999</v>
      </c>
      <c r="G1488" s="115">
        <f t="shared" ref="G1488:G1489" si="385">ROUND(F1488*E1488,2)</f>
        <v>5.81</v>
      </c>
      <c r="AA1488" s="6" t="s">
        <v>405</v>
      </c>
      <c r="AB1488" s="6" t="s">
        <v>1728</v>
      </c>
      <c r="AC1488" s="6" t="s">
        <v>8</v>
      </c>
      <c r="AD1488" s="6" t="s">
        <v>36</v>
      </c>
      <c r="AE1488" s="6">
        <v>0.35630000000000001</v>
      </c>
      <c r="AF1488" s="104">
        <v>21.73</v>
      </c>
      <c r="AG1488" s="104">
        <v>7.74</v>
      </c>
    </row>
    <row r="1489" spans="1:33" ht="15" customHeight="1">
      <c r="A1489" s="112" t="s">
        <v>127</v>
      </c>
      <c r="B1489" s="113" t="s">
        <v>1727</v>
      </c>
      <c r="C1489" s="112" t="s">
        <v>8</v>
      </c>
      <c r="D1489" s="112" t="s">
        <v>36</v>
      </c>
      <c r="E1489" s="114">
        <v>0.1779</v>
      </c>
      <c r="F1489" s="115">
        <f t="shared" si="384"/>
        <v>12.84</v>
      </c>
      <c r="G1489" s="115">
        <f t="shared" si="385"/>
        <v>2.2799999999999998</v>
      </c>
      <c r="AA1489" s="6" t="s">
        <v>127</v>
      </c>
      <c r="AB1489" s="6" t="s">
        <v>1727</v>
      </c>
      <c r="AC1489" s="6" t="s">
        <v>8</v>
      </c>
      <c r="AD1489" s="6" t="s">
        <v>36</v>
      </c>
      <c r="AE1489" s="6">
        <v>0.1779</v>
      </c>
      <c r="AF1489" s="104">
        <v>17.12</v>
      </c>
      <c r="AG1489" s="104">
        <v>3.04</v>
      </c>
    </row>
    <row r="1490" spans="1:33" ht="18" customHeight="1">
      <c r="A1490" s="107"/>
      <c r="B1490" s="107"/>
      <c r="C1490" s="107"/>
      <c r="D1490" s="107"/>
      <c r="E1490" s="116" t="s">
        <v>99</v>
      </c>
      <c r="F1490" s="116"/>
      <c r="G1490" s="117">
        <f>SUM(G1488:G1489)</f>
        <v>8.09</v>
      </c>
      <c r="AE1490" s="6" t="s">
        <v>99</v>
      </c>
      <c r="AG1490" s="104">
        <v>10.78</v>
      </c>
    </row>
    <row r="1491" spans="1:33" ht="15" customHeight="1">
      <c r="A1491" s="107"/>
      <c r="B1491" s="107"/>
      <c r="C1491" s="107"/>
      <c r="D1491" s="107"/>
      <c r="E1491" s="118" t="s">
        <v>21</v>
      </c>
      <c r="F1491" s="118"/>
      <c r="G1491" s="119">
        <f>G1490+G1486</f>
        <v>581.44000000000005</v>
      </c>
      <c r="AE1491" s="6" t="s">
        <v>21</v>
      </c>
      <c r="AG1491" s="104">
        <v>775.23</v>
      </c>
    </row>
    <row r="1492" spans="1:33" ht="9.9499999999999993" customHeight="1">
      <c r="A1492" s="107"/>
      <c r="B1492" s="107"/>
      <c r="C1492" s="108"/>
      <c r="D1492" s="108"/>
      <c r="E1492" s="107"/>
      <c r="F1492" s="107"/>
      <c r="G1492" s="107"/>
    </row>
    <row r="1493" spans="1:33" ht="20.100000000000001" customHeight="1">
      <c r="A1493" s="109" t="s">
        <v>1910</v>
      </c>
      <c r="B1493" s="109"/>
      <c r="C1493" s="109"/>
      <c r="D1493" s="109"/>
      <c r="E1493" s="109"/>
      <c r="F1493" s="109"/>
      <c r="G1493" s="109"/>
      <c r="AA1493" s="6" t="s">
        <v>1910</v>
      </c>
    </row>
    <row r="1494" spans="1:33" ht="15" customHeight="1">
      <c r="A1494" s="110" t="s">
        <v>63</v>
      </c>
      <c r="B1494" s="110"/>
      <c r="C1494" s="111" t="s">
        <v>2</v>
      </c>
      <c r="D1494" s="111" t="s">
        <v>3</v>
      </c>
      <c r="E1494" s="111" t="s">
        <v>4</v>
      </c>
      <c r="F1494" s="111" t="s">
        <v>5</v>
      </c>
      <c r="G1494" s="111" t="s">
        <v>6</v>
      </c>
      <c r="AA1494" s="6" t="s">
        <v>63</v>
      </c>
      <c r="AC1494" s="6" t="s">
        <v>2</v>
      </c>
      <c r="AD1494" s="6" t="s">
        <v>3</v>
      </c>
      <c r="AE1494" s="6" t="s">
        <v>4</v>
      </c>
      <c r="AF1494" s="104" t="s">
        <v>5</v>
      </c>
      <c r="AG1494" s="104" t="s">
        <v>6</v>
      </c>
    </row>
    <row r="1495" spans="1:33" ht="15" customHeight="1">
      <c r="A1495" s="112" t="s">
        <v>640</v>
      </c>
      <c r="B1495" s="113" t="s">
        <v>1924</v>
      </c>
      <c r="C1495" s="112" t="s">
        <v>8</v>
      </c>
      <c r="D1495" s="112" t="s">
        <v>66</v>
      </c>
      <c r="E1495" s="114">
        <v>3.9</v>
      </c>
      <c r="F1495" s="115">
        <f t="shared" ref="F1495:F1499" si="386">IF(D1495="H",$K$9*AF1495,$K$10*AF1495)</f>
        <v>9.870000000000001</v>
      </c>
      <c r="G1495" s="115">
        <f t="shared" ref="G1495:G1499" si="387">ROUND(F1495*E1495,2)</f>
        <v>38.49</v>
      </c>
      <c r="AA1495" s="6" t="s">
        <v>640</v>
      </c>
      <c r="AB1495" s="6" t="s">
        <v>1924</v>
      </c>
      <c r="AC1495" s="6" t="s">
        <v>8</v>
      </c>
      <c r="AD1495" s="6" t="s">
        <v>66</v>
      </c>
      <c r="AE1495" s="6">
        <v>3.9</v>
      </c>
      <c r="AF1495" s="104">
        <v>13.16</v>
      </c>
      <c r="AG1495" s="104">
        <v>51.32</v>
      </c>
    </row>
    <row r="1496" spans="1:33" ht="15" customHeight="1">
      <c r="A1496" s="112" t="s">
        <v>1923</v>
      </c>
      <c r="B1496" s="113" t="s">
        <v>1925</v>
      </c>
      <c r="C1496" s="112" t="s">
        <v>8</v>
      </c>
      <c r="D1496" s="112" t="s">
        <v>66</v>
      </c>
      <c r="E1496" s="114">
        <v>0.4</v>
      </c>
      <c r="F1496" s="115">
        <f t="shared" si="386"/>
        <v>20.565000000000001</v>
      </c>
      <c r="G1496" s="115">
        <f t="shared" si="387"/>
        <v>8.23</v>
      </c>
      <c r="AA1496" s="6" t="s">
        <v>1923</v>
      </c>
      <c r="AB1496" s="6" t="s">
        <v>1925</v>
      </c>
      <c r="AC1496" s="6" t="s">
        <v>8</v>
      </c>
      <c r="AD1496" s="6" t="s">
        <v>66</v>
      </c>
      <c r="AE1496" s="6">
        <v>0.4</v>
      </c>
      <c r="AF1496" s="104">
        <v>27.42</v>
      </c>
      <c r="AG1496" s="104">
        <v>10.97</v>
      </c>
    </row>
    <row r="1497" spans="1:33" ht="15" customHeight="1">
      <c r="A1497" s="112" t="s">
        <v>641</v>
      </c>
      <c r="B1497" s="113" t="s">
        <v>1926</v>
      </c>
      <c r="C1497" s="112" t="s">
        <v>48</v>
      </c>
      <c r="D1497" s="112" t="s">
        <v>74</v>
      </c>
      <c r="E1497" s="114">
        <v>35.42</v>
      </c>
      <c r="F1497" s="115">
        <f t="shared" si="386"/>
        <v>11.834999999999999</v>
      </c>
      <c r="G1497" s="115">
        <f t="shared" si="387"/>
        <v>419.2</v>
      </c>
      <c r="AA1497" s="6" t="s">
        <v>641</v>
      </c>
      <c r="AB1497" s="6" t="s">
        <v>1926</v>
      </c>
      <c r="AC1497" s="6" t="s">
        <v>48</v>
      </c>
      <c r="AD1497" s="6" t="s">
        <v>74</v>
      </c>
      <c r="AE1497" s="6">
        <v>35.42</v>
      </c>
      <c r="AF1497" s="104">
        <v>15.78</v>
      </c>
      <c r="AG1497" s="104">
        <v>558.92999999999995</v>
      </c>
    </row>
    <row r="1498" spans="1:33" ht="15" customHeight="1">
      <c r="A1498" s="112" t="s">
        <v>642</v>
      </c>
      <c r="B1498" s="113" t="s">
        <v>643</v>
      </c>
      <c r="C1498" s="112" t="s">
        <v>48</v>
      </c>
      <c r="D1498" s="112" t="s">
        <v>644</v>
      </c>
      <c r="E1498" s="114">
        <v>1</v>
      </c>
      <c r="F1498" s="115">
        <f t="shared" si="386"/>
        <v>5.2424999999999997</v>
      </c>
      <c r="G1498" s="115">
        <f t="shared" si="387"/>
        <v>5.24</v>
      </c>
      <c r="AA1498" s="6" t="s">
        <v>642</v>
      </c>
      <c r="AB1498" s="6" t="s">
        <v>643</v>
      </c>
      <c r="AC1498" s="6" t="s">
        <v>48</v>
      </c>
      <c r="AD1498" s="6" t="s">
        <v>644</v>
      </c>
      <c r="AE1498" s="6">
        <v>1</v>
      </c>
      <c r="AF1498" s="104">
        <v>6.99</v>
      </c>
      <c r="AG1498" s="104">
        <v>6.99</v>
      </c>
    </row>
    <row r="1499" spans="1:33" ht="15" customHeight="1">
      <c r="A1499" s="112" t="s">
        <v>645</v>
      </c>
      <c r="B1499" s="113" t="s">
        <v>646</v>
      </c>
      <c r="C1499" s="112" t="s">
        <v>8</v>
      </c>
      <c r="D1499" s="112" t="s">
        <v>74</v>
      </c>
      <c r="E1499" s="114">
        <v>2.5</v>
      </c>
      <c r="F1499" s="115">
        <f t="shared" si="386"/>
        <v>21.75</v>
      </c>
      <c r="G1499" s="115">
        <f t="shared" si="387"/>
        <v>54.38</v>
      </c>
      <c r="AA1499" s="6" t="s">
        <v>645</v>
      </c>
      <c r="AB1499" s="6" t="s">
        <v>646</v>
      </c>
      <c r="AC1499" s="6" t="s">
        <v>8</v>
      </c>
      <c r="AD1499" s="6" t="s">
        <v>74</v>
      </c>
      <c r="AE1499" s="6">
        <v>2.5</v>
      </c>
      <c r="AF1499" s="104">
        <v>29</v>
      </c>
      <c r="AG1499" s="104">
        <v>72.5</v>
      </c>
    </row>
    <row r="1500" spans="1:33" ht="15" customHeight="1">
      <c r="A1500" s="107"/>
      <c r="B1500" s="107"/>
      <c r="C1500" s="107"/>
      <c r="D1500" s="107"/>
      <c r="E1500" s="116" t="s">
        <v>75</v>
      </c>
      <c r="F1500" s="116"/>
      <c r="G1500" s="117">
        <f>SUM(G1495:G1499)</f>
        <v>525.54</v>
      </c>
      <c r="AE1500" s="6" t="s">
        <v>75</v>
      </c>
      <c r="AG1500" s="104">
        <v>700.70999999999992</v>
      </c>
    </row>
    <row r="1501" spans="1:33" ht="15" customHeight="1">
      <c r="A1501" s="110" t="s">
        <v>1922</v>
      </c>
      <c r="B1501" s="110"/>
      <c r="C1501" s="111" t="s">
        <v>2</v>
      </c>
      <c r="D1501" s="111" t="s">
        <v>3</v>
      </c>
      <c r="E1501" s="111" t="s">
        <v>4</v>
      </c>
      <c r="F1501" s="111" t="s">
        <v>5</v>
      </c>
      <c r="G1501" s="111" t="s">
        <v>6</v>
      </c>
      <c r="AA1501" s="6" t="s">
        <v>1922</v>
      </c>
      <c r="AC1501" s="6" t="s">
        <v>2</v>
      </c>
      <c r="AD1501" s="6" t="s">
        <v>3</v>
      </c>
      <c r="AE1501" s="6" t="s">
        <v>4</v>
      </c>
      <c r="AF1501" s="104" t="s">
        <v>5</v>
      </c>
      <c r="AG1501" s="104" t="s">
        <v>6</v>
      </c>
    </row>
    <row r="1502" spans="1:33" ht="15" customHeight="1">
      <c r="A1502" s="112">
        <v>88315</v>
      </c>
      <c r="B1502" s="113" t="s">
        <v>1919</v>
      </c>
      <c r="C1502" s="112" t="s">
        <v>8</v>
      </c>
      <c r="D1502" s="112" t="s">
        <v>60</v>
      </c>
      <c r="E1502" s="114">
        <v>2.7</v>
      </c>
      <c r="F1502" s="115">
        <f t="shared" ref="F1502:F1504" si="388">IF(D1502="H",$K$9*AF1502,$K$10*AF1502)</f>
        <v>16.184999999999999</v>
      </c>
      <c r="G1502" s="115">
        <f t="shared" ref="G1502:G1504" si="389">ROUND(F1502*E1502,2)</f>
        <v>43.7</v>
      </c>
      <c r="AA1502" s="6">
        <v>88315</v>
      </c>
      <c r="AB1502" s="6" t="s">
        <v>1919</v>
      </c>
      <c r="AC1502" s="6" t="s">
        <v>8</v>
      </c>
      <c r="AD1502" s="6" t="s">
        <v>60</v>
      </c>
      <c r="AE1502" s="6">
        <v>2.7</v>
      </c>
      <c r="AF1502" s="104">
        <v>21.58</v>
      </c>
      <c r="AG1502" s="104">
        <v>58.27</v>
      </c>
    </row>
    <row r="1503" spans="1:33" ht="15" customHeight="1">
      <c r="A1503" s="112">
        <v>88316</v>
      </c>
      <c r="B1503" s="113" t="s">
        <v>1920</v>
      </c>
      <c r="C1503" s="112" t="s">
        <v>8</v>
      </c>
      <c r="D1503" s="112" t="s">
        <v>60</v>
      </c>
      <c r="E1503" s="114">
        <v>5.4</v>
      </c>
      <c r="F1503" s="115">
        <f t="shared" si="388"/>
        <v>12.84</v>
      </c>
      <c r="G1503" s="115">
        <f t="shared" si="389"/>
        <v>69.34</v>
      </c>
      <c r="AA1503" s="6">
        <v>88316</v>
      </c>
      <c r="AB1503" s="6" t="s">
        <v>1920</v>
      </c>
      <c r="AC1503" s="6" t="s">
        <v>8</v>
      </c>
      <c r="AD1503" s="6" t="s">
        <v>60</v>
      </c>
      <c r="AE1503" s="6">
        <v>5.4</v>
      </c>
      <c r="AF1503" s="104">
        <v>17.12</v>
      </c>
      <c r="AG1503" s="104">
        <v>92.45</v>
      </c>
    </row>
    <row r="1504" spans="1:33" ht="15" customHeight="1">
      <c r="A1504" s="112">
        <v>88317</v>
      </c>
      <c r="B1504" s="113" t="s">
        <v>1921</v>
      </c>
      <c r="C1504" s="112" t="s">
        <v>8</v>
      </c>
      <c r="D1504" s="112" t="s">
        <v>60</v>
      </c>
      <c r="E1504" s="114">
        <v>5.4</v>
      </c>
      <c r="F1504" s="115">
        <f t="shared" si="388"/>
        <v>16.815000000000001</v>
      </c>
      <c r="G1504" s="115">
        <f t="shared" si="389"/>
        <v>90.8</v>
      </c>
      <c r="AA1504" s="6">
        <v>88317</v>
      </c>
      <c r="AB1504" s="6" t="s">
        <v>1921</v>
      </c>
      <c r="AC1504" s="6" t="s">
        <v>8</v>
      </c>
      <c r="AD1504" s="6" t="s">
        <v>60</v>
      </c>
      <c r="AE1504" s="6">
        <v>5.4</v>
      </c>
      <c r="AF1504" s="104">
        <v>22.42</v>
      </c>
      <c r="AG1504" s="104">
        <v>121.07</v>
      </c>
    </row>
    <row r="1505" spans="1:33" ht="15" customHeight="1">
      <c r="A1505" s="107"/>
      <c r="B1505" s="107"/>
      <c r="C1505" s="107"/>
      <c r="D1505" s="107"/>
      <c r="E1505" s="116" t="s">
        <v>17</v>
      </c>
      <c r="F1505" s="116"/>
      <c r="G1505" s="117">
        <f>SUM(G1502:G1504)</f>
        <v>203.84</v>
      </c>
      <c r="AE1505" s="6" t="s">
        <v>17</v>
      </c>
      <c r="AG1505" s="104">
        <v>271.78999999999996</v>
      </c>
    </row>
    <row r="1506" spans="1:33" ht="15" customHeight="1">
      <c r="A1506" s="107"/>
      <c r="B1506" s="107"/>
      <c r="C1506" s="107"/>
      <c r="D1506" s="107"/>
      <c r="E1506" s="118" t="s">
        <v>21</v>
      </c>
      <c r="F1506" s="118"/>
      <c r="G1506" s="119">
        <f>G1505+G1500</f>
        <v>729.38</v>
      </c>
      <c r="AE1506" s="6" t="s">
        <v>21</v>
      </c>
      <c r="AG1506" s="104">
        <v>972.49999999999989</v>
      </c>
    </row>
    <row r="1507" spans="1:33" ht="9.9499999999999993" customHeight="1">
      <c r="A1507" s="107"/>
      <c r="B1507" s="107"/>
      <c r="C1507" s="108"/>
      <c r="D1507" s="108"/>
      <c r="E1507" s="107"/>
      <c r="F1507" s="107"/>
      <c r="G1507" s="107"/>
    </row>
    <row r="1508" spans="1:33" ht="27" customHeight="1">
      <c r="A1508" s="109" t="s">
        <v>1909</v>
      </c>
      <c r="B1508" s="109"/>
      <c r="C1508" s="109"/>
      <c r="D1508" s="109"/>
      <c r="E1508" s="109"/>
      <c r="F1508" s="109"/>
      <c r="G1508" s="109"/>
      <c r="AA1508" s="6" t="s">
        <v>1909</v>
      </c>
    </row>
    <row r="1509" spans="1:33" ht="15" customHeight="1">
      <c r="A1509" s="110" t="s">
        <v>63</v>
      </c>
      <c r="B1509" s="110"/>
      <c r="C1509" s="111" t="s">
        <v>2</v>
      </c>
      <c r="D1509" s="111" t="s">
        <v>3</v>
      </c>
      <c r="E1509" s="111" t="s">
        <v>4</v>
      </c>
      <c r="F1509" s="111" t="s">
        <v>5</v>
      </c>
      <c r="G1509" s="111" t="s">
        <v>6</v>
      </c>
      <c r="AA1509" s="6" t="s">
        <v>63</v>
      </c>
      <c r="AC1509" s="6" t="s">
        <v>2</v>
      </c>
      <c r="AD1509" s="6" t="s">
        <v>3</v>
      </c>
      <c r="AE1509" s="6" t="s">
        <v>4</v>
      </c>
      <c r="AF1509" s="104" t="s">
        <v>5</v>
      </c>
      <c r="AG1509" s="104" t="s">
        <v>6</v>
      </c>
    </row>
    <row r="1510" spans="1:33" ht="29.1" customHeight="1">
      <c r="A1510" s="112" t="s">
        <v>636</v>
      </c>
      <c r="B1510" s="113" t="s">
        <v>637</v>
      </c>
      <c r="C1510" s="112" t="s">
        <v>8</v>
      </c>
      <c r="D1510" s="112" t="s">
        <v>55</v>
      </c>
      <c r="E1510" s="114">
        <v>7.3</v>
      </c>
      <c r="F1510" s="115">
        <f t="shared" ref="F1510:F1512" si="390">IF(D1510="H",$K$9*AF1510,$K$10*AF1510)</f>
        <v>0.23249999999999998</v>
      </c>
      <c r="G1510" s="115">
        <f t="shared" ref="G1510:G1512" si="391">ROUND(F1510*E1510,2)</f>
        <v>1.7</v>
      </c>
      <c r="AA1510" s="6" t="s">
        <v>636</v>
      </c>
      <c r="AB1510" s="6" t="s">
        <v>637</v>
      </c>
      <c r="AC1510" s="6" t="s">
        <v>8</v>
      </c>
      <c r="AD1510" s="6" t="s">
        <v>55</v>
      </c>
      <c r="AE1510" s="6">
        <v>7.3</v>
      </c>
      <c r="AF1510" s="104">
        <v>0.31</v>
      </c>
      <c r="AG1510" s="104">
        <v>2.2599999999999998</v>
      </c>
    </row>
    <row r="1511" spans="1:33" ht="36.950000000000003" customHeight="1">
      <c r="A1511" s="112" t="s">
        <v>638</v>
      </c>
      <c r="B1511" s="113" t="s">
        <v>639</v>
      </c>
      <c r="C1511" s="112" t="s">
        <v>8</v>
      </c>
      <c r="D1511" s="112" t="s">
        <v>55</v>
      </c>
      <c r="E1511" s="114">
        <v>0.66720000000000002</v>
      </c>
      <c r="F1511" s="115">
        <f t="shared" si="390"/>
        <v>522.66</v>
      </c>
      <c r="G1511" s="115">
        <f t="shared" si="391"/>
        <v>348.72</v>
      </c>
      <c r="AA1511" s="6" t="s">
        <v>638</v>
      </c>
      <c r="AB1511" s="6" t="s">
        <v>639</v>
      </c>
      <c r="AC1511" s="6" t="s">
        <v>8</v>
      </c>
      <c r="AD1511" s="6" t="s">
        <v>55</v>
      </c>
      <c r="AE1511" s="6">
        <v>0.66720000000000002</v>
      </c>
      <c r="AF1511" s="104">
        <v>696.88</v>
      </c>
      <c r="AG1511" s="104">
        <v>464.95</v>
      </c>
    </row>
    <row r="1512" spans="1:33" ht="15" customHeight="1">
      <c r="A1512" s="112" t="s">
        <v>620</v>
      </c>
      <c r="B1512" s="113" t="s">
        <v>621</v>
      </c>
      <c r="C1512" s="112" t="s">
        <v>8</v>
      </c>
      <c r="D1512" s="112" t="s">
        <v>55</v>
      </c>
      <c r="E1512" s="114">
        <v>0.56000000000000005</v>
      </c>
      <c r="F1512" s="115">
        <f t="shared" si="390"/>
        <v>26.145</v>
      </c>
      <c r="G1512" s="115">
        <f t="shared" si="391"/>
        <v>14.64</v>
      </c>
      <c r="AA1512" s="6" t="s">
        <v>620</v>
      </c>
      <c r="AB1512" s="6" t="s">
        <v>621</v>
      </c>
      <c r="AC1512" s="6" t="s">
        <v>8</v>
      </c>
      <c r="AD1512" s="6" t="s">
        <v>55</v>
      </c>
      <c r="AE1512" s="6">
        <v>0.56000000000000005</v>
      </c>
      <c r="AF1512" s="104">
        <v>34.86</v>
      </c>
      <c r="AG1512" s="104">
        <v>19.52</v>
      </c>
    </row>
    <row r="1513" spans="1:33" ht="15" customHeight="1">
      <c r="A1513" s="107"/>
      <c r="B1513" s="107"/>
      <c r="C1513" s="107"/>
      <c r="D1513" s="107"/>
      <c r="E1513" s="116" t="s">
        <v>75</v>
      </c>
      <c r="F1513" s="116"/>
      <c r="G1513" s="117">
        <f>SUM(G1510:G1512)</f>
        <v>365.06</v>
      </c>
      <c r="AE1513" s="6" t="s">
        <v>75</v>
      </c>
      <c r="AG1513" s="104">
        <v>486.73</v>
      </c>
    </row>
    <row r="1514" spans="1:33" ht="15" customHeight="1">
      <c r="A1514" s="110" t="s">
        <v>96</v>
      </c>
      <c r="B1514" s="110"/>
      <c r="C1514" s="111" t="s">
        <v>2</v>
      </c>
      <c r="D1514" s="111" t="s">
        <v>3</v>
      </c>
      <c r="E1514" s="111" t="s">
        <v>4</v>
      </c>
      <c r="F1514" s="111" t="s">
        <v>5</v>
      </c>
      <c r="G1514" s="111" t="s">
        <v>6</v>
      </c>
      <c r="AA1514" s="6" t="s">
        <v>96</v>
      </c>
      <c r="AC1514" s="6" t="s">
        <v>2</v>
      </c>
      <c r="AD1514" s="6" t="s">
        <v>3</v>
      </c>
      <c r="AE1514" s="6" t="s">
        <v>4</v>
      </c>
      <c r="AF1514" s="104" t="s">
        <v>5</v>
      </c>
      <c r="AG1514" s="104" t="s">
        <v>6</v>
      </c>
    </row>
    <row r="1515" spans="1:33" ht="15" customHeight="1">
      <c r="A1515" s="112" t="s">
        <v>405</v>
      </c>
      <c r="B1515" s="113" t="s">
        <v>1728</v>
      </c>
      <c r="C1515" s="112" t="s">
        <v>8</v>
      </c>
      <c r="D1515" s="112" t="s">
        <v>36</v>
      </c>
      <c r="E1515" s="114">
        <v>1.1200000000000001</v>
      </c>
      <c r="F1515" s="115">
        <f t="shared" ref="F1515:F1516" si="392">IF(D1515="H",$K$9*AF1515,$K$10*AF1515)</f>
        <v>16.297499999999999</v>
      </c>
      <c r="G1515" s="115">
        <f t="shared" ref="G1515:G1516" si="393">ROUND(F1515*E1515,2)</f>
        <v>18.25</v>
      </c>
      <c r="AA1515" s="6" t="s">
        <v>405</v>
      </c>
      <c r="AB1515" s="6" t="s">
        <v>1728</v>
      </c>
      <c r="AC1515" s="6" t="s">
        <v>8</v>
      </c>
      <c r="AD1515" s="6" t="s">
        <v>36</v>
      </c>
      <c r="AE1515" s="6">
        <v>1.1200000000000001</v>
      </c>
      <c r="AF1515" s="104">
        <v>21.73</v>
      </c>
      <c r="AG1515" s="104">
        <v>24.33</v>
      </c>
    </row>
    <row r="1516" spans="1:33" ht="15" customHeight="1">
      <c r="A1516" s="112" t="s">
        <v>127</v>
      </c>
      <c r="B1516" s="113" t="s">
        <v>1727</v>
      </c>
      <c r="C1516" s="112" t="s">
        <v>8</v>
      </c>
      <c r="D1516" s="112" t="s">
        <v>36</v>
      </c>
      <c r="E1516" s="114">
        <v>0.56000000000000005</v>
      </c>
      <c r="F1516" s="115">
        <f t="shared" si="392"/>
        <v>12.84</v>
      </c>
      <c r="G1516" s="115">
        <f t="shared" si="393"/>
        <v>7.19</v>
      </c>
      <c r="AA1516" s="6" t="s">
        <v>127</v>
      </c>
      <c r="AB1516" s="6" t="s">
        <v>1727</v>
      </c>
      <c r="AC1516" s="6" t="s">
        <v>8</v>
      </c>
      <c r="AD1516" s="6" t="s">
        <v>36</v>
      </c>
      <c r="AE1516" s="6">
        <v>0.56000000000000005</v>
      </c>
      <c r="AF1516" s="104">
        <v>17.12</v>
      </c>
      <c r="AG1516" s="104">
        <v>9.58</v>
      </c>
    </row>
    <row r="1517" spans="1:33" ht="18" customHeight="1">
      <c r="A1517" s="107"/>
      <c r="B1517" s="107"/>
      <c r="C1517" s="107"/>
      <c r="D1517" s="107"/>
      <c r="E1517" s="116" t="s">
        <v>99</v>
      </c>
      <c r="F1517" s="116"/>
      <c r="G1517" s="117">
        <f>SUM(G1515:G1516)</f>
        <v>25.44</v>
      </c>
      <c r="AE1517" s="6" t="s">
        <v>99</v>
      </c>
      <c r="AG1517" s="104">
        <v>33.909999999999997</v>
      </c>
    </row>
    <row r="1518" spans="1:33" ht="15" customHeight="1">
      <c r="A1518" s="107"/>
      <c r="B1518" s="107"/>
      <c r="C1518" s="107"/>
      <c r="D1518" s="107"/>
      <c r="E1518" s="118" t="s">
        <v>21</v>
      </c>
      <c r="F1518" s="118"/>
      <c r="G1518" s="119">
        <f>G1517+G1513</f>
        <v>390.5</v>
      </c>
      <c r="AE1518" s="6" t="s">
        <v>21</v>
      </c>
      <c r="AG1518" s="104">
        <v>520.64</v>
      </c>
    </row>
    <row r="1519" spans="1:33" ht="9.9499999999999993" customHeight="1">
      <c r="A1519" s="107"/>
      <c r="B1519" s="107"/>
      <c r="C1519" s="108"/>
      <c r="D1519" s="108"/>
      <c r="E1519" s="107"/>
      <c r="F1519" s="107"/>
      <c r="G1519" s="107"/>
    </row>
    <row r="1520" spans="1:33" ht="20.100000000000001" customHeight="1">
      <c r="A1520" s="109" t="s">
        <v>1911</v>
      </c>
      <c r="B1520" s="109"/>
      <c r="C1520" s="109"/>
      <c r="D1520" s="109"/>
      <c r="E1520" s="109"/>
      <c r="F1520" s="109"/>
      <c r="G1520" s="109"/>
      <c r="AA1520" s="6" t="s">
        <v>1911</v>
      </c>
    </row>
    <row r="1521" spans="1:33" ht="15" customHeight="1">
      <c r="A1521" s="110" t="s">
        <v>63</v>
      </c>
      <c r="B1521" s="110"/>
      <c r="C1521" s="111" t="s">
        <v>2</v>
      </c>
      <c r="D1521" s="111" t="s">
        <v>3</v>
      </c>
      <c r="E1521" s="111" t="s">
        <v>4</v>
      </c>
      <c r="F1521" s="111" t="s">
        <v>5</v>
      </c>
      <c r="G1521" s="111" t="s">
        <v>6</v>
      </c>
      <c r="AA1521" s="6" t="s">
        <v>63</v>
      </c>
      <c r="AC1521" s="6" t="s">
        <v>2</v>
      </c>
      <c r="AD1521" s="6" t="s">
        <v>3</v>
      </c>
      <c r="AE1521" s="6" t="s">
        <v>4</v>
      </c>
      <c r="AF1521" s="104" t="s">
        <v>5</v>
      </c>
      <c r="AG1521" s="104" t="s">
        <v>6</v>
      </c>
    </row>
    <row r="1522" spans="1:33" ht="20.100000000000001" customHeight="1">
      <c r="A1522" s="112" t="s">
        <v>647</v>
      </c>
      <c r="B1522" s="113" t="s">
        <v>648</v>
      </c>
      <c r="C1522" s="112" t="s">
        <v>48</v>
      </c>
      <c r="D1522" s="112" t="s">
        <v>71</v>
      </c>
      <c r="E1522" s="114">
        <v>1</v>
      </c>
      <c r="F1522" s="115">
        <f>IF(D1522="H",$K$9*AF1522,$K$10*AF1522)</f>
        <v>167.05500000000001</v>
      </c>
      <c r="G1522" s="115">
        <f t="shared" ref="G1522" si="394">ROUND(F1522*E1522,2)</f>
        <v>167.06</v>
      </c>
      <c r="AA1522" s="6" t="s">
        <v>647</v>
      </c>
      <c r="AB1522" s="6" t="s">
        <v>648</v>
      </c>
      <c r="AC1522" s="6" t="s">
        <v>48</v>
      </c>
      <c r="AD1522" s="6" t="s">
        <v>71</v>
      </c>
      <c r="AE1522" s="6">
        <v>1</v>
      </c>
      <c r="AF1522" s="104">
        <v>222.74</v>
      </c>
      <c r="AG1522" s="104">
        <v>222.74</v>
      </c>
    </row>
    <row r="1523" spans="1:33" ht="15" customHeight="1">
      <c r="A1523" s="107"/>
      <c r="B1523" s="107"/>
      <c r="C1523" s="107"/>
      <c r="D1523" s="107"/>
      <c r="E1523" s="116" t="s">
        <v>75</v>
      </c>
      <c r="F1523" s="116"/>
      <c r="G1523" s="117">
        <f>SUM(G1522)</f>
        <v>167.06</v>
      </c>
      <c r="AE1523" s="6" t="s">
        <v>75</v>
      </c>
      <c r="AG1523" s="104">
        <v>222.74</v>
      </c>
    </row>
    <row r="1524" spans="1:33" ht="15" customHeight="1">
      <c r="A1524" s="110" t="s">
        <v>96</v>
      </c>
      <c r="B1524" s="110"/>
      <c r="C1524" s="111" t="s">
        <v>2</v>
      </c>
      <c r="D1524" s="111" t="s">
        <v>3</v>
      </c>
      <c r="E1524" s="111" t="s">
        <v>4</v>
      </c>
      <c r="F1524" s="111" t="s">
        <v>5</v>
      </c>
      <c r="G1524" s="111" t="s">
        <v>6</v>
      </c>
      <c r="AA1524" s="6" t="s">
        <v>96</v>
      </c>
      <c r="AC1524" s="6" t="s">
        <v>2</v>
      </c>
      <c r="AD1524" s="6" t="s">
        <v>3</v>
      </c>
      <c r="AE1524" s="6" t="s">
        <v>4</v>
      </c>
      <c r="AF1524" s="104" t="s">
        <v>5</v>
      </c>
      <c r="AG1524" s="104" t="s">
        <v>6</v>
      </c>
    </row>
    <row r="1525" spans="1:33" ht="15" customHeight="1">
      <c r="A1525" s="112">
        <v>88309</v>
      </c>
      <c r="B1525" s="113" t="s">
        <v>1868</v>
      </c>
      <c r="C1525" s="112" t="s">
        <v>8</v>
      </c>
      <c r="D1525" s="112" t="s">
        <v>60</v>
      </c>
      <c r="E1525" s="114">
        <v>1</v>
      </c>
      <c r="F1525" s="115">
        <f t="shared" ref="F1525:F1526" si="395">IF(D1525="H",$K$9*AF1525,$K$10*AF1525)</f>
        <v>16.297499999999999</v>
      </c>
      <c r="G1525" s="115">
        <f t="shared" ref="G1525:G1526" si="396">ROUND(F1525*E1525,2)</f>
        <v>16.3</v>
      </c>
      <c r="AA1525" s="6">
        <v>88309</v>
      </c>
      <c r="AB1525" s="6" t="s">
        <v>1868</v>
      </c>
      <c r="AC1525" s="6" t="s">
        <v>8</v>
      </c>
      <c r="AD1525" s="6" t="s">
        <v>60</v>
      </c>
      <c r="AE1525" s="6">
        <v>1</v>
      </c>
      <c r="AF1525" s="104">
        <v>21.73</v>
      </c>
      <c r="AG1525" s="104">
        <v>21.73</v>
      </c>
    </row>
    <row r="1526" spans="1:33" ht="15" customHeight="1">
      <c r="A1526" s="112">
        <v>88316</v>
      </c>
      <c r="B1526" s="113" t="s">
        <v>1869</v>
      </c>
      <c r="C1526" s="112" t="s">
        <v>8</v>
      </c>
      <c r="D1526" s="112" t="s">
        <v>60</v>
      </c>
      <c r="E1526" s="114">
        <v>1</v>
      </c>
      <c r="F1526" s="115">
        <f t="shared" si="395"/>
        <v>12.84</v>
      </c>
      <c r="G1526" s="115">
        <f t="shared" si="396"/>
        <v>12.84</v>
      </c>
      <c r="AA1526" s="6">
        <v>88316</v>
      </c>
      <c r="AB1526" s="6" t="s">
        <v>1869</v>
      </c>
      <c r="AC1526" s="6" t="s">
        <v>8</v>
      </c>
      <c r="AD1526" s="6" t="s">
        <v>60</v>
      </c>
      <c r="AE1526" s="6">
        <v>1</v>
      </c>
      <c r="AF1526" s="104">
        <v>17.12</v>
      </c>
      <c r="AG1526" s="104">
        <v>17.12</v>
      </c>
    </row>
    <row r="1527" spans="1:33" ht="22.5" customHeight="1">
      <c r="A1527" s="107"/>
      <c r="B1527" s="107"/>
      <c r="C1527" s="107"/>
      <c r="D1527" s="107"/>
      <c r="E1527" s="116" t="s">
        <v>99</v>
      </c>
      <c r="F1527" s="116"/>
      <c r="G1527" s="117">
        <f>SUM(G1525:G1526)</f>
        <v>29.14</v>
      </c>
      <c r="AE1527" s="6" t="s">
        <v>99</v>
      </c>
      <c r="AG1527" s="104">
        <v>38.85</v>
      </c>
    </row>
    <row r="1528" spans="1:33" ht="15" customHeight="1">
      <c r="A1528" s="110" t="s">
        <v>18</v>
      </c>
      <c r="B1528" s="110"/>
      <c r="C1528" s="111" t="s">
        <v>2</v>
      </c>
      <c r="D1528" s="111" t="s">
        <v>3</v>
      </c>
      <c r="E1528" s="111" t="s">
        <v>4</v>
      </c>
      <c r="F1528" s="111" t="s">
        <v>5</v>
      </c>
      <c r="G1528" s="111" t="s">
        <v>6</v>
      </c>
      <c r="AA1528" s="6" t="s">
        <v>18</v>
      </c>
      <c r="AC1528" s="6" t="s">
        <v>2</v>
      </c>
      <c r="AD1528" s="6" t="s">
        <v>3</v>
      </c>
      <c r="AE1528" s="6" t="s">
        <v>4</v>
      </c>
      <c r="AF1528" s="104" t="s">
        <v>5</v>
      </c>
      <c r="AG1528" s="104" t="s">
        <v>6</v>
      </c>
    </row>
    <row r="1529" spans="1:33" ht="29.1" customHeight="1">
      <c r="A1529" s="112" t="s">
        <v>649</v>
      </c>
      <c r="B1529" s="113" t="s">
        <v>650</v>
      </c>
      <c r="C1529" s="112" t="s">
        <v>48</v>
      </c>
      <c r="D1529" s="112" t="s">
        <v>403</v>
      </c>
      <c r="E1529" s="114">
        <v>0.03</v>
      </c>
      <c r="F1529" s="115">
        <f>IF(D1529="H",$K$9*AF1529,$K$10*AF1529)</f>
        <v>401.29499999999996</v>
      </c>
      <c r="G1529" s="115">
        <f t="shared" ref="G1529" si="397">ROUND(F1529*E1529,2)</f>
        <v>12.04</v>
      </c>
      <c r="AA1529" s="6" t="s">
        <v>649</v>
      </c>
      <c r="AB1529" s="6" t="s">
        <v>650</v>
      </c>
      <c r="AC1529" s="6" t="s">
        <v>48</v>
      </c>
      <c r="AD1529" s="6" t="s">
        <v>403</v>
      </c>
      <c r="AE1529" s="6">
        <v>0.03</v>
      </c>
      <c r="AF1529" s="104">
        <v>535.05999999999995</v>
      </c>
      <c r="AG1529" s="104">
        <v>16.05</v>
      </c>
    </row>
    <row r="1530" spans="1:33" ht="15" customHeight="1">
      <c r="A1530" s="107"/>
      <c r="B1530" s="107"/>
      <c r="C1530" s="107"/>
      <c r="D1530" s="107"/>
      <c r="E1530" s="116" t="s">
        <v>20</v>
      </c>
      <c r="F1530" s="116"/>
      <c r="G1530" s="117">
        <f>SUM(G1529)</f>
        <v>12.04</v>
      </c>
      <c r="AE1530" s="6" t="s">
        <v>20</v>
      </c>
      <c r="AG1530" s="104">
        <v>16.05</v>
      </c>
    </row>
    <row r="1531" spans="1:33" ht="15" customHeight="1">
      <c r="A1531" s="107"/>
      <c r="B1531" s="107"/>
      <c r="C1531" s="107"/>
      <c r="D1531" s="107"/>
      <c r="E1531" s="118" t="s">
        <v>21</v>
      </c>
      <c r="F1531" s="118"/>
      <c r="G1531" s="119">
        <f>G1530+G1527+G1523</f>
        <v>208.24</v>
      </c>
      <c r="AE1531" s="6" t="s">
        <v>21</v>
      </c>
      <c r="AG1531" s="104">
        <v>277.64</v>
      </c>
    </row>
    <row r="1532" spans="1:33" ht="9.9499999999999993" customHeight="1">
      <c r="A1532" s="107"/>
      <c r="B1532" s="107"/>
      <c r="C1532" s="108"/>
      <c r="D1532" s="108"/>
      <c r="E1532" s="107"/>
      <c r="F1532" s="107"/>
      <c r="G1532" s="107"/>
    </row>
    <row r="1533" spans="1:33" ht="27" customHeight="1">
      <c r="A1533" s="109" t="s">
        <v>1912</v>
      </c>
      <c r="B1533" s="109"/>
      <c r="C1533" s="109"/>
      <c r="D1533" s="109"/>
      <c r="E1533" s="109"/>
      <c r="F1533" s="109"/>
      <c r="G1533" s="109"/>
      <c r="AA1533" s="6" t="s">
        <v>1912</v>
      </c>
    </row>
    <row r="1534" spans="1:33" ht="15" customHeight="1">
      <c r="A1534" s="110" t="s">
        <v>63</v>
      </c>
      <c r="B1534" s="110"/>
      <c r="C1534" s="111" t="s">
        <v>2</v>
      </c>
      <c r="D1534" s="111" t="s">
        <v>3</v>
      </c>
      <c r="E1534" s="111" t="s">
        <v>4</v>
      </c>
      <c r="F1534" s="111" t="s">
        <v>5</v>
      </c>
      <c r="G1534" s="111" t="s">
        <v>6</v>
      </c>
      <c r="AA1534" s="6" t="s">
        <v>63</v>
      </c>
      <c r="AC1534" s="6" t="s">
        <v>2</v>
      </c>
      <c r="AD1534" s="6" t="s">
        <v>3</v>
      </c>
      <c r="AE1534" s="6" t="s">
        <v>4</v>
      </c>
      <c r="AF1534" s="104" t="s">
        <v>5</v>
      </c>
      <c r="AG1534" s="104" t="s">
        <v>6</v>
      </c>
    </row>
    <row r="1535" spans="1:33" ht="15" customHeight="1">
      <c r="A1535" s="112" t="s">
        <v>640</v>
      </c>
      <c r="B1535" s="113" t="s">
        <v>1924</v>
      </c>
      <c r="C1535" s="112" t="s">
        <v>8</v>
      </c>
      <c r="D1535" s="112" t="s">
        <v>66</v>
      </c>
      <c r="E1535" s="114">
        <v>3.9</v>
      </c>
      <c r="F1535" s="115">
        <f t="shared" ref="F1535:F1539" si="398">IF(D1535="H",$K$9*AF1535,$K$10*AF1535)</f>
        <v>9.870000000000001</v>
      </c>
      <c r="G1535" s="115">
        <f t="shared" ref="G1535:G1539" si="399">ROUND(F1535*E1535,2)</f>
        <v>38.49</v>
      </c>
      <c r="AA1535" s="6" t="s">
        <v>640</v>
      </c>
      <c r="AB1535" s="6" t="s">
        <v>1924</v>
      </c>
      <c r="AC1535" s="6" t="s">
        <v>8</v>
      </c>
      <c r="AD1535" s="6" t="s">
        <v>66</v>
      </c>
      <c r="AE1535" s="6">
        <v>3.9</v>
      </c>
      <c r="AF1535" s="104">
        <v>13.16</v>
      </c>
      <c r="AG1535" s="104">
        <v>51.32</v>
      </c>
    </row>
    <row r="1536" spans="1:33" ht="15" customHeight="1">
      <c r="A1536" s="112" t="s">
        <v>1923</v>
      </c>
      <c r="B1536" s="113" t="s">
        <v>1925</v>
      </c>
      <c r="C1536" s="112" t="s">
        <v>8</v>
      </c>
      <c r="D1536" s="112" t="s">
        <v>66</v>
      </c>
      <c r="E1536" s="114">
        <v>0.4</v>
      </c>
      <c r="F1536" s="115">
        <f t="shared" si="398"/>
        <v>20.565000000000001</v>
      </c>
      <c r="G1536" s="115">
        <f t="shared" si="399"/>
        <v>8.23</v>
      </c>
      <c r="AA1536" s="6" t="s">
        <v>1923</v>
      </c>
      <c r="AB1536" s="6" t="s">
        <v>1925</v>
      </c>
      <c r="AC1536" s="6" t="s">
        <v>8</v>
      </c>
      <c r="AD1536" s="6" t="s">
        <v>66</v>
      </c>
      <c r="AE1536" s="6">
        <v>0.4</v>
      </c>
      <c r="AF1536" s="104">
        <v>27.42</v>
      </c>
      <c r="AG1536" s="104">
        <v>10.97</v>
      </c>
    </row>
    <row r="1537" spans="1:33" ht="15" customHeight="1">
      <c r="A1537" s="112" t="s">
        <v>641</v>
      </c>
      <c r="B1537" s="113" t="s">
        <v>1926</v>
      </c>
      <c r="C1537" s="112" t="s">
        <v>48</v>
      </c>
      <c r="D1537" s="112" t="s">
        <v>74</v>
      </c>
      <c r="E1537" s="114">
        <v>35.42</v>
      </c>
      <c r="F1537" s="115">
        <f t="shared" si="398"/>
        <v>11.834999999999999</v>
      </c>
      <c r="G1537" s="115">
        <f t="shared" si="399"/>
        <v>419.2</v>
      </c>
      <c r="AA1537" s="6" t="s">
        <v>641</v>
      </c>
      <c r="AB1537" s="6" t="s">
        <v>1926</v>
      </c>
      <c r="AC1537" s="6" t="s">
        <v>48</v>
      </c>
      <c r="AD1537" s="6" t="s">
        <v>74</v>
      </c>
      <c r="AE1537" s="6">
        <v>35.42</v>
      </c>
      <c r="AF1537" s="104">
        <v>15.78</v>
      </c>
      <c r="AG1537" s="104">
        <v>558.92999999999995</v>
      </c>
    </row>
    <row r="1538" spans="1:33" ht="15" customHeight="1">
      <c r="A1538" s="112" t="s">
        <v>642</v>
      </c>
      <c r="B1538" s="113" t="s">
        <v>643</v>
      </c>
      <c r="C1538" s="112" t="s">
        <v>48</v>
      </c>
      <c r="D1538" s="112" t="s">
        <v>644</v>
      </c>
      <c r="E1538" s="114">
        <v>1</v>
      </c>
      <c r="F1538" s="115">
        <f t="shared" si="398"/>
        <v>5.2424999999999997</v>
      </c>
      <c r="G1538" s="115">
        <f t="shared" si="399"/>
        <v>5.24</v>
      </c>
      <c r="AA1538" s="6" t="s">
        <v>642</v>
      </c>
      <c r="AB1538" s="6" t="s">
        <v>643</v>
      </c>
      <c r="AC1538" s="6" t="s">
        <v>48</v>
      </c>
      <c r="AD1538" s="6" t="s">
        <v>644</v>
      </c>
      <c r="AE1538" s="6">
        <v>1</v>
      </c>
      <c r="AF1538" s="104">
        <v>6.99</v>
      </c>
      <c r="AG1538" s="104">
        <v>6.99</v>
      </c>
    </row>
    <row r="1539" spans="1:33" ht="15" customHeight="1">
      <c r="A1539" s="112" t="s">
        <v>645</v>
      </c>
      <c r="B1539" s="113" t="s">
        <v>646</v>
      </c>
      <c r="C1539" s="112" t="s">
        <v>8</v>
      </c>
      <c r="D1539" s="112" t="s">
        <v>74</v>
      </c>
      <c r="E1539" s="114">
        <v>2.5</v>
      </c>
      <c r="F1539" s="115">
        <f t="shared" si="398"/>
        <v>21.75</v>
      </c>
      <c r="G1539" s="115">
        <f t="shared" si="399"/>
        <v>54.38</v>
      </c>
      <c r="AA1539" s="6" t="s">
        <v>645</v>
      </c>
      <c r="AB1539" s="6" t="s">
        <v>646</v>
      </c>
      <c r="AC1539" s="6" t="s">
        <v>8</v>
      </c>
      <c r="AD1539" s="6" t="s">
        <v>74</v>
      </c>
      <c r="AE1539" s="6">
        <v>2.5</v>
      </c>
      <c r="AF1539" s="104">
        <v>29</v>
      </c>
      <c r="AG1539" s="104">
        <v>72.5</v>
      </c>
    </row>
    <row r="1540" spans="1:33" ht="15" customHeight="1">
      <c r="A1540" s="107"/>
      <c r="B1540" s="107"/>
      <c r="C1540" s="107"/>
      <c r="D1540" s="107"/>
      <c r="E1540" s="116" t="s">
        <v>75</v>
      </c>
      <c r="F1540" s="116"/>
      <c r="G1540" s="117">
        <f>SUM(G1535:G1539)</f>
        <v>525.54</v>
      </c>
      <c r="AE1540" s="6" t="s">
        <v>75</v>
      </c>
      <c r="AG1540" s="104">
        <v>700.70999999999992</v>
      </c>
    </row>
    <row r="1541" spans="1:33" ht="15" customHeight="1">
      <c r="A1541" s="110" t="s">
        <v>1922</v>
      </c>
      <c r="B1541" s="110"/>
      <c r="C1541" s="111" t="s">
        <v>2</v>
      </c>
      <c r="D1541" s="111" t="s">
        <v>3</v>
      </c>
      <c r="E1541" s="111" t="s">
        <v>4</v>
      </c>
      <c r="F1541" s="111" t="s">
        <v>5</v>
      </c>
      <c r="G1541" s="111" t="s">
        <v>6</v>
      </c>
      <c r="AA1541" s="6" t="s">
        <v>1922</v>
      </c>
      <c r="AC1541" s="6" t="s">
        <v>2</v>
      </c>
      <c r="AD1541" s="6" t="s">
        <v>3</v>
      </c>
      <c r="AE1541" s="6" t="s">
        <v>4</v>
      </c>
      <c r="AF1541" s="104" t="s">
        <v>5</v>
      </c>
      <c r="AG1541" s="104" t="s">
        <v>6</v>
      </c>
    </row>
    <row r="1542" spans="1:33" ht="15" customHeight="1">
      <c r="A1542" s="112">
        <v>88315</v>
      </c>
      <c r="B1542" s="113" t="s">
        <v>1919</v>
      </c>
      <c r="C1542" s="112" t="s">
        <v>8</v>
      </c>
      <c r="D1542" s="112" t="s">
        <v>60</v>
      </c>
      <c r="E1542" s="114">
        <v>2.7</v>
      </c>
      <c r="F1542" s="115">
        <f t="shared" ref="F1542:F1544" si="400">IF(D1542="H",$K$9*AF1542,$K$10*AF1542)</f>
        <v>16.184999999999999</v>
      </c>
      <c r="G1542" s="115">
        <f t="shared" ref="G1542:G1544" si="401">ROUND(F1542*E1542,2)</f>
        <v>43.7</v>
      </c>
      <c r="AA1542" s="6">
        <v>88315</v>
      </c>
      <c r="AB1542" s="6" t="s">
        <v>1919</v>
      </c>
      <c r="AC1542" s="6" t="s">
        <v>8</v>
      </c>
      <c r="AD1542" s="6" t="s">
        <v>60</v>
      </c>
      <c r="AE1542" s="6">
        <v>2.7</v>
      </c>
      <c r="AF1542" s="104">
        <v>21.58</v>
      </c>
      <c r="AG1542" s="104">
        <v>58.27</v>
      </c>
    </row>
    <row r="1543" spans="1:33" ht="15" customHeight="1">
      <c r="A1543" s="112">
        <v>88316</v>
      </c>
      <c r="B1543" s="113" t="s">
        <v>1920</v>
      </c>
      <c r="C1543" s="112" t="s">
        <v>8</v>
      </c>
      <c r="D1543" s="112" t="s">
        <v>60</v>
      </c>
      <c r="E1543" s="114">
        <v>5.4</v>
      </c>
      <c r="F1543" s="115">
        <f t="shared" si="400"/>
        <v>12.84</v>
      </c>
      <c r="G1543" s="115">
        <f t="shared" si="401"/>
        <v>69.34</v>
      </c>
      <c r="AA1543" s="6">
        <v>88316</v>
      </c>
      <c r="AB1543" s="6" t="s">
        <v>1920</v>
      </c>
      <c r="AC1543" s="6" t="s">
        <v>8</v>
      </c>
      <c r="AD1543" s="6" t="s">
        <v>60</v>
      </c>
      <c r="AE1543" s="6">
        <v>5.4</v>
      </c>
      <c r="AF1543" s="104">
        <v>17.12</v>
      </c>
      <c r="AG1543" s="104">
        <v>92.45</v>
      </c>
    </row>
    <row r="1544" spans="1:33" ht="15" customHeight="1">
      <c r="A1544" s="112">
        <v>88317</v>
      </c>
      <c r="B1544" s="113" t="s">
        <v>1921</v>
      </c>
      <c r="C1544" s="112" t="s">
        <v>8</v>
      </c>
      <c r="D1544" s="112" t="s">
        <v>60</v>
      </c>
      <c r="E1544" s="114">
        <v>5.4</v>
      </c>
      <c r="F1544" s="115">
        <f t="shared" si="400"/>
        <v>16.815000000000001</v>
      </c>
      <c r="G1544" s="115">
        <f t="shared" si="401"/>
        <v>90.8</v>
      </c>
      <c r="AA1544" s="6">
        <v>88317</v>
      </c>
      <c r="AB1544" s="6" t="s">
        <v>1921</v>
      </c>
      <c r="AC1544" s="6" t="s">
        <v>8</v>
      </c>
      <c r="AD1544" s="6" t="s">
        <v>60</v>
      </c>
      <c r="AE1544" s="6">
        <v>5.4</v>
      </c>
      <c r="AF1544" s="104">
        <v>22.42</v>
      </c>
      <c r="AG1544" s="104">
        <v>121.07</v>
      </c>
    </row>
    <row r="1545" spans="1:33" ht="16.5" customHeight="1">
      <c r="A1545" s="107"/>
      <c r="B1545" s="107"/>
      <c r="C1545" s="107"/>
      <c r="D1545" s="107"/>
      <c r="E1545" s="116" t="s">
        <v>1927</v>
      </c>
      <c r="F1545" s="116"/>
      <c r="G1545" s="117">
        <f>SUM(G1542:G1544)</f>
        <v>203.84</v>
      </c>
      <c r="AE1545" s="6" t="s">
        <v>1927</v>
      </c>
      <c r="AG1545" s="104">
        <v>271.78999999999996</v>
      </c>
    </row>
    <row r="1546" spans="1:33" ht="15" customHeight="1">
      <c r="A1546" s="107"/>
      <c r="B1546" s="107"/>
      <c r="C1546" s="107"/>
      <c r="D1546" s="107"/>
      <c r="E1546" s="118" t="s">
        <v>21</v>
      </c>
      <c r="F1546" s="118"/>
      <c r="G1546" s="119">
        <f>G1545+G1540</f>
        <v>729.38</v>
      </c>
      <c r="AE1546" s="6" t="s">
        <v>21</v>
      </c>
      <c r="AG1546" s="104">
        <v>972.49999999999989</v>
      </c>
    </row>
    <row r="1547" spans="1:33" ht="9.9499999999999993" customHeight="1">
      <c r="A1547" s="107"/>
      <c r="B1547" s="107"/>
      <c r="C1547" s="108"/>
      <c r="D1547" s="108"/>
      <c r="E1547" s="107"/>
      <c r="F1547" s="107"/>
      <c r="G1547" s="107"/>
    </row>
    <row r="1548" spans="1:33" ht="20.100000000000001" customHeight="1">
      <c r="A1548" s="109" t="s">
        <v>1913</v>
      </c>
      <c r="B1548" s="109"/>
      <c r="C1548" s="109"/>
      <c r="D1548" s="109"/>
      <c r="E1548" s="109"/>
      <c r="F1548" s="109"/>
      <c r="G1548" s="109"/>
      <c r="AA1548" s="6" t="s">
        <v>1913</v>
      </c>
    </row>
    <row r="1549" spans="1:33" ht="15" customHeight="1">
      <c r="A1549" s="110" t="s">
        <v>63</v>
      </c>
      <c r="B1549" s="110"/>
      <c r="C1549" s="111" t="s">
        <v>2</v>
      </c>
      <c r="D1549" s="111" t="s">
        <v>3</v>
      </c>
      <c r="E1549" s="111" t="s">
        <v>4</v>
      </c>
      <c r="F1549" s="111" t="s">
        <v>5</v>
      </c>
      <c r="G1549" s="111" t="s">
        <v>6</v>
      </c>
      <c r="AA1549" s="6" t="s">
        <v>63</v>
      </c>
      <c r="AC1549" s="6" t="s">
        <v>2</v>
      </c>
      <c r="AD1549" s="6" t="s">
        <v>3</v>
      </c>
      <c r="AE1549" s="6" t="s">
        <v>4</v>
      </c>
      <c r="AF1549" s="104" t="s">
        <v>5</v>
      </c>
      <c r="AG1549" s="104" t="s">
        <v>6</v>
      </c>
    </row>
    <row r="1550" spans="1:33" ht="15" customHeight="1">
      <c r="A1550" s="112" t="s">
        <v>651</v>
      </c>
      <c r="B1550" s="113" t="s">
        <v>652</v>
      </c>
      <c r="C1550" s="112" t="s">
        <v>48</v>
      </c>
      <c r="D1550" s="112" t="s">
        <v>644</v>
      </c>
      <c r="E1550" s="114">
        <v>1</v>
      </c>
      <c r="F1550" s="115">
        <f>IF(D1550="H",$K$9*AF1550,$K$10*AF1550)</f>
        <v>1429.7925</v>
      </c>
      <c r="G1550" s="115">
        <f>ROUND(F1550*E1550,2)</f>
        <v>1429.79</v>
      </c>
      <c r="AA1550" s="6" t="s">
        <v>651</v>
      </c>
      <c r="AB1550" s="6" t="s">
        <v>652</v>
      </c>
      <c r="AC1550" s="6" t="s">
        <v>48</v>
      </c>
      <c r="AD1550" s="6" t="s">
        <v>644</v>
      </c>
      <c r="AE1550" s="6">
        <v>1</v>
      </c>
      <c r="AF1550" s="104">
        <v>1906.39</v>
      </c>
      <c r="AG1550" s="104">
        <v>1906.39</v>
      </c>
    </row>
    <row r="1551" spans="1:33" ht="15" customHeight="1">
      <c r="A1551" s="107"/>
      <c r="B1551" s="107"/>
      <c r="C1551" s="107"/>
      <c r="D1551" s="107"/>
      <c r="E1551" s="116" t="s">
        <v>75</v>
      </c>
      <c r="F1551" s="116"/>
      <c r="G1551" s="117">
        <f>SUM(G1550)</f>
        <v>1429.79</v>
      </c>
      <c r="AE1551" s="6" t="s">
        <v>75</v>
      </c>
      <c r="AG1551" s="104">
        <v>1906.39</v>
      </c>
    </row>
    <row r="1552" spans="1:33" ht="15" customHeight="1">
      <c r="A1552" s="107"/>
      <c r="B1552" s="107"/>
      <c r="C1552" s="107"/>
      <c r="D1552" s="107"/>
      <c r="E1552" s="118" t="s">
        <v>21</v>
      </c>
      <c r="F1552" s="118"/>
      <c r="G1552" s="119">
        <f>G1551</f>
        <v>1429.79</v>
      </c>
      <c r="AE1552" s="6" t="s">
        <v>21</v>
      </c>
      <c r="AG1552" s="104">
        <v>1906.39</v>
      </c>
    </row>
    <row r="1553" spans="1:33" ht="9.9499999999999993" customHeight="1">
      <c r="A1553" s="107"/>
      <c r="B1553" s="107"/>
      <c r="C1553" s="108"/>
      <c r="D1553" s="108"/>
      <c r="E1553" s="107"/>
      <c r="F1553" s="107"/>
      <c r="G1553" s="107"/>
    </row>
    <row r="1554" spans="1:33" ht="20.100000000000001" customHeight="1">
      <c r="A1554" s="109" t="s">
        <v>1914</v>
      </c>
      <c r="B1554" s="109"/>
      <c r="C1554" s="109"/>
      <c r="D1554" s="109"/>
      <c r="E1554" s="109"/>
      <c r="F1554" s="109"/>
      <c r="G1554" s="109"/>
      <c r="AA1554" s="6" t="s">
        <v>1914</v>
      </c>
    </row>
    <row r="1555" spans="1:33" ht="15" customHeight="1">
      <c r="A1555" s="110" t="s">
        <v>63</v>
      </c>
      <c r="B1555" s="110"/>
      <c r="C1555" s="111" t="s">
        <v>2</v>
      </c>
      <c r="D1555" s="111" t="s">
        <v>3</v>
      </c>
      <c r="E1555" s="111" t="s">
        <v>4</v>
      </c>
      <c r="F1555" s="111" t="s">
        <v>5</v>
      </c>
      <c r="G1555" s="111" t="s">
        <v>6</v>
      </c>
      <c r="AA1555" s="6" t="s">
        <v>63</v>
      </c>
      <c r="AC1555" s="6" t="s">
        <v>2</v>
      </c>
      <c r="AD1555" s="6" t="s">
        <v>3</v>
      </c>
      <c r="AE1555" s="6" t="s">
        <v>4</v>
      </c>
      <c r="AF1555" s="104" t="s">
        <v>5</v>
      </c>
      <c r="AG1555" s="104" t="s">
        <v>6</v>
      </c>
    </row>
    <row r="1556" spans="1:33" ht="29.1" customHeight="1">
      <c r="A1556" s="112" t="s">
        <v>653</v>
      </c>
      <c r="B1556" s="113" t="s">
        <v>654</v>
      </c>
      <c r="C1556" s="112" t="s">
        <v>48</v>
      </c>
      <c r="D1556" s="112" t="s">
        <v>71</v>
      </c>
      <c r="E1556" s="114">
        <v>1</v>
      </c>
      <c r="F1556" s="115">
        <f t="shared" ref="F1556:F1557" si="402">IF(D1556="H",$K$9*AF1556,$K$10*AF1556)</f>
        <v>551.0625</v>
      </c>
      <c r="G1556" s="115">
        <f t="shared" ref="G1556:G1557" si="403">ROUND(F1556*E1556,2)</f>
        <v>551.05999999999995</v>
      </c>
      <c r="AA1556" s="6" t="s">
        <v>653</v>
      </c>
      <c r="AB1556" s="6" t="s">
        <v>654</v>
      </c>
      <c r="AC1556" s="6" t="s">
        <v>48</v>
      </c>
      <c r="AD1556" s="6" t="s">
        <v>71</v>
      </c>
      <c r="AE1556" s="6">
        <v>1</v>
      </c>
      <c r="AF1556" s="104">
        <v>734.75</v>
      </c>
      <c r="AG1556" s="104">
        <v>734.75</v>
      </c>
    </row>
    <row r="1557" spans="1:33" ht="15" customHeight="1">
      <c r="A1557" s="112" t="s">
        <v>655</v>
      </c>
      <c r="B1557" s="113" t="s">
        <v>656</v>
      </c>
      <c r="C1557" s="112" t="s">
        <v>48</v>
      </c>
      <c r="D1557" s="112" t="s">
        <v>644</v>
      </c>
      <c r="E1557" s="114">
        <v>1</v>
      </c>
      <c r="F1557" s="115">
        <f t="shared" si="402"/>
        <v>56.564999999999998</v>
      </c>
      <c r="G1557" s="115">
        <f t="shared" si="403"/>
        <v>56.57</v>
      </c>
      <c r="AA1557" s="6" t="s">
        <v>655</v>
      </c>
      <c r="AB1557" s="6" t="s">
        <v>656</v>
      </c>
      <c r="AC1557" s="6" t="s">
        <v>48</v>
      </c>
      <c r="AD1557" s="6" t="s">
        <v>644</v>
      </c>
      <c r="AE1557" s="6">
        <v>1</v>
      </c>
      <c r="AF1557" s="104">
        <v>75.42</v>
      </c>
      <c r="AG1557" s="104">
        <v>75.42</v>
      </c>
    </row>
    <row r="1558" spans="1:33" ht="15" customHeight="1">
      <c r="A1558" s="107"/>
      <c r="B1558" s="107"/>
      <c r="C1558" s="107"/>
      <c r="D1558" s="107"/>
      <c r="E1558" s="116" t="s">
        <v>75</v>
      </c>
      <c r="F1558" s="116"/>
      <c r="G1558" s="117">
        <f>SUM(G1556:G1557)</f>
        <v>607.63</v>
      </c>
      <c r="AE1558" s="6" t="s">
        <v>75</v>
      </c>
      <c r="AG1558" s="104">
        <v>810.17</v>
      </c>
    </row>
    <row r="1559" spans="1:33" ht="15" customHeight="1">
      <c r="A1559" s="110" t="s">
        <v>1922</v>
      </c>
      <c r="B1559" s="110"/>
      <c r="C1559" s="111" t="s">
        <v>2</v>
      </c>
      <c r="D1559" s="111" t="s">
        <v>3</v>
      </c>
      <c r="E1559" s="111" t="s">
        <v>4</v>
      </c>
      <c r="F1559" s="111" t="s">
        <v>5</v>
      </c>
      <c r="G1559" s="111" t="s">
        <v>6</v>
      </c>
      <c r="AA1559" s="6" t="s">
        <v>1922</v>
      </c>
      <c r="AC1559" s="6" t="s">
        <v>2</v>
      </c>
      <c r="AD1559" s="6" t="s">
        <v>3</v>
      </c>
      <c r="AE1559" s="6" t="s">
        <v>4</v>
      </c>
      <c r="AF1559" s="104" t="s">
        <v>5</v>
      </c>
      <c r="AG1559" s="104" t="s">
        <v>6</v>
      </c>
    </row>
    <row r="1560" spans="1:33" ht="15" customHeight="1">
      <c r="A1560" s="112">
        <v>88309</v>
      </c>
      <c r="B1560" s="113" t="s">
        <v>1928</v>
      </c>
      <c r="C1560" s="112" t="s">
        <v>8</v>
      </c>
      <c r="D1560" s="112" t="s">
        <v>60</v>
      </c>
      <c r="E1560" s="114">
        <v>1</v>
      </c>
      <c r="F1560" s="115">
        <f t="shared" ref="F1560:F1561" si="404">IF(D1560="H",$K$9*AF1560,$K$10*AF1560)</f>
        <v>16.297499999999999</v>
      </c>
      <c r="G1560" s="115">
        <f t="shared" ref="G1560:G1561" si="405">ROUND(F1560*E1560,2)</f>
        <v>16.3</v>
      </c>
      <c r="AA1560" s="6">
        <v>88309</v>
      </c>
      <c r="AB1560" s="6" t="s">
        <v>1928</v>
      </c>
      <c r="AC1560" s="6" t="s">
        <v>8</v>
      </c>
      <c r="AD1560" s="6" t="s">
        <v>60</v>
      </c>
      <c r="AE1560" s="6">
        <v>1</v>
      </c>
      <c r="AF1560" s="104">
        <v>21.73</v>
      </c>
      <c r="AG1560" s="104">
        <v>21.73</v>
      </c>
    </row>
    <row r="1561" spans="1:33" ht="15" customHeight="1">
      <c r="A1561" s="112">
        <v>88316</v>
      </c>
      <c r="B1561" s="113" t="s">
        <v>1920</v>
      </c>
      <c r="C1561" s="112" t="s">
        <v>8</v>
      </c>
      <c r="D1561" s="112" t="s">
        <v>60</v>
      </c>
      <c r="E1561" s="114">
        <v>1.5</v>
      </c>
      <c r="F1561" s="115">
        <f t="shared" si="404"/>
        <v>12.84</v>
      </c>
      <c r="G1561" s="115">
        <f t="shared" si="405"/>
        <v>19.260000000000002</v>
      </c>
      <c r="AA1561" s="6">
        <v>88316</v>
      </c>
      <c r="AB1561" s="6" t="s">
        <v>1920</v>
      </c>
      <c r="AC1561" s="6" t="s">
        <v>8</v>
      </c>
      <c r="AD1561" s="6" t="s">
        <v>60</v>
      </c>
      <c r="AE1561" s="6">
        <v>1.5</v>
      </c>
      <c r="AF1561" s="104">
        <v>17.12</v>
      </c>
      <c r="AG1561" s="104">
        <v>25.68</v>
      </c>
    </row>
    <row r="1562" spans="1:33" ht="15" customHeight="1">
      <c r="A1562" s="107"/>
      <c r="B1562" s="107"/>
      <c r="C1562" s="107"/>
      <c r="D1562" s="107"/>
      <c r="E1562" s="116" t="s">
        <v>17</v>
      </c>
      <c r="F1562" s="116"/>
      <c r="G1562" s="117">
        <f>SUM(G1560:G1561)</f>
        <v>35.56</v>
      </c>
      <c r="AE1562" s="6" t="s">
        <v>17</v>
      </c>
      <c r="AG1562" s="104">
        <v>47.41</v>
      </c>
    </row>
    <row r="1563" spans="1:33" ht="15" customHeight="1">
      <c r="A1563" s="110" t="s">
        <v>18</v>
      </c>
      <c r="B1563" s="110"/>
      <c r="C1563" s="111" t="s">
        <v>2</v>
      </c>
      <c r="D1563" s="111" t="s">
        <v>3</v>
      </c>
      <c r="E1563" s="111" t="s">
        <v>4</v>
      </c>
      <c r="F1563" s="111" t="s">
        <v>5</v>
      </c>
      <c r="G1563" s="111" t="s">
        <v>6</v>
      </c>
      <c r="AA1563" s="6" t="s">
        <v>18</v>
      </c>
      <c r="AC1563" s="6" t="s">
        <v>2</v>
      </c>
      <c r="AD1563" s="6" t="s">
        <v>3</v>
      </c>
      <c r="AE1563" s="6" t="s">
        <v>4</v>
      </c>
      <c r="AF1563" s="104" t="s">
        <v>5</v>
      </c>
      <c r="AG1563" s="104" t="s">
        <v>6</v>
      </c>
    </row>
    <row r="1564" spans="1:33" ht="29.1" customHeight="1">
      <c r="A1564" s="112">
        <v>88631</v>
      </c>
      <c r="B1564" s="113" t="s">
        <v>1929</v>
      </c>
      <c r="C1564" s="112" t="s">
        <v>8</v>
      </c>
      <c r="D1564" s="112" t="s">
        <v>403</v>
      </c>
      <c r="E1564" s="114">
        <v>3.0000000000000001E-3</v>
      </c>
      <c r="F1564" s="115">
        <f>IF(D1564="H",$K$9*AF1564,$K$10*AF1564)</f>
        <v>471.09000000000003</v>
      </c>
      <c r="G1564" s="115">
        <f t="shared" ref="G1564" si="406">ROUND(F1564*E1564,2)</f>
        <v>1.41</v>
      </c>
      <c r="AA1564" s="6">
        <v>88631</v>
      </c>
      <c r="AB1564" s="6" t="s">
        <v>1929</v>
      </c>
      <c r="AC1564" s="6" t="s">
        <v>8</v>
      </c>
      <c r="AD1564" s="6" t="s">
        <v>403</v>
      </c>
      <c r="AE1564" s="6">
        <v>3.0000000000000001E-3</v>
      </c>
      <c r="AF1564" s="104">
        <v>628.12</v>
      </c>
      <c r="AG1564" s="104">
        <v>1.88</v>
      </c>
    </row>
    <row r="1565" spans="1:33" ht="15" customHeight="1">
      <c r="A1565" s="107"/>
      <c r="B1565" s="107"/>
      <c r="C1565" s="107"/>
      <c r="D1565" s="107"/>
      <c r="E1565" s="116" t="s">
        <v>20</v>
      </c>
      <c r="F1565" s="116"/>
      <c r="G1565" s="117">
        <f>SUM(G1564)</f>
        <v>1.41</v>
      </c>
      <c r="AE1565" s="6" t="s">
        <v>20</v>
      </c>
      <c r="AG1565" s="104">
        <v>1.88</v>
      </c>
    </row>
    <row r="1566" spans="1:33" ht="15" customHeight="1">
      <c r="A1566" s="107"/>
      <c r="B1566" s="107"/>
      <c r="C1566" s="107"/>
      <c r="D1566" s="107"/>
      <c r="E1566" s="118" t="s">
        <v>21</v>
      </c>
      <c r="F1566" s="118"/>
      <c r="G1566" s="119">
        <f>G1565+G1562+G1558</f>
        <v>644.6</v>
      </c>
      <c r="AE1566" s="6" t="s">
        <v>21</v>
      </c>
      <c r="AG1566" s="104">
        <v>859.45999999999992</v>
      </c>
    </row>
    <row r="1567" spans="1:33" ht="9.9499999999999993" customHeight="1">
      <c r="A1567" s="107"/>
      <c r="B1567" s="107"/>
      <c r="C1567" s="108"/>
      <c r="D1567" s="108"/>
      <c r="E1567" s="107"/>
      <c r="F1567" s="107"/>
      <c r="G1567" s="107"/>
    </row>
    <row r="1568" spans="1:33" ht="27" customHeight="1">
      <c r="A1568" s="109" t="s">
        <v>1915</v>
      </c>
      <c r="B1568" s="109"/>
      <c r="C1568" s="109"/>
      <c r="D1568" s="109"/>
      <c r="E1568" s="109"/>
      <c r="F1568" s="109"/>
      <c r="G1568" s="109"/>
      <c r="AA1568" s="6" t="s">
        <v>1915</v>
      </c>
    </row>
    <row r="1569" spans="1:33" ht="15" customHeight="1">
      <c r="A1569" s="110" t="s">
        <v>63</v>
      </c>
      <c r="B1569" s="110"/>
      <c r="C1569" s="111" t="s">
        <v>2</v>
      </c>
      <c r="D1569" s="111" t="s">
        <v>3</v>
      </c>
      <c r="E1569" s="111" t="s">
        <v>4</v>
      </c>
      <c r="F1569" s="111" t="s">
        <v>5</v>
      </c>
      <c r="G1569" s="111" t="s">
        <v>6</v>
      </c>
      <c r="AA1569" s="6" t="s">
        <v>63</v>
      </c>
      <c r="AC1569" s="6" t="s">
        <v>2</v>
      </c>
      <c r="AD1569" s="6" t="s">
        <v>3</v>
      </c>
      <c r="AE1569" s="6" t="s">
        <v>4</v>
      </c>
      <c r="AF1569" s="104" t="s">
        <v>5</v>
      </c>
      <c r="AG1569" s="104" t="s">
        <v>6</v>
      </c>
    </row>
    <row r="1570" spans="1:33" ht="24.75">
      <c r="A1570" s="112">
        <v>12682</v>
      </c>
      <c r="B1570" s="113" t="s">
        <v>1930</v>
      </c>
      <c r="C1570" s="112" t="s">
        <v>48</v>
      </c>
      <c r="D1570" s="112" t="s">
        <v>542</v>
      </c>
      <c r="E1570" s="114">
        <v>0.2737</v>
      </c>
      <c r="F1570" s="115">
        <f>IF(D1570="H",$K$9*AF1570,$K$10*AF1570)</f>
        <v>2908.0654000730729</v>
      </c>
      <c r="G1570" s="115">
        <f t="shared" ref="G1570" si="407">ROUND(F1570*E1570,2)</f>
        <v>795.94</v>
      </c>
      <c r="H1570" s="6" t="s">
        <v>1931</v>
      </c>
      <c r="AA1570" s="6">
        <v>12682</v>
      </c>
      <c r="AB1570" s="6" t="s">
        <v>1930</v>
      </c>
      <c r="AC1570" s="6" t="s">
        <v>48</v>
      </c>
      <c r="AD1570" s="6" t="s">
        <v>542</v>
      </c>
      <c r="AE1570" s="6">
        <v>0.2737</v>
      </c>
      <c r="AF1570" s="104">
        <v>3877.4205334307635</v>
      </c>
      <c r="AG1570" s="104">
        <v>1061.25</v>
      </c>
    </row>
    <row r="1571" spans="1:33" ht="15" customHeight="1">
      <c r="A1571" s="107"/>
      <c r="B1571" s="107"/>
      <c r="C1571" s="107"/>
      <c r="D1571" s="107"/>
      <c r="E1571" s="116" t="s">
        <v>75</v>
      </c>
      <c r="F1571" s="116"/>
      <c r="G1571" s="117">
        <f>SUM(G1569:G1570)</f>
        <v>795.94</v>
      </c>
      <c r="AE1571" s="6" t="s">
        <v>75</v>
      </c>
      <c r="AG1571" s="104">
        <v>1061.25</v>
      </c>
    </row>
    <row r="1572" spans="1:33" ht="15" customHeight="1">
      <c r="A1572" s="110" t="s">
        <v>1922</v>
      </c>
      <c r="B1572" s="110"/>
      <c r="C1572" s="111" t="s">
        <v>2</v>
      </c>
      <c r="D1572" s="111" t="s">
        <v>3</v>
      </c>
      <c r="E1572" s="111" t="s">
        <v>4</v>
      </c>
      <c r="F1572" s="111" t="s">
        <v>5</v>
      </c>
      <c r="G1572" s="111" t="s">
        <v>6</v>
      </c>
      <c r="AA1572" s="6" t="s">
        <v>1922</v>
      </c>
      <c r="AC1572" s="6" t="s">
        <v>2</v>
      </c>
      <c r="AD1572" s="6" t="s">
        <v>3</v>
      </c>
      <c r="AE1572" s="6" t="s">
        <v>4</v>
      </c>
      <c r="AF1572" s="104" t="s">
        <v>5</v>
      </c>
      <c r="AG1572" s="104" t="s">
        <v>6</v>
      </c>
    </row>
    <row r="1573" spans="1:33" ht="15" customHeight="1">
      <c r="A1573" s="112">
        <v>88309</v>
      </c>
      <c r="B1573" s="113" t="s">
        <v>1928</v>
      </c>
      <c r="C1573" s="112" t="s">
        <v>8</v>
      </c>
      <c r="D1573" s="112" t="s">
        <v>60</v>
      </c>
      <c r="E1573" s="114">
        <v>1</v>
      </c>
      <c r="F1573" s="115">
        <f t="shared" ref="F1573:F1574" si="408">IF(D1573="H",$K$9*AF1573,$K$10*AF1573)</f>
        <v>16.297499999999999</v>
      </c>
      <c r="G1573" s="115">
        <f t="shared" ref="G1573:G1574" si="409">ROUND(F1573*E1573,2)</f>
        <v>16.3</v>
      </c>
      <c r="AA1573" s="6">
        <v>88309</v>
      </c>
      <c r="AB1573" s="6" t="s">
        <v>1928</v>
      </c>
      <c r="AC1573" s="6" t="s">
        <v>8</v>
      </c>
      <c r="AD1573" s="6" t="s">
        <v>60</v>
      </c>
      <c r="AE1573" s="6">
        <v>1</v>
      </c>
      <c r="AF1573" s="104">
        <v>21.73</v>
      </c>
      <c r="AG1573" s="104">
        <v>21.73</v>
      </c>
    </row>
    <row r="1574" spans="1:33" ht="15" customHeight="1">
      <c r="A1574" s="112">
        <v>88316</v>
      </c>
      <c r="B1574" s="113" t="s">
        <v>1920</v>
      </c>
      <c r="C1574" s="112" t="s">
        <v>8</v>
      </c>
      <c r="D1574" s="112" t="s">
        <v>60</v>
      </c>
      <c r="E1574" s="114">
        <v>1</v>
      </c>
      <c r="F1574" s="115">
        <f t="shared" si="408"/>
        <v>12.84</v>
      </c>
      <c r="G1574" s="115">
        <f t="shared" si="409"/>
        <v>12.84</v>
      </c>
      <c r="AA1574" s="6">
        <v>88316</v>
      </c>
      <c r="AB1574" s="6" t="s">
        <v>1920</v>
      </c>
      <c r="AC1574" s="6" t="s">
        <v>8</v>
      </c>
      <c r="AD1574" s="6" t="s">
        <v>60</v>
      </c>
      <c r="AE1574" s="6">
        <v>1</v>
      </c>
      <c r="AF1574" s="104">
        <v>17.12</v>
      </c>
      <c r="AG1574" s="104">
        <v>17.12</v>
      </c>
    </row>
    <row r="1575" spans="1:33" ht="15" customHeight="1">
      <c r="A1575" s="107"/>
      <c r="B1575" s="107"/>
      <c r="C1575" s="107"/>
      <c r="D1575" s="107"/>
      <c r="E1575" s="116" t="s">
        <v>1932</v>
      </c>
      <c r="F1575" s="116"/>
      <c r="G1575" s="117">
        <f>SUM(G1573:G1574)</f>
        <v>29.14</v>
      </c>
      <c r="AE1575" s="6" t="s">
        <v>1932</v>
      </c>
      <c r="AG1575" s="104">
        <v>38.85</v>
      </c>
    </row>
    <row r="1576" spans="1:33" ht="15" customHeight="1">
      <c r="A1576" s="107"/>
      <c r="B1576" s="107"/>
      <c r="C1576" s="107"/>
      <c r="D1576" s="107"/>
      <c r="E1576" s="118" t="s">
        <v>21</v>
      </c>
      <c r="F1576" s="118"/>
      <c r="G1576" s="119">
        <f>G1575+G1571</f>
        <v>825.08</v>
      </c>
      <c r="AE1576" s="6" t="s">
        <v>21</v>
      </c>
      <c r="AG1576" s="104">
        <v>1100.0999999999999</v>
      </c>
    </row>
    <row r="1577" spans="1:33" ht="9.9499999999999993" customHeight="1">
      <c r="A1577" s="107"/>
      <c r="B1577" s="107"/>
      <c r="C1577" s="108"/>
      <c r="D1577" s="108"/>
      <c r="E1577" s="107"/>
      <c r="F1577" s="107"/>
      <c r="G1577" s="107"/>
    </row>
    <row r="1578" spans="1:33" ht="20.100000000000001" customHeight="1">
      <c r="A1578" s="109" t="s">
        <v>1916</v>
      </c>
      <c r="B1578" s="109"/>
      <c r="C1578" s="109"/>
      <c r="D1578" s="109"/>
      <c r="E1578" s="109"/>
      <c r="F1578" s="109"/>
      <c r="G1578" s="109"/>
      <c r="AA1578" s="6" t="s">
        <v>1916</v>
      </c>
    </row>
    <row r="1579" spans="1:33" ht="15" customHeight="1">
      <c r="A1579" s="110" t="s">
        <v>63</v>
      </c>
      <c r="B1579" s="110"/>
      <c r="C1579" s="111" t="s">
        <v>2</v>
      </c>
      <c r="D1579" s="111" t="s">
        <v>3</v>
      </c>
      <c r="E1579" s="111" t="s">
        <v>4</v>
      </c>
      <c r="F1579" s="115" t="e">
        <f t="shared" ref="F1579:F1583" si="410">IF(D1579="H",$K$9*AF1579,$K$10*AF1579)</f>
        <v>#VALUE!</v>
      </c>
      <c r="G1579" s="111" t="s">
        <v>6</v>
      </c>
      <c r="AA1579" s="6" t="s">
        <v>63</v>
      </c>
      <c r="AC1579" s="6" t="s">
        <v>2</v>
      </c>
      <c r="AD1579" s="6" t="s">
        <v>3</v>
      </c>
      <c r="AE1579" s="6" t="s">
        <v>4</v>
      </c>
      <c r="AF1579" s="104" t="s">
        <v>5</v>
      </c>
      <c r="AG1579" s="104" t="s">
        <v>6</v>
      </c>
    </row>
    <row r="1580" spans="1:33" ht="15" customHeight="1">
      <c r="A1580" s="112">
        <v>1379</v>
      </c>
      <c r="B1580" s="113" t="s">
        <v>426</v>
      </c>
      <c r="C1580" s="197" t="s">
        <v>8</v>
      </c>
      <c r="D1580" s="112" t="s">
        <v>90</v>
      </c>
      <c r="E1580" s="112" t="s">
        <v>1934</v>
      </c>
      <c r="F1580" s="115">
        <f t="shared" si="410"/>
        <v>0.74249999999999994</v>
      </c>
      <c r="G1580" s="115">
        <f t="shared" ref="G1580:G1583" si="411">ROUND(F1580*E1580,2)</f>
        <v>33.409999999999997</v>
      </c>
      <c r="AA1580" s="6">
        <v>1379</v>
      </c>
      <c r="AB1580" s="6" t="s">
        <v>426</v>
      </c>
      <c r="AC1580" s="6" t="s">
        <v>8</v>
      </c>
      <c r="AD1580" s="6" t="s">
        <v>90</v>
      </c>
      <c r="AE1580" s="6" t="s">
        <v>1934</v>
      </c>
      <c r="AF1580" s="104" t="s">
        <v>1935</v>
      </c>
      <c r="AG1580" s="104">
        <v>44.55</v>
      </c>
    </row>
    <row r="1581" spans="1:33" ht="15" customHeight="1">
      <c r="A1581" s="112">
        <v>367</v>
      </c>
      <c r="B1581" s="113" t="s">
        <v>1936</v>
      </c>
      <c r="C1581" s="197" t="s">
        <v>8</v>
      </c>
      <c r="D1581" s="112" t="s">
        <v>102</v>
      </c>
      <c r="E1581" s="112" t="s">
        <v>1937</v>
      </c>
      <c r="F1581" s="115">
        <f t="shared" si="410"/>
        <v>66.442499999999995</v>
      </c>
      <c r="G1581" s="115">
        <f t="shared" si="411"/>
        <v>19.93</v>
      </c>
      <c r="AA1581" s="6">
        <v>367</v>
      </c>
      <c r="AB1581" s="6" t="s">
        <v>1936</v>
      </c>
      <c r="AC1581" s="6" t="s">
        <v>8</v>
      </c>
      <c r="AD1581" s="6" t="s">
        <v>102</v>
      </c>
      <c r="AE1581" s="6" t="s">
        <v>1937</v>
      </c>
      <c r="AF1581" s="104" t="s">
        <v>1938</v>
      </c>
      <c r="AG1581" s="104">
        <v>26.58</v>
      </c>
    </row>
    <row r="1582" spans="1:33" ht="15" customHeight="1">
      <c r="A1582" s="112">
        <v>4721</v>
      </c>
      <c r="B1582" s="113" t="s">
        <v>1939</v>
      </c>
      <c r="C1582" s="197" t="s">
        <v>8</v>
      </c>
      <c r="D1582" s="112" t="s">
        <v>102</v>
      </c>
      <c r="E1582" s="112" t="s">
        <v>1940</v>
      </c>
      <c r="F1582" s="115">
        <f t="shared" si="410"/>
        <v>170.10000000000002</v>
      </c>
      <c r="G1582" s="115">
        <f t="shared" si="411"/>
        <v>34.020000000000003</v>
      </c>
      <c r="AA1582" s="6">
        <v>4721</v>
      </c>
      <c r="AB1582" s="6" t="s">
        <v>1939</v>
      </c>
      <c r="AC1582" s="6" t="s">
        <v>8</v>
      </c>
      <c r="AD1582" s="6" t="s">
        <v>102</v>
      </c>
      <c r="AE1582" s="6" t="s">
        <v>1940</v>
      </c>
      <c r="AF1582" s="104" t="s">
        <v>1941</v>
      </c>
      <c r="AG1582" s="104">
        <v>45.36</v>
      </c>
    </row>
    <row r="1583" spans="1:33" ht="15" customHeight="1">
      <c r="A1583" s="112">
        <v>1276</v>
      </c>
      <c r="B1583" s="113" t="s">
        <v>1942</v>
      </c>
      <c r="C1583" s="197" t="s">
        <v>48</v>
      </c>
      <c r="D1583" s="112" t="s">
        <v>1261</v>
      </c>
      <c r="E1583" s="112" t="s">
        <v>1882</v>
      </c>
      <c r="F1583" s="115">
        <f t="shared" si="410"/>
        <v>1158.8399999999999</v>
      </c>
      <c r="G1583" s="115">
        <f t="shared" si="411"/>
        <v>1158.8399999999999</v>
      </c>
      <c r="AA1583" s="6">
        <v>1276</v>
      </c>
      <c r="AB1583" s="6" t="s">
        <v>1942</v>
      </c>
      <c r="AC1583" s="6" t="s">
        <v>48</v>
      </c>
      <c r="AD1583" s="6" t="s">
        <v>1261</v>
      </c>
      <c r="AE1583" s="6" t="s">
        <v>1882</v>
      </c>
      <c r="AF1583" s="104" t="s">
        <v>1943</v>
      </c>
      <c r="AG1583" s="104">
        <v>1545.12</v>
      </c>
    </row>
    <row r="1584" spans="1:33" ht="15" customHeight="1">
      <c r="A1584" s="107"/>
      <c r="B1584" s="107"/>
      <c r="C1584" s="107"/>
      <c r="D1584" s="107"/>
      <c r="E1584" s="116" t="s">
        <v>75</v>
      </c>
      <c r="F1584" s="116"/>
      <c r="G1584" s="117">
        <f>SUM(G1580:G1583)</f>
        <v>1246.1999999999998</v>
      </c>
      <c r="AE1584" s="6" t="s">
        <v>75</v>
      </c>
      <c r="AG1584" s="104">
        <v>1661.61</v>
      </c>
    </row>
    <row r="1585" spans="1:33" ht="15" customHeight="1">
      <c r="A1585" s="110" t="s">
        <v>1922</v>
      </c>
      <c r="B1585" s="110"/>
      <c r="C1585" s="111" t="s">
        <v>2</v>
      </c>
      <c r="D1585" s="111" t="s">
        <v>3</v>
      </c>
      <c r="E1585" s="111" t="s">
        <v>4</v>
      </c>
      <c r="F1585" s="111" t="s">
        <v>5</v>
      </c>
      <c r="G1585" s="111" t="s">
        <v>6</v>
      </c>
      <c r="AA1585" s="6" t="s">
        <v>1922</v>
      </c>
      <c r="AC1585" s="6" t="s">
        <v>2</v>
      </c>
      <c r="AD1585" s="6" t="s">
        <v>3</v>
      </c>
      <c r="AE1585" s="6" t="s">
        <v>4</v>
      </c>
      <c r="AF1585" s="104" t="s">
        <v>5</v>
      </c>
      <c r="AG1585" s="104" t="s">
        <v>6</v>
      </c>
    </row>
    <row r="1586" spans="1:33" ht="15" customHeight="1">
      <c r="A1586" s="112">
        <v>88264</v>
      </c>
      <c r="B1586" s="113" t="s">
        <v>1933</v>
      </c>
      <c r="C1586" s="112" t="s">
        <v>8</v>
      </c>
      <c r="D1586" s="112" t="s">
        <v>60</v>
      </c>
      <c r="E1586" s="114">
        <v>4</v>
      </c>
      <c r="F1586" s="115">
        <f t="shared" ref="F1586:F1588" si="412">IF(D1586="H",$K$9*AF1586,$K$10*AF1586)</f>
        <v>16.484999999999999</v>
      </c>
      <c r="G1586" s="115">
        <f t="shared" ref="G1586:G1588" si="413">ROUND(F1586*E1586,2)</f>
        <v>65.94</v>
      </c>
      <c r="AA1586" s="6">
        <v>88264</v>
      </c>
      <c r="AB1586" s="6" t="s">
        <v>1933</v>
      </c>
      <c r="AC1586" s="6" t="s">
        <v>8</v>
      </c>
      <c r="AD1586" s="6" t="s">
        <v>60</v>
      </c>
      <c r="AE1586" s="6">
        <v>4</v>
      </c>
      <c r="AF1586" s="104">
        <v>21.98</v>
      </c>
      <c r="AG1586" s="104">
        <v>87.92</v>
      </c>
    </row>
    <row r="1587" spans="1:33" ht="15" customHeight="1">
      <c r="A1587" s="112">
        <v>88309</v>
      </c>
      <c r="B1587" s="113" t="s">
        <v>1928</v>
      </c>
      <c r="C1587" s="112" t="s">
        <v>8</v>
      </c>
      <c r="D1587" s="112" t="s">
        <v>60</v>
      </c>
      <c r="E1587" s="114">
        <v>4</v>
      </c>
      <c r="F1587" s="115">
        <f t="shared" si="412"/>
        <v>16.297499999999999</v>
      </c>
      <c r="G1587" s="115">
        <f t="shared" si="413"/>
        <v>65.19</v>
      </c>
      <c r="AA1587" s="6">
        <v>88309</v>
      </c>
      <c r="AB1587" s="6" t="s">
        <v>1928</v>
      </c>
      <c r="AC1587" s="6" t="s">
        <v>8</v>
      </c>
      <c r="AD1587" s="6" t="s">
        <v>60</v>
      </c>
      <c r="AE1587" s="6">
        <v>4</v>
      </c>
      <c r="AF1587" s="104">
        <v>21.73</v>
      </c>
      <c r="AG1587" s="104">
        <v>86.92</v>
      </c>
    </row>
    <row r="1588" spans="1:33" ht="15" customHeight="1">
      <c r="A1588" s="112">
        <v>88316</v>
      </c>
      <c r="B1588" s="113" t="s">
        <v>1920</v>
      </c>
      <c r="C1588" s="112" t="s">
        <v>8</v>
      </c>
      <c r="D1588" s="112" t="s">
        <v>60</v>
      </c>
      <c r="E1588" s="114">
        <v>6</v>
      </c>
      <c r="F1588" s="115">
        <f t="shared" si="412"/>
        <v>12.84</v>
      </c>
      <c r="G1588" s="115">
        <f t="shared" si="413"/>
        <v>77.040000000000006</v>
      </c>
      <c r="AA1588" s="6">
        <v>88316</v>
      </c>
      <c r="AB1588" s="6" t="s">
        <v>1920</v>
      </c>
      <c r="AC1588" s="6" t="s">
        <v>8</v>
      </c>
      <c r="AD1588" s="6" t="s">
        <v>60</v>
      </c>
      <c r="AE1588" s="6">
        <v>6</v>
      </c>
      <c r="AF1588" s="104">
        <v>17.12</v>
      </c>
      <c r="AG1588" s="104">
        <v>102.72</v>
      </c>
    </row>
    <row r="1589" spans="1:33" ht="15" customHeight="1">
      <c r="A1589" s="107"/>
      <c r="B1589" s="107"/>
      <c r="C1589" s="107"/>
      <c r="D1589" s="107"/>
      <c r="E1589" s="116" t="s">
        <v>1932</v>
      </c>
      <c r="F1589" s="116"/>
      <c r="G1589" s="117">
        <f>SUM(G1586:G1588)</f>
        <v>208.17000000000002</v>
      </c>
      <c r="AE1589" s="6" t="s">
        <v>1932</v>
      </c>
      <c r="AG1589" s="104">
        <v>277.56</v>
      </c>
    </row>
    <row r="1590" spans="1:33" ht="15" customHeight="1">
      <c r="A1590" s="107"/>
      <c r="B1590" s="107"/>
      <c r="C1590" s="107"/>
      <c r="D1590" s="107"/>
      <c r="E1590" s="118" t="s">
        <v>21</v>
      </c>
      <c r="F1590" s="118"/>
      <c r="G1590" s="119">
        <f>SUM(G1589,G1584)</f>
        <v>1454.37</v>
      </c>
      <c r="AE1590" s="6" t="s">
        <v>21</v>
      </c>
      <c r="AG1590" s="104">
        <v>1939.1699999999998</v>
      </c>
    </row>
    <row r="1591" spans="1:33" ht="9.9499999999999993" customHeight="1">
      <c r="A1591" s="107"/>
      <c r="B1591" s="107"/>
      <c r="C1591" s="108"/>
      <c r="D1591" s="108"/>
      <c r="E1591" s="107"/>
      <c r="F1591" s="107"/>
      <c r="G1591" s="107"/>
    </row>
    <row r="1592" spans="1:33" ht="20.100000000000001" customHeight="1">
      <c r="A1592" s="109" t="s">
        <v>1917</v>
      </c>
      <c r="B1592" s="109"/>
      <c r="C1592" s="109"/>
      <c r="D1592" s="109"/>
      <c r="E1592" s="109"/>
      <c r="F1592" s="109"/>
      <c r="G1592" s="109"/>
      <c r="AA1592" s="6" t="s">
        <v>1917</v>
      </c>
    </row>
    <row r="1593" spans="1:33" ht="15" customHeight="1">
      <c r="A1593" s="110" t="s">
        <v>63</v>
      </c>
      <c r="B1593" s="110"/>
      <c r="C1593" s="111" t="s">
        <v>2</v>
      </c>
      <c r="D1593" s="111" t="s">
        <v>3</v>
      </c>
      <c r="E1593" s="111" t="s">
        <v>4</v>
      </c>
      <c r="F1593" s="111" t="s">
        <v>5</v>
      </c>
      <c r="G1593" s="111" t="s">
        <v>6</v>
      </c>
      <c r="AA1593" s="6" t="s">
        <v>63</v>
      </c>
      <c r="AC1593" s="6" t="s">
        <v>2</v>
      </c>
      <c r="AD1593" s="6" t="s">
        <v>3</v>
      </c>
      <c r="AE1593" s="6" t="s">
        <v>4</v>
      </c>
      <c r="AF1593" s="104" t="s">
        <v>5</v>
      </c>
      <c r="AG1593" s="104" t="s">
        <v>6</v>
      </c>
    </row>
    <row r="1594" spans="1:33" ht="20.100000000000001" customHeight="1">
      <c r="A1594" s="112" t="s">
        <v>657</v>
      </c>
      <c r="B1594" s="113" t="s">
        <v>658</v>
      </c>
      <c r="C1594" s="112" t="s">
        <v>48</v>
      </c>
      <c r="D1594" s="112" t="s">
        <v>71</v>
      </c>
      <c r="E1594" s="114">
        <v>1</v>
      </c>
      <c r="F1594" s="115">
        <f>IF(D1594="H",$K$9*AF1594,$K$10*AF1594)</f>
        <v>337.5</v>
      </c>
      <c r="G1594" s="115">
        <f>ROUND(F1594*E1594,2)</f>
        <v>337.5</v>
      </c>
      <c r="AA1594" s="6" t="s">
        <v>657</v>
      </c>
      <c r="AB1594" s="6" t="s">
        <v>658</v>
      </c>
      <c r="AC1594" s="6" t="s">
        <v>48</v>
      </c>
      <c r="AD1594" s="6" t="s">
        <v>71</v>
      </c>
      <c r="AE1594" s="6">
        <v>1</v>
      </c>
      <c r="AF1594" s="104">
        <v>450</v>
      </c>
      <c r="AG1594" s="104">
        <v>450</v>
      </c>
    </row>
    <row r="1595" spans="1:33" ht="15" customHeight="1">
      <c r="A1595" s="107"/>
      <c r="B1595" s="107"/>
      <c r="C1595" s="107"/>
      <c r="D1595" s="107"/>
      <c r="E1595" s="116" t="s">
        <v>75</v>
      </c>
      <c r="F1595" s="116"/>
      <c r="G1595" s="117">
        <f>SUM(G1594)</f>
        <v>337.5</v>
      </c>
      <c r="AE1595" s="6" t="s">
        <v>75</v>
      </c>
      <c r="AG1595" s="104">
        <v>450</v>
      </c>
    </row>
    <row r="1596" spans="1:33" ht="15" customHeight="1">
      <c r="A1596" s="107"/>
      <c r="B1596" s="107"/>
      <c r="C1596" s="107"/>
      <c r="D1596" s="107"/>
      <c r="E1596" s="118" t="s">
        <v>21</v>
      </c>
      <c r="F1596" s="118"/>
      <c r="G1596" s="119">
        <f>G1595</f>
        <v>337.5</v>
      </c>
      <c r="AE1596" s="6" t="s">
        <v>21</v>
      </c>
      <c r="AG1596" s="104">
        <v>450</v>
      </c>
    </row>
    <row r="1597" spans="1:33" ht="9.9499999999999993" customHeight="1">
      <c r="A1597" s="107"/>
      <c r="B1597" s="107"/>
      <c r="C1597" s="108"/>
      <c r="D1597" s="108"/>
      <c r="E1597" s="107"/>
      <c r="F1597" s="107"/>
      <c r="G1597" s="107"/>
    </row>
    <row r="1598" spans="1:33" ht="20.100000000000001" customHeight="1">
      <c r="A1598" s="109" t="s">
        <v>1918</v>
      </c>
      <c r="B1598" s="109"/>
      <c r="C1598" s="109"/>
      <c r="D1598" s="109"/>
      <c r="E1598" s="109"/>
      <c r="F1598" s="109"/>
      <c r="G1598" s="109"/>
      <c r="AA1598" s="6" t="s">
        <v>1918</v>
      </c>
    </row>
    <row r="1599" spans="1:33" ht="15" customHeight="1">
      <c r="A1599" s="110" t="s">
        <v>63</v>
      </c>
      <c r="B1599" s="110"/>
      <c r="C1599" s="111" t="s">
        <v>2</v>
      </c>
      <c r="D1599" s="111" t="s">
        <v>3</v>
      </c>
      <c r="E1599" s="111" t="s">
        <v>4</v>
      </c>
      <c r="F1599" s="111" t="s">
        <v>5</v>
      </c>
      <c r="G1599" s="111" t="s">
        <v>6</v>
      </c>
      <c r="AA1599" s="6" t="s">
        <v>63</v>
      </c>
      <c r="AC1599" s="6" t="s">
        <v>2</v>
      </c>
      <c r="AD1599" s="6" t="s">
        <v>3</v>
      </c>
      <c r="AE1599" s="6" t="s">
        <v>4</v>
      </c>
      <c r="AF1599" s="104" t="s">
        <v>5</v>
      </c>
      <c r="AG1599" s="104" t="s">
        <v>6</v>
      </c>
    </row>
    <row r="1600" spans="1:33" ht="29.1" customHeight="1">
      <c r="A1600" s="112" t="s">
        <v>659</v>
      </c>
      <c r="B1600" s="113" t="s">
        <v>660</v>
      </c>
      <c r="C1600" s="112" t="s">
        <v>8</v>
      </c>
      <c r="D1600" s="112" t="s">
        <v>87</v>
      </c>
      <c r="E1600" s="114">
        <v>1</v>
      </c>
      <c r="F1600" s="115">
        <f>IF(D1600="H",$K$9*AF1600,$K$10*AF1600)</f>
        <v>5.0625</v>
      </c>
      <c r="G1600" s="115">
        <f t="shared" ref="G1600" si="414">ROUND(F1600*E1600,2)</f>
        <v>5.0599999999999996</v>
      </c>
      <c r="AA1600" s="6" t="s">
        <v>659</v>
      </c>
      <c r="AB1600" s="6" t="s">
        <v>660</v>
      </c>
      <c r="AC1600" s="6" t="s">
        <v>8</v>
      </c>
      <c r="AD1600" s="6" t="s">
        <v>87</v>
      </c>
      <c r="AE1600" s="6">
        <v>1</v>
      </c>
      <c r="AF1600" s="104">
        <v>6.75</v>
      </c>
      <c r="AG1600" s="104">
        <v>6.75</v>
      </c>
    </row>
    <row r="1601" spans="1:33" ht="15" customHeight="1">
      <c r="A1601" s="107"/>
      <c r="B1601" s="107"/>
      <c r="C1601" s="107"/>
      <c r="D1601" s="107"/>
      <c r="E1601" s="116" t="s">
        <v>75</v>
      </c>
      <c r="F1601" s="116"/>
      <c r="G1601" s="117">
        <f>SUM(G1599:G1600)</f>
        <v>5.0599999999999996</v>
      </c>
      <c r="AE1601" s="6" t="s">
        <v>75</v>
      </c>
      <c r="AG1601" s="104">
        <v>6.75</v>
      </c>
    </row>
    <row r="1602" spans="1:33" ht="15" customHeight="1">
      <c r="A1602" s="110" t="s">
        <v>96</v>
      </c>
      <c r="B1602" s="110"/>
      <c r="C1602" s="111" t="s">
        <v>2</v>
      </c>
      <c r="D1602" s="111" t="s">
        <v>3</v>
      </c>
      <c r="E1602" s="111" t="s">
        <v>4</v>
      </c>
      <c r="F1602" s="111" t="s">
        <v>5</v>
      </c>
      <c r="G1602" s="111" t="s">
        <v>6</v>
      </c>
      <c r="AA1602" s="6" t="s">
        <v>96</v>
      </c>
      <c r="AC1602" s="6" t="s">
        <v>2</v>
      </c>
      <c r="AD1602" s="6" t="s">
        <v>3</v>
      </c>
      <c r="AE1602" s="6" t="s">
        <v>4</v>
      </c>
      <c r="AF1602" s="104" t="s">
        <v>5</v>
      </c>
      <c r="AG1602" s="104" t="s">
        <v>6</v>
      </c>
    </row>
    <row r="1603" spans="1:33" ht="15" customHeight="1">
      <c r="A1603" s="112" t="s">
        <v>405</v>
      </c>
      <c r="B1603" s="113" t="s">
        <v>1728</v>
      </c>
      <c r="C1603" s="112" t="s">
        <v>8</v>
      </c>
      <c r="D1603" s="112" t="s">
        <v>36</v>
      </c>
      <c r="E1603" s="114">
        <v>0.34699999999999998</v>
      </c>
      <c r="F1603" s="115">
        <f t="shared" ref="F1603:F1604" si="415">IF(D1603="H",$K$9*AF1603,$K$10*AF1603)</f>
        <v>16.297499999999999</v>
      </c>
      <c r="G1603" s="115">
        <f t="shared" ref="G1603:G1604" si="416">ROUND(F1603*E1603,2)</f>
        <v>5.66</v>
      </c>
      <c r="AA1603" s="6" t="s">
        <v>405</v>
      </c>
      <c r="AB1603" s="6" t="s">
        <v>1728</v>
      </c>
      <c r="AC1603" s="6" t="s">
        <v>8</v>
      </c>
      <c r="AD1603" s="6" t="s">
        <v>36</v>
      </c>
      <c r="AE1603" s="6">
        <v>0.34699999999999998</v>
      </c>
      <c r="AF1603" s="104">
        <v>21.73</v>
      </c>
      <c r="AG1603" s="104">
        <v>7.54</v>
      </c>
    </row>
    <row r="1604" spans="1:33" ht="15" customHeight="1">
      <c r="A1604" s="112" t="s">
        <v>127</v>
      </c>
      <c r="B1604" s="113" t="s">
        <v>1727</v>
      </c>
      <c r="C1604" s="112" t="s">
        <v>8</v>
      </c>
      <c r="D1604" s="112" t="s">
        <v>36</v>
      </c>
      <c r="E1604" s="114">
        <v>0.17399999999999999</v>
      </c>
      <c r="F1604" s="115">
        <f t="shared" si="415"/>
        <v>12.84</v>
      </c>
      <c r="G1604" s="115">
        <f t="shared" si="416"/>
        <v>2.23</v>
      </c>
      <c r="AA1604" s="6" t="s">
        <v>127</v>
      </c>
      <c r="AB1604" s="6" t="s">
        <v>1727</v>
      </c>
      <c r="AC1604" s="6" t="s">
        <v>8</v>
      </c>
      <c r="AD1604" s="6" t="s">
        <v>36</v>
      </c>
      <c r="AE1604" s="6">
        <v>0.17399999999999999</v>
      </c>
      <c r="AF1604" s="104">
        <v>17.12</v>
      </c>
      <c r="AG1604" s="104">
        <v>2.97</v>
      </c>
    </row>
    <row r="1605" spans="1:33" ht="18" customHeight="1">
      <c r="A1605" s="107"/>
      <c r="B1605" s="107"/>
      <c r="C1605" s="107"/>
      <c r="D1605" s="107"/>
      <c r="E1605" s="116" t="s">
        <v>99</v>
      </c>
      <c r="F1605" s="116"/>
      <c r="G1605" s="117">
        <f>SUM(G1603:G1604)</f>
        <v>7.8900000000000006</v>
      </c>
      <c r="AE1605" s="6" t="s">
        <v>99</v>
      </c>
      <c r="AG1605" s="104">
        <v>10.51</v>
      </c>
    </row>
    <row r="1606" spans="1:33" ht="15" customHeight="1">
      <c r="A1606" s="110" t="s">
        <v>18</v>
      </c>
      <c r="B1606" s="110"/>
      <c r="C1606" s="111" t="s">
        <v>2</v>
      </c>
      <c r="D1606" s="111" t="s">
        <v>3</v>
      </c>
      <c r="E1606" s="111" t="s">
        <v>4</v>
      </c>
      <c r="F1606" s="111" t="s">
        <v>5</v>
      </c>
      <c r="G1606" s="111" t="s">
        <v>6</v>
      </c>
      <c r="AA1606" s="6" t="s">
        <v>18</v>
      </c>
      <c r="AC1606" s="6" t="s">
        <v>2</v>
      </c>
      <c r="AD1606" s="6" t="s">
        <v>3</v>
      </c>
      <c r="AE1606" s="6" t="s">
        <v>4</v>
      </c>
      <c r="AF1606" s="104" t="s">
        <v>5</v>
      </c>
      <c r="AG1606" s="104" t="s">
        <v>6</v>
      </c>
    </row>
    <row r="1607" spans="1:33" ht="20.100000000000001" customHeight="1">
      <c r="A1607" s="112" t="s">
        <v>661</v>
      </c>
      <c r="B1607" s="113" t="s">
        <v>662</v>
      </c>
      <c r="C1607" s="112" t="s">
        <v>8</v>
      </c>
      <c r="D1607" s="112" t="s">
        <v>102</v>
      </c>
      <c r="E1607" s="114">
        <v>2E-3</v>
      </c>
      <c r="F1607" s="115">
        <f>IF(D1607="H",$K$9*AF1607,$K$10*AF1607)</f>
        <v>538.8075</v>
      </c>
      <c r="G1607" s="115">
        <f t="shared" ref="G1607" si="417">ROUND(F1607*E1607,2)</f>
        <v>1.08</v>
      </c>
      <c r="AA1607" s="6" t="s">
        <v>661</v>
      </c>
      <c r="AB1607" s="6" t="s">
        <v>662</v>
      </c>
      <c r="AC1607" s="6" t="s">
        <v>8</v>
      </c>
      <c r="AD1607" s="6" t="s">
        <v>102</v>
      </c>
      <c r="AE1607" s="6">
        <v>2E-3</v>
      </c>
      <c r="AF1607" s="104">
        <v>718.41</v>
      </c>
      <c r="AG1607" s="104">
        <v>1.43</v>
      </c>
    </row>
    <row r="1608" spans="1:33" ht="15" customHeight="1">
      <c r="A1608" s="107"/>
      <c r="B1608" s="107"/>
      <c r="C1608" s="107"/>
      <c r="D1608" s="107"/>
      <c r="E1608" s="116" t="s">
        <v>20</v>
      </c>
      <c r="F1608" s="116"/>
      <c r="G1608" s="117">
        <f>SUM(G1606:G1607)</f>
        <v>1.08</v>
      </c>
      <c r="AE1608" s="6" t="s">
        <v>20</v>
      </c>
      <c r="AG1608" s="104">
        <v>1.43</v>
      </c>
    </row>
    <row r="1609" spans="1:33" ht="15" customHeight="1">
      <c r="A1609" s="107"/>
      <c r="B1609" s="107"/>
      <c r="C1609" s="107"/>
      <c r="D1609" s="107"/>
      <c r="E1609" s="118" t="s">
        <v>21</v>
      </c>
      <c r="F1609" s="118"/>
      <c r="G1609" s="119">
        <f>G1608+G1605+G1601</f>
        <v>14.030000000000001</v>
      </c>
      <c r="AE1609" s="6" t="s">
        <v>21</v>
      </c>
      <c r="AG1609" s="104">
        <v>18.690000000000001</v>
      </c>
    </row>
    <row r="1610" spans="1:33" ht="9.9499999999999993" customHeight="1">
      <c r="A1610" s="107"/>
      <c r="B1610" s="107"/>
      <c r="C1610" s="108"/>
      <c r="D1610" s="108"/>
      <c r="E1610" s="107"/>
      <c r="F1610" s="107"/>
      <c r="G1610" s="107"/>
    </row>
    <row r="1611" spans="1:33" ht="20.100000000000001" customHeight="1">
      <c r="A1611" s="109" t="s">
        <v>663</v>
      </c>
      <c r="B1611" s="109"/>
      <c r="C1611" s="109"/>
      <c r="D1611" s="109"/>
      <c r="E1611" s="109"/>
      <c r="F1611" s="109"/>
      <c r="G1611" s="109"/>
      <c r="AA1611" s="6" t="s">
        <v>663</v>
      </c>
    </row>
    <row r="1612" spans="1:33" ht="15" customHeight="1">
      <c r="A1612" s="110" t="s">
        <v>63</v>
      </c>
      <c r="B1612" s="110"/>
      <c r="C1612" s="111" t="s">
        <v>2</v>
      </c>
      <c r="D1612" s="111" t="s">
        <v>3</v>
      </c>
      <c r="E1612" s="111" t="s">
        <v>4</v>
      </c>
      <c r="F1612" s="111" t="s">
        <v>5</v>
      </c>
      <c r="G1612" s="111" t="s">
        <v>6</v>
      </c>
      <c r="AA1612" s="6" t="s">
        <v>63</v>
      </c>
      <c r="AC1612" s="6" t="s">
        <v>2</v>
      </c>
      <c r="AD1612" s="6" t="s">
        <v>3</v>
      </c>
      <c r="AE1612" s="6" t="s">
        <v>4</v>
      </c>
      <c r="AF1612" s="104" t="s">
        <v>5</v>
      </c>
      <c r="AG1612" s="104" t="s">
        <v>6</v>
      </c>
    </row>
    <row r="1613" spans="1:33" ht="15" customHeight="1">
      <c r="A1613" s="112" t="s">
        <v>1945</v>
      </c>
      <c r="B1613" s="113" t="s">
        <v>1946</v>
      </c>
      <c r="C1613" s="197" t="s">
        <v>8</v>
      </c>
      <c r="D1613" s="112" t="s">
        <v>1702</v>
      </c>
      <c r="E1613" s="114">
        <v>1</v>
      </c>
      <c r="F1613" s="115">
        <f t="shared" ref="F1613:F1615" si="418">IF(D1613="H",$K$9*AF1613,$K$10*AF1613)</f>
        <v>116.685</v>
      </c>
      <c r="G1613" s="115">
        <f t="shared" ref="G1613:G1615" si="419">ROUND(F1613*E1613,2)</f>
        <v>116.69</v>
      </c>
      <c r="AA1613" s="6" t="s">
        <v>1945</v>
      </c>
      <c r="AB1613" s="6" t="s">
        <v>1946</v>
      </c>
      <c r="AC1613" s="6" t="s">
        <v>8</v>
      </c>
      <c r="AD1613" s="6" t="s">
        <v>1702</v>
      </c>
      <c r="AE1613" s="6">
        <v>1</v>
      </c>
      <c r="AF1613" s="104">
        <v>155.58000000000001</v>
      </c>
      <c r="AG1613" s="104">
        <v>155.58000000000001</v>
      </c>
    </row>
    <row r="1614" spans="1:33" ht="15" customHeight="1">
      <c r="A1614" s="112">
        <v>11499</v>
      </c>
      <c r="B1614" s="113" t="s">
        <v>1947</v>
      </c>
      <c r="C1614" s="197" t="s">
        <v>8</v>
      </c>
      <c r="D1614" s="112" t="s">
        <v>1261</v>
      </c>
      <c r="E1614" s="114">
        <v>2</v>
      </c>
      <c r="F1614" s="115">
        <f t="shared" si="418"/>
        <v>628.81499999999994</v>
      </c>
      <c r="G1614" s="115">
        <f t="shared" si="419"/>
        <v>1257.6300000000001</v>
      </c>
      <c r="AA1614" s="6">
        <v>11499</v>
      </c>
      <c r="AB1614" s="6" t="s">
        <v>1947</v>
      </c>
      <c r="AC1614" s="6" t="s">
        <v>8</v>
      </c>
      <c r="AD1614" s="6" t="s">
        <v>1261</v>
      </c>
      <c r="AE1614" s="6">
        <v>2</v>
      </c>
      <c r="AF1614" s="104">
        <v>838.42</v>
      </c>
      <c r="AG1614" s="104">
        <v>1676.84</v>
      </c>
    </row>
    <row r="1615" spans="1:33" ht="15" customHeight="1">
      <c r="A1615" s="112">
        <v>34391</v>
      </c>
      <c r="B1615" s="113" t="s">
        <v>1948</v>
      </c>
      <c r="C1615" s="197" t="s">
        <v>8</v>
      </c>
      <c r="D1615" s="112" t="s">
        <v>350</v>
      </c>
      <c r="E1615" s="114">
        <v>3.36</v>
      </c>
      <c r="F1615" s="115">
        <f t="shared" si="418"/>
        <v>538.59</v>
      </c>
      <c r="G1615" s="115">
        <f t="shared" si="419"/>
        <v>1809.66</v>
      </c>
      <c r="AA1615" s="6">
        <v>34391</v>
      </c>
      <c r="AB1615" s="6" t="s">
        <v>1948</v>
      </c>
      <c r="AC1615" s="6" t="s">
        <v>8</v>
      </c>
      <c r="AD1615" s="6" t="s">
        <v>350</v>
      </c>
      <c r="AE1615" s="6">
        <v>3.36</v>
      </c>
      <c r="AF1615" s="104">
        <v>718.12</v>
      </c>
      <c r="AG1615" s="104">
        <v>2412.88</v>
      </c>
    </row>
    <row r="1616" spans="1:33" ht="15" customHeight="1">
      <c r="A1616" s="107"/>
      <c r="B1616" s="107"/>
      <c r="C1616" s="107"/>
      <c r="D1616" s="107"/>
      <c r="E1616" s="116" t="s">
        <v>75</v>
      </c>
      <c r="F1616" s="116"/>
      <c r="G1616" s="117">
        <f>SUM(G1613:G1615)</f>
        <v>3183.9800000000005</v>
      </c>
      <c r="AE1616" s="6" t="s">
        <v>75</v>
      </c>
      <c r="AG1616" s="104">
        <v>4245.3</v>
      </c>
    </row>
    <row r="1617" spans="1:33" ht="15" customHeight="1">
      <c r="A1617" s="110" t="s">
        <v>1922</v>
      </c>
      <c r="B1617" s="110"/>
      <c r="C1617" s="111" t="s">
        <v>2</v>
      </c>
      <c r="D1617" s="111" t="s">
        <v>3</v>
      </c>
      <c r="E1617" s="111" t="s">
        <v>4</v>
      </c>
      <c r="F1617" s="111" t="s">
        <v>5</v>
      </c>
      <c r="G1617" s="111" t="s">
        <v>6</v>
      </c>
      <c r="AA1617" s="6" t="s">
        <v>1922</v>
      </c>
      <c r="AC1617" s="6" t="s">
        <v>2</v>
      </c>
      <c r="AD1617" s="6" t="s">
        <v>3</v>
      </c>
      <c r="AE1617" s="6" t="s">
        <v>4</v>
      </c>
      <c r="AF1617" s="104" t="s">
        <v>5</v>
      </c>
      <c r="AG1617" s="104" t="s">
        <v>6</v>
      </c>
    </row>
    <row r="1618" spans="1:33" ht="15" customHeight="1">
      <c r="A1618" s="112">
        <v>88325</v>
      </c>
      <c r="B1618" s="113" t="s">
        <v>1944</v>
      </c>
      <c r="C1618" s="112" t="s">
        <v>8</v>
      </c>
      <c r="D1618" s="112" t="s">
        <v>60</v>
      </c>
      <c r="E1618" s="114">
        <v>13.16</v>
      </c>
      <c r="F1618" s="115">
        <f t="shared" ref="F1618:F1619" si="420">IF(D1618="H",$K$9*AF1618,$K$10*AF1618)</f>
        <v>13.440000000000001</v>
      </c>
      <c r="G1618" s="115">
        <f t="shared" ref="G1618:G1619" si="421">ROUND(F1618*E1618,2)</f>
        <v>176.87</v>
      </c>
      <c r="AA1618" s="6">
        <v>88325</v>
      </c>
      <c r="AB1618" s="6" t="s">
        <v>1944</v>
      </c>
      <c r="AC1618" s="6" t="s">
        <v>8</v>
      </c>
      <c r="AD1618" s="6" t="s">
        <v>60</v>
      </c>
      <c r="AE1618" s="6">
        <v>13.16</v>
      </c>
      <c r="AF1618" s="104">
        <v>17.920000000000002</v>
      </c>
      <c r="AG1618" s="104">
        <v>235.83</v>
      </c>
    </row>
    <row r="1619" spans="1:33" ht="15" customHeight="1">
      <c r="A1619" s="112">
        <v>88316</v>
      </c>
      <c r="B1619" s="113" t="s">
        <v>1920</v>
      </c>
      <c r="C1619" s="112" t="s">
        <v>8</v>
      </c>
      <c r="D1619" s="112" t="s">
        <v>60</v>
      </c>
      <c r="E1619" s="114">
        <v>13.16</v>
      </c>
      <c r="F1619" s="115">
        <f t="shared" si="420"/>
        <v>12.84</v>
      </c>
      <c r="G1619" s="115">
        <f t="shared" si="421"/>
        <v>168.97</v>
      </c>
      <c r="AA1619" s="6">
        <v>88316</v>
      </c>
      <c r="AB1619" s="6" t="s">
        <v>1920</v>
      </c>
      <c r="AC1619" s="6" t="s">
        <v>8</v>
      </c>
      <c r="AD1619" s="6" t="s">
        <v>60</v>
      </c>
      <c r="AE1619" s="6">
        <v>13.16</v>
      </c>
      <c r="AF1619" s="104">
        <v>17.12</v>
      </c>
      <c r="AG1619" s="104">
        <v>225.3</v>
      </c>
    </row>
    <row r="1620" spans="1:33" ht="15" customHeight="1">
      <c r="A1620" s="107"/>
      <c r="B1620" s="107"/>
      <c r="C1620" s="107"/>
      <c r="D1620" s="107"/>
      <c r="E1620" s="116" t="s">
        <v>1932</v>
      </c>
      <c r="F1620" s="116"/>
      <c r="G1620" s="117">
        <f>SUM(G1618:G1619)</f>
        <v>345.84000000000003</v>
      </c>
      <c r="AE1620" s="6" t="s">
        <v>1932</v>
      </c>
      <c r="AG1620" s="104">
        <v>461.13</v>
      </c>
    </row>
    <row r="1621" spans="1:33" ht="15" customHeight="1">
      <c r="A1621" s="107"/>
      <c r="B1621" s="107"/>
      <c r="C1621" s="107"/>
      <c r="D1621" s="107"/>
      <c r="E1621" s="118" t="s">
        <v>21</v>
      </c>
      <c r="F1621" s="118"/>
      <c r="G1621" s="119">
        <f>G1620+G1616</f>
        <v>3529.8200000000006</v>
      </c>
      <c r="AE1621" s="6" t="s">
        <v>21</v>
      </c>
      <c r="AG1621" s="104">
        <v>4706.43</v>
      </c>
    </row>
    <row r="1622" spans="1:33" ht="9.9499999999999993" customHeight="1">
      <c r="A1622" s="107"/>
      <c r="B1622" s="107"/>
      <c r="C1622" s="108"/>
      <c r="D1622" s="108"/>
      <c r="E1622" s="107"/>
      <c r="F1622" s="107"/>
      <c r="G1622" s="107"/>
    </row>
    <row r="1623" spans="1:33" ht="20.100000000000001" customHeight="1">
      <c r="A1623" s="109" t="s">
        <v>664</v>
      </c>
      <c r="B1623" s="109"/>
      <c r="C1623" s="109"/>
      <c r="D1623" s="109"/>
      <c r="E1623" s="109"/>
      <c r="F1623" s="109"/>
      <c r="G1623" s="109"/>
      <c r="AA1623" s="6" t="s">
        <v>664</v>
      </c>
    </row>
    <row r="1624" spans="1:33" ht="15" customHeight="1">
      <c r="A1624" s="110" t="s">
        <v>18</v>
      </c>
      <c r="B1624" s="110"/>
      <c r="C1624" s="111" t="s">
        <v>2</v>
      </c>
      <c r="D1624" s="111" t="s">
        <v>3</v>
      </c>
      <c r="E1624" s="111" t="s">
        <v>4</v>
      </c>
      <c r="F1624" s="111" t="s">
        <v>5</v>
      </c>
      <c r="G1624" s="111" t="s">
        <v>6</v>
      </c>
      <c r="AA1624" s="6" t="s">
        <v>18</v>
      </c>
      <c r="AC1624" s="6" t="s">
        <v>2</v>
      </c>
      <c r="AD1624" s="6" t="s">
        <v>3</v>
      </c>
      <c r="AE1624" s="6" t="s">
        <v>4</v>
      </c>
      <c r="AF1624" s="104" t="s">
        <v>5</v>
      </c>
      <c r="AG1624" s="104" t="s">
        <v>6</v>
      </c>
    </row>
    <row r="1625" spans="1:33" ht="20.100000000000001" customHeight="1">
      <c r="A1625" s="112" t="s">
        <v>665</v>
      </c>
      <c r="B1625" s="113" t="s">
        <v>666</v>
      </c>
      <c r="C1625" s="112" t="s">
        <v>48</v>
      </c>
      <c r="D1625" s="112" t="s">
        <v>71</v>
      </c>
      <c r="E1625" s="114">
        <v>1</v>
      </c>
      <c r="F1625" s="115">
        <f>IF(D1625="H",$K$9*AF1625,$K$10*AF1625)</f>
        <v>1311.81</v>
      </c>
      <c r="G1625" s="115">
        <f>ROUND(F1625*E1625,2)</f>
        <v>1311.81</v>
      </c>
      <c r="AA1625" s="6" t="s">
        <v>665</v>
      </c>
      <c r="AB1625" s="6" t="s">
        <v>666</v>
      </c>
      <c r="AC1625" s="6" t="s">
        <v>48</v>
      </c>
      <c r="AD1625" s="6" t="s">
        <v>71</v>
      </c>
      <c r="AE1625" s="6">
        <v>1</v>
      </c>
      <c r="AF1625" s="104">
        <v>1749.08</v>
      </c>
      <c r="AG1625" s="104">
        <v>1749.08</v>
      </c>
    </row>
    <row r="1626" spans="1:33" ht="15" customHeight="1">
      <c r="A1626" s="107"/>
      <c r="B1626" s="107"/>
      <c r="C1626" s="107"/>
      <c r="D1626" s="107"/>
      <c r="E1626" s="116" t="s">
        <v>20</v>
      </c>
      <c r="F1626" s="116"/>
      <c r="G1626" s="117">
        <f>SUM(G1625)</f>
        <v>1311.81</v>
      </c>
      <c r="AE1626" s="6" t="s">
        <v>20</v>
      </c>
      <c r="AG1626" s="104">
        <v>1749.08</v>
      </c>
    </row>
    <row r="1627" spans="1:33" ht="15" customHeight="1">
      <c r="A1627" s="107"/>
      <c r="B1627" s="107"/>
      <c r="C1627" s="107"/>
      <c r="D1627" s="107"/>
      <c r="E1627" s="118" t="s">
        <v>21</v>
      </c>
      <c r="F1627" s="118"/>
      <c r="G1627" s="119">
        <f>G1626</f>
        <v>1311.81</v>
      </c>
      <c r="AE1627" s="6" t="s">
        <v>21</v>
      </c>
      <c r="AG1627" s="104">
        <v>1749.08</v>
      </c>
    </row>
    <row r="1628" spans="1:33" ht="9.9499999999999993" customHeight="1">
      <c r="A1628" s="107"/>
      <c r="B1628" s="107"/>
      <c r="C1628" s="108"/>
      <c r="D1628" s="108"/>
      <c r="E1628" s="107"/>
      <c r="F1628" s="107"/>
      <c r="G1628" s="107"/>
    </row>
    <row r="1629" spans="1:33" ht="20.100000000000001" customHeight="1">
      <c r="A1629" s="109" t="s">
        <v>667</v>
      </c>
      <c r="B1629" s="109"/>
      <c r="C1629" s="109"/>
      <c r="D1629" s="109"/>
      <c r="E1629" s="109"/>
      <c r="F1629" s="109"/>
      <c r="G1629" s="109"/>
      <c r="AA1629" s="6" t="s">
        <v>667</v>
      </c>
    </row>
    <row r="1630" spans="1:33" ht="15" customHeight="1">
      <c r="A1630" s="110" t="s">
        <v>63</v>
      </c>
      <c r="B1630" s="110"/>
      <c r="C1630" s="111" t="s">
        <v>2</v>
      </c>
      <c r="D1630" s="111" t="s">
        <v>3</v>
      </c>
      <c r="E1630" s="111" t="s">
        <v>4</v>
      </c>
      <c r="F1630" s="111" t="s">
        <v>5</v>
      </c>
      <c r="G1630" s="111" t="s">
        <v>6</v>
      </c>
      <c r="AA1630" s="6" t="s">
        <v>63</v>
      </c>
      <c r="AC1630" s="6" t="s">
        <v>2</v>
      </c>
      <c r="AD1630" s="6" t="s">
        <v>3</v>
      </c>
      <c r="AE1630" s="6" t="s">
        <v>4</v>
      </c>
      <c r="AF1630" s="104" t="s">
        <v>5</v>
      </c>
      <c r="AG1630" s="104" t="s">
        <v>6</v>
      </c>
    </row>
    <row r="1631" spans="1:33" ht="20.100000000000001" customHeight="1">
      <c r="A1631" s="112">
        <v>43132</v>
      </c>
      <c r="B1631" s="113" t="s">
        <v>1961</v>
      </c>
      <c r="C1631" s="112" t="s">
        <v>8</v>
      </c>
      <c r="D1631" s="112" t="s">
        <v>90</v>
      </c>
      <c r="E1631" s="114" t="s">
        <v>1964</v>
      </c>
      <c r="F1631" s="115">
        <f t="shared" ref="F1631:F1635" si="422">IF(D1631="H",$K$9*AF1631,$K$10*AF1631)</f>
        <v>16.634999999999998</v>
      </c>
      <c r="G1631" s="198">
        <f t="shared" ref="G1631:G1635" si="423">ROUND(F1631*E1631,2)</f>
        <v>0.33</v>
      </c>
      <c r="H1631" s="6">
        <v>0.49</v>
      </c>
      <c r="I1631" s="6" t="s">
        <v>3356</v>
      </c>
      <c r="AA1631" s="6">
        <v>43132</v>
      </c>
      <c r="AB1631" s="6" t="s">
        <v>1961</v>
      </c>
      <c r="AC1631" s="6" t="s">
        <v>8</v>
      </c>
      <c r="AD1631" s="6" t="s">
        <v>90</v>
      </c>
      <c r="AE1631" s="6" t="s">
        <v>1964</v>
      </c>
      <c r="AF1631" s="104">
        <v>22.18</v>
      </c>
      <c r="AG1631" s="104">
        <v>0.44</v>
      </c>
    </row>
    <row r="1632" spans="1:33" ht="20.100000000000001" customHeight="1">
      <c r="A1632" s="112">
        <v>1346</v>
      </c>
      <c r="B1632" s="113" t="s">
        <v>1962</v>
      </c>
      <c r="C1632" s="112" t="s">
        <v>8</v>
      </c>
      <c r="D1632" s="112" t="s">
        <v>542</v>
      </c>
      <c r="E1632" s="114" t="s">
        <v>1965</v>
      </c>
      <c r="F1632" s="115">
        <f t="shared" si="422"/>
        <v>46.515000000000001</v>
      </c>
      <c r="G1632" s="115">
        <f t="shared" si="423"/>
        <v>10.23</v>
      </c>
      <c r="H1632" s="6">
        <v>13.64</v>
      </c>
      <c r="AA1632" s="6">
        <v>1346</v>
      </c>
      <c r="AB1632" s="6" t="s">
        <v>1962</v>
      </c>
      <c r="AC1632" s="6" t="s">
        <v>8</v>
      </c>
      <c r="AD1632" s="6" t="s">
        <v>542</v>
      </c>
      <c r="AE1632" s="6" t="s">
        <v>1965</v>
      </c>
      <c r="AF1632" s="104" t="s">
        <v>1968</v>
      </c>
      <c r="AG1632" s="104">
        <v>13.64</v>
      </c>
    </row>
    <row r="1633" spans="1:33" ht="20.100000000000001" customHeight="1">
      <c r="A1633" s="112">
        <v>5075</v>
      </c>
      <c r="B1633" s="113" t="s">
        <v>1891</v>
      </c>
      <c r="C1633" s="112" t="s">
        <v>8</v>
      </c>
      <c r="D1633" s="112" t="s">
        <v>90</v>
      </c>
      <c r="E1633" s="114" t="s">
        <v>1964</v>
      </c>
      <c r="F1633" s="115">
        <f t="shared" si="422"/>
        <v>15.254999999999999</v>
      </c>
      <c r="G1633" s="115">
        <f t="shared" si="423"/>
        <v>0.31</v>
      </c>
      <c r="H1633" s="6">
        <v>0.41</v>
      </c>
      <c r="AA1633" s="6">
        <v>5075</v>
      </c>
      <c r="AB1633" s="6" t="s">
        <v>1891</v>
      </c>
      <c r="AC1633" s="6" t="s">
        <v>8</v>
      </c>
      <c r="AD1633" s="6" t="s">
        <v>90</v>
      </c>
      <c r="AE1633" s="6" t="s">
        <v>1964</v>
      </c>
      <c r="AF1633" s="104" t="s">
        <v>1904</v>
      </c>
      <c r="AG1633" s="104">
        <v>0.41</v>
      </c>
    </row>
    <row r="1634" spans="1:33" ht="20.100000000000001" customHeight="1">
      <c r="A1634" s="112">
        <v>10567</v>
      </c>
      <c r="B1634" s="113" t="s">
        <v>1963</v>
      </c>
      <c r="C1634" s="112" t="s">
        <v>8</v>
      </c>
      <c r="D1634" s="112" t="s">
        <v>87</v>
      </c>
      <c r="E1634" s="114" t="s">
        <v>1940</v>
      </c>
      <c r="F1634" s="115">
        <f t="shared" si="422"/>
        <v>9.442499999999999</v>
      </c>
      <c r="G1634" s="115">
        <f t="shared" si="423"/>
        <v>1.89</v>
      </c>
      <c r="H1634" s="6">
        <v>2.52</v>
      </c>
      <c r="AA1634" s="6">
        <v>10567</v>
      </c>
      <c r="AB1634" s="6" t="s">
        <v>1963</v>
      </c>
      <c r="AC1634" s="6" t="s">
        <v>8</v>
      </c>
      <c r="AD1634" s="6" t="s">
        <v>87</v>
      </c>
      <c r="AE1634" s="6" t="s">
        <v>1940</v>
      </c>
      <c r="AF1634" s="104" t="s">
        <v>1969</v>
      </c>
      <c r="AG1634" s="104">
        <v>2.52</v>
      </c>
    </row>
    <row r="1635" spans="1:33" ht="20.100000000000001" customHeight="1">
      <c r="A1635" s="112">
        <v>6189</v>
      </c>
      <c r="B1635" s="113" t="s">
        <v>1966</v>
      </c>
      <c r="C1635" s="112" t="s">
        <v>8</v>
      </c>
      <c r="D1635" s="112" t="s">
        <v>87</v>
      </c>
      <c r="E1635" s="114" t="s">
        <v>1967</v>
      </c>
      <c r="F1635" s="115">
        <f t="shared" si="422"/>
        <v>10.8225</v>
      </c>
      <c r="G1635" s="115">
        <f t="shared" si="423"/>
        <v>1.62</v>
      </c>
      <c r="H1635" s="6">
        <v>2.16</v>
      </c>
      <c r="AA1635" s="6">
        <v>6189</v>
      </c>
      <c r="AB1635" s="6" t="s">
        <v>1966</v>
      </c>
      <c r="AC1635" s="6" t="s">
        <v>8</v>
      </c>
      <c r="AD1635" s="6" t="s">
        <v>87</v>
      </c>
      <c r="AE1635" s="6" t="s">
        <v>1967</v>
      </c>
      <c r="AF1635" s="104" t="s">
        <v>1970</v>
      </c>
      <c r="AG1635" s="104">
        <v>2.16</v>
      </c>
    </row>
    <row r="1636" spans="1:33" ht="15" customHeight="1">
      <c r="A1636" s="107"/>
      <c r="B1636" s="107"/>
      <c r="C1636" s="107"/>
      <c r="D1636" s="107"/>
      <c r="E1636" s="116" t="s">
        <v>75</v>
      </c>
      <c r="F1636" s="116"/>
      <c r="G1636" s="117">
        <f>SUM(G1631:G1635)</f>
        <v>14.380000000000003</v>
      </c>
      <c r="AE1636" s="6" t="s">
        <v>75</v>
      </c>
      <c r="AG1636" s="104">
        <v>19.170000000000002</v>
      </c>
    </row>
    <row r="1637" spans="1:33" ht="15" customHeight="1">
      <c r="A1637" s="110" t="s">
        <v>96</v>
      </c>
      <c r="B1637" s="110"/>
      <c r="C1637" s="111" t="s">
        <v>2</v>
      </c>
      <c r="D1637" s="111" t="s">
        <v>3</v>
      </c>
      <c r="E1637" s="111" t="s">
        <v>4</v>
      </c>
      <c r="F1637" s="111" t="s">
        <v>5</v>
      </c>
      <c r="G1637" s="111" t="s">
        <v>6</v>
      </c>
      <c r="AA1637" s="6" t="s">
        <v>96</v>
      </c>
      <c r="AC1637" s="6" t="s">
        <v>2</v>
      </c>
      <c r="AD1637" s="6" t="s">
        <v>3</v>
      </c>
      <c r="AE1637" s="6" t="s">
        <v>4</v>
      </c>
      <c r="AF1637" s="104" t="s">
        <v>5</v>
      </c>
      <c r="AG1637" s="104" t="s">
        <v>6</v>
      </c>
    </row>
    <row r="1638" spans="1:33" ht="20.100000000000001" customHeight="1">
      <c r="A1638" s="112">
        <v>88262</v>
      </c>
      <c r="B1638" s="113" t="s">
        <v>1958</v>
      </c>
      <c r="C1638" s="112" t="s">
        <v>8</v>
      </c>
      <c r="D1638" s="112" t="s">
        <v>36</v>
      </c>
      <c r="E1638" s="114">
        <v>0.13</v>
      </c>
      <c r="F1638" s="115">
        <f t="shared" ref="F1638:F1641" si="424">IF(D1638="H",$K$9*AF1638,$K$10*AF1638)</f>
        <v>16.049999999999997</v>
      </c>
      <c r="G1638" s="115">
        <f t="shared" ref="G1638:G1641" si="425">ROUND(F1638*E1638,2)</f>
        <v>2.09</v>
      </c>
      <c r="H1638" s="6">
        <v>2.78</v>
      </c>
      <c r="AA1638" s="6">
        <v>88262</v>
      </c>
      <c r="AB1638" s="6" t="s">
        <v>1958</v>
      </c>
      <c r="AC1638" s="6" t="s">
        <v>8</v>
      </c>
      <c r="AD1638" s="6" t="s">
        <v>36</v>
      </c>
      <c r="AE1638" s="6">
        <v>0.13</v>
      </c>
      <c r="AF1638" s="104">
        <v>21.4</v>
      </c>
      <c r="AG1638" s="104">
        <v>2.78</v>
      </c>
    </row>
    <row r="1639" spans="1:33" ht="20.100000000000001" customHeight="1">
      <c r="A1639" s="112">
        <v>88309</v>
      </c>
      <c r="B1639" s="113" t="s">
        <v>1959</v>
      </c>
      <c r="C1639" s="112" t="s">
        <v>8</v>
      </c>
      <c r="D1639" s="112" t="s">
        <v>36</v>
      </c>
      <c r="E1639" s="114">
        <v>0.3</v>
      </c>
      <c r="F1639" s="115">
        <f t="shared" si="424"/>
        <v>16.297499999999999</v>
      </c>
      <c r="G1639" s="115">
        <f t="shared" si="425"/>
        <v>4.8899999999999997</v>
      </c>
      <c r="H1639" s="6">
        <v>6.52</v>
      </c>
      <c r="AA1639" s="6">
        <v>88309</v>
      </c>
      <c r="AB1639" s="6" t="s">
        <v>1959</v>
      </c>
      <c r="AC1639" s="6" t="s">
        <v>8</v>
      </c>
      <c r="AD1639" s="6" t="s">
        <v>36</v>
      </c>
      <c r="AE1639" s="6">
        <v>0.3</v>
      </c>
      <c r="AF1639" s="104">
        <v>21.73</v>
      </c>
      <c r="AG1639" s="104">
        <v>6.52</v>
      </c>
    </row>
    <row r="1640" spans="1:33" ht="31.15" customHeight="1">
      <c r="A1640" s="112">
        <v>94969</v>
      </c>
      <c r="B1640" s="113" t="s">
        <v>1960</v>
      </c>
      <c r="C1640" s="112" t="s">
        <v>8</v>
      </c>
      <c r="D1640" s="112" t="s">
        <v>102</v>
      </c>
      <c r="E1640" s="114">
        <v>1.4E-2</v>
      </c>
      <c r="F1640" s="115">
        <f t="shared" si="424"/>
        <v>403.23749999999995</v>
      </c>
      <c r="G1640" s="115">
        <f t="shared" si="425"/>
        <v>5.65</v>
      </c>
      <c r="H1640" s="6">
        <v>7.53</v>
      </c>
      <c r="AA1640" s="6">
        <v>94969</v>
      </c>
      <c r="AB1640" s="6" t="s">
        <v>1960</v>
      </c>
      <c r="AC1640" s="6" t="s">
        <v>8</v>
      </c>
      <c r="AD1640" s="6" t="s">
        <v>102</v>
      </c>
      <c r="AE1640" s="6">
        <v>1.4E-2</v>
      </c>
      <c r="AF1640" s="104">
        <v>537.65</v>
      </c>
      <c r="AG1640" s="104">
        <v>7.53</v>
      </c>
    </row>
    <row r="1641" spans="1:33" ht="15" customHeight="1">
      <c r="A1641" s="112" t="s">
        <v>127</v>
      </c>
      <c r="B1641" s="113" t="s">
        <v>1727</v>
      </c>
      <c r="C1641" s="112" t="s">
        <v>8</v>
      </c>
      <c r="D1641" s="112" t="s">
        <v>36</v>
      </c>
      <c r="E1641" s="114">
        <v>0.45</v>
      </c>
      <c r="F1641" s="115">
        <f t="shared" si="424"/>
        <v>12.84</v>
      </c>
      <c r="G1641" s="115">
        <f t="shared" si="425"/>
        <v>5.78</v>
      </c>
      <c r="H1641" s="6">
        <v>7.7</v>
      </c>
      <c r="AA1641" s="6" t="s">
        <v>127</v>
      </c>
      <c r="AB1641" s="6" t="s">
        <v>1727</v>
      </c>
      <c r="AC1641" s="6" t="s">
        <v>8</v>
      </c>
      <c r="AD1641" s="6" t="s">
        <v>36</v>
      </c>
      <c r="AE1641" s="6">
        <v>0.45</v>
      </c>
      <c r="AF1641" s="104">
        <v>17.12</v>
      </c>
      <c r="AG1641" s="104">
        <v>7.7</v>
      </c>
    </row>
    <row r="1642" spans="1:33" ht="18" customHeight="1">
      <c r="A1642" s="107"/>
      <c r="B1642" s="107"/>
      <c r="C1642" s="107"/>
      <c r="D1642" s="107"/>
      <c r="E1642" s="116" t="s">
        <v>99</v>
      </c>
      <c r="F1642" s="116"/>
      <c r="G1642" s="117">
        <f>SUM(G1638:G1641)</f>
        <v>18.41</v>
      </c>
      <c r="AE1642" s="6" t="s">
        <v>99</v>
      </c>
      <c r="AG1642" s="104">
        <v>24.529999999999998</v>
      </c>
    </row>
    <row r="1643" spans="1:33" ht="15" customHeight="1">
      <c r="A1643" s="107"/>
      <c r="B1643" s="107"/>
      <c r="C1643" s="107"/>
      <c r="D1643" s="107"/>
      <c r="E1643" s="118" t="s">
        <v>21</v>
      </c>
      <c r="F1643" s="118"/>
      <c r="G1643" s="119">
        <f>G1642+G1636</f>
        <v>32.790000000000006</v>
      </c>
      <c r="AE1643" s="6" t="s">
        <v>21</v>
      </c>
      <c r="AG1643" s="104">
        <v>43.7</v>
      </c>
    </row>
    <row r="1644" spans="1:33" ht="9.9499999999999993" customHeight="1">
      <c r="A1644" s="107"/>
      <c r="B1644" s="107"/>
      <c r="C1644" s="108"/>
      <c r="D1644" s="108"/>
      <c r="E1644" s="107"/>
      <c r="F1644" s="107"/>
      <c r="G1644" s="107"/>
    </row>
    <row r="1645" spans="1:33" ht="27" customHeight="1">
      <c r="A1645" s="109" t="s">
        <v>1956</v>
      </c>
      <c r="B1645" s="109"/>
      <c r="C1645" s="109"/>
      <c r="D1645" s="109"/>
      <c r="E1645" s="109"/>
      <c r="F1645" s="109"/>
      <c r="G1645" s="109"/>
      <c r="AA1645" s="6" t="s">
        <v>1956</v>
      </c>
    </row>
    <row r="1646" spans="1:33" ht="15" customHeight="1">
      <c r="A1646" s="110" t="s">
        <v>77</v>
      </c>
      <c r="B1646" s="110"/>
      <c r="C1646" s="111" t="s">
        <v>2</v>
      </c>
      <c r="D1646" s="111" t="s">
        <v>3</v>
      </c>
      <c r="E1646" s="111" t="s">
        <v>4</v>
      </c>
      <c r="F1646" s="111" t="s">
        <v>5</v>
      </c>
      <c r="G1646" s="111" t="s">
        <v>6</v>
      </c>
      <c r="AA1646" s="6" t="s">
        <v>77</v>
      </c>
      <c r="AC1646" s="6" t="s">
        <v>2</v>
      </c>
      <c r="AD1646" s="6" t="s">
        <v>3</v>
      </c>
      <c r="AE1646" s="6" t="s">
        <v>4</v>
      </c>
      <c r="AF1646" s="104" t="s">
        <v>5</v>
      </c>
      <c r="AG1646" s="104" t="s">
        <v>6</v>
      </c>
    </row>
    <row r="1647" spans="1:33" ht="29.1" customHeight="1">
      <c r="A1647" s="112" t="s">
        <v>672</v>
      </c>
      <c r="B1647" s="113" t="s">
        <v>673</v>
      </c>
      <c r="C1647" s="112" t="s">
        <v>8</v>
      </c>
      <c r="D1647" s="112" t="s">
        <v>80</v>
      </c>
      <c r="E1647" s="114">
        <v>9.4000000000000004E-3</v>
      </c>
      <c r="F1647" s="115">
        <f t="shared" ref="F1647:F1648" si="426">IF(D1647="H",$K$9*AF1647,$K$10*AF1647)</f>
        <v>16.5075</v>
      </c>
      <c r="G1647" s="115">
        <f t="shared" ref="G1647:G1648" si="427">ROUND(F1647*E1647,2)</f>
        <v>0.16</v>
      </c>
      <c r="AA1647" s="6" t="s">
        <v>672</v>
      </c>
      <c r="AB1647" s="6" t="s">
        <v>673</v>
      </c>
      <c r="AC1647" s="6" t="s">
        <v>8</v>
      </c>
      <c r="AD1647" s="6" t="s">
        <v>80</v>
      </c>
      <c r="AE1647" s="6">
        <v>9.4000000000000004E-3</v>
      </c>
      <c r="AF1647" s="104">
        <v>22.01</v>
      </c>
      <c r="AG1647" s="104">
        <v>0.2</v>
      </c>
    </row>
    <row r="1648" spans="1:33" ht="29.1" customHeight="1">
      <c r="A1648" s="112" t="s">
        <v>674</v>
      </c>
      <c r="B1648" s="113" t="s">
        <v>675</v>
      </c>
      <c r="C1648" s="112" t="s">
        <v>8</v>
      </c>
      <c r="D1648" s="112" t="s">
        <v>83</v>
      </c>
      <c r="E1648" s="114">
        <v>6.7999999999999996E-3</v>
      </c>
      <c r="F1648" s="115">
        <f t="shared" si="426"/>
        <v>17.2575</v>
      </c>
      <c r="G1648" s="115">
        <f t="shared" si="427"/>
        <v>0.12</v>
      </c>
      <c r="AA1648" s="6" t="s">
        <v>674</v>
      </c>
      <c r="AB1648" s="6" t="s">
        <v>675</v>
      </c>
      <c r="AC1648" s="6" t="s">
        <v>8</v>
      </c>
      <c r="AD1648" s="6" t="s">
        <v>83</v>
      </c>
      <c r="AE1648" s="6">
        <v>6.7999999999999996E-3</v>
      </c>
      <c r="AF1648" s="104">
        <v>23.01</v>
      </c>
      <c r="AG1648" s="104">
        <v>0.15</v>
      </c>
    </row>
    <row r="1649" spans="1:33" ht="15" customHeight="1">
      <c r="A1649" s="107"/>
      <c r="B1649" s="107"/>
      <c r="C1649" s="107"/>
      <c r="D1649" s="107"/>
      <c r="E1649" s="116" t="s">
        <v>84</v>
      </c>
      <c r="F1649" s="116"/>
      <c r="G1649" s="117">
        <f>SUM(G1647:G1648)</f>
        <v>0.28000000000000003</v>
      </c>
      <c r="AE1649" s="6" t="s">
        <v>84</v>
      </c>
      <c r="AG1649" s="104">
        <v>0.35</v>
      </c>
    </row>
    <row r="1650" spans="1:33" ht="15" customHeight="1">
      <c r="A1650" s="110" t="s">
        <v>63</v>
      </c>
      <c r="B1650" s="110"/>
      <c r="C1650" s="111" t="s">
        <v>2</v>
      </c>
      <c r="D1650" s="111" t="s">
        <v>3</v>
      </c>
      <c r="E1650" s="111" t="s">
        <v>4</v>
      </c>
      <c r="F1650" s="111" t="s">
        <v>5</v>
      </c>
      <c r="G1650" s="111" t="s">
        <v>6</v>
      </c>
      <c r="AA1650" s="6" t="s">
        <v>63</v>
      </c>
      <c r="AC1650" s="6" t="s">
        <v>2</v>
      </c>
      <c r="AD1650" s="6" t="s">
        <v>3</v>
      </c>
      <c r="AE1650" s="6" t="s">
        <v>4</v>
      </c>
      <c r="AF1650" s="104" t="s">
        <v>5</v>
      </c>
      <c r="AG1650" s="104" t="s">
        <v>6</v>
      </c>
    </row>
    <row r="1651" spans="1:33" ht="20.100000000000001" customHeight="1">
      <c r="A1651" s="112" t="s">
        <v>676</v>
      </c>
      <c r="B1651" s="113" t="s">
        <v>677</v>
      </c>
      <c r="C1651" s="112" t="s">
        <v>8</v>
      </c>
      <c r="D1651" s="112" t="s">
        <v>413</v>
      </c>
      <c r="E1651" s="114">
        <v>7.0000000000000001E-3</v>
      </c>
      <c r="F1651" s="115">
        <f t="shared" ref="F1651:F1652" si="428">IF(D1651="H",$K$9*AF1651,$K$10*AF1651)</f>
        <v>148.4325</v>
      </c>
      <c r="G1651" s="115">
        <f t="shared" ref="G1651:G1652" si="429">ROUND(F1651*E1651,2)</f>
        <v>1.04</v>
      </c>
      <c r="AA1651" s="6" t="s">
        <v>676</v>
      </c>
      <c r="AB1651" s="6" t="s">
        <v>677</v>
      </c>
      <c r="AC1651" s="6" t="s">
        <v>8</v>
      </c>
      <c r="AD1651" s="6" t="s">
        <v>413</v>
      </c>
      <c r="AE1651" s="6">
        <v>7.0000000000000001E-3</v>
      </c>
      <c r="AF1651" s="104">
        <v>197.91</v>
      </c>
      <c r="AG1651" s="104">
        <v>1.38</v>
      </c>
    </row>
    <row r="1652" spans="1:33" ht="20.100000000000001" customHeight="1">
      <c r="A1652" s="112" t="s">
        <v>678</v>
      </c>
      <c r="B1652" s="113" t="s">
        <v>679</v>
      </c>
      <c r="C1652" s="112" t="s">
        <v>8</v>
      </c>
      <c r="D1652" s="112" t="s">
        <v>90</v>
      </c>
      <c r="E1652" s="114">
        <v>4.3330000000000002</v>
      </c>
      <c r="F1652" s="115">
        <f t="shared" si="428"/>
        <v>8.4450000000000003</v>
      </c>
      <c r="G1652" s="115">
        <f t="shared" si="429"/>
        <v>36.590000000000003</v>
      </c>
      <c r="AA1652" s="6" t="s">
        <v>678</v>
      </c>
      <c r="AB1652" s="6" t="s">
        <v>679</v>
      </c>
      <c r="AC1652" s="6" t="s">
        <v>8</v>
      </c>
      <c r="AD1652" s="6" t="s">
        <v>90</v>
      </c>
      <c r="AE1652" s="6">
        <v>4.3330000000000002</v>
      </c>
      <c r="AF1652" s="104">
        <v>11.26</v>
      </c>
      <c r="AG1652" s="104">
        <v>48.78</v>
      </c>
    </row>
    <row r="1653" spans="1:33" ht="15" customHeight="1">
      <c r="A1653" s="107"/>
      <c r="B1653" s="107"/>
      <c r="C1653" s="107"/>
      <c r="D1653" s="107"/>
      <c r="E1653" s="116" t="s">
        <v>75</v>
      </c>
      <c r="F1653" s="116"/>
      <c r="G1653" s="117">
        <f>SUM(G1651:G1652)</f>
        <v>37.630000000000003</v>
      </c>
      <c r="AE1653" s="6" t="s">
        <v>75</v>
      </c>
      <c r="AG1653" s="104">
        <v>50.16</v>
      </c>
    </row>
    <row r="1654" spans="1:33" ht="15" customHeight="1">
      <c r="A1654" s="110" t="s">
        <v>96</v>
      </c>
      <c r="B1654" s="110"/>
      <c r="C1654" s="111" t="s">
        <v>2</v>
      </c>
      <c r="D1654" s="111" t="s">
        <v>3</v>
      </c>
      <c r="E1654" s="111" t="s">
        <v>4</v>
      </c>
      <c r="F1654" s="111" t="s">
        <v>5</v>
      </c>
      <c r="G1654" s="111" t="s">
        <v>6</v>
      </c>
      <c r="AA1654" s="6" t="s">
        <v>96</v>
      </c>
      <c r="AC1654" s="6" t="s">
        <v>2</v>
      </c>
      <c r="AD1654" s="6" t="s">
        <v>3</v>
      </c>
      <c r="AE1654" s="6" t="s">
        <v>4</v>
      </c>
      <c r="AF1654" s="104" t="s">
        <v>5</v>
      </c>
      <c r="AG1654" s="104" t="s">
        <v>6</v>
      </c>
    </row>
    <row r="1655" spans="1:33" ht="20.100000000000001" customHeight="1">
      <c r="A1655" s="112" t="s">
        <v>580</v>
      </c>
      <c r="B1655" s="113" t="s">
        <v>1734</v>
      </c>
      <c r="C1655" s="112" t="s">
        <v>8</v>
      </c>
      <c r="D1655" s="112" t="s">
        <v>36</v>
      </c>
      <c r="E1655" s="114">
        <v>0.21299999999999999</v>
      </c>
      <c r="F1655" s="115">
        <f t="shared" ref="F1655:F1656" si="430">IF(D1655="H",$K$9*AF1655,$K$10*AF1655)</f>
        <v>14.715</v>
      </c>
      <c r="G1655" s="115">
        <f t="shared" ref="G1655:G1656" si="431">ROUND(F1655*E1655,2)</f>
        <v>3.13</v>
      </c>
      <c r="AA1655" s="6" t="s">
        <v>580</v>
      </c>
      <c r="AB1655" s="6" t="s">
        <v>1734</v>
      </c>
      <c r="AC1655" s="6" t="s">
        <v>8</v>
      </c>
      <c r="AD1655" s="6" t="s">
        <v>36</v>
      </c>
      <c r="AE1655" s="6">
        <v>0.21299999999999999</v>
      </c>
      <c r="AF1655" s="104">
        <v>19.62</v>
      </c>
      <c r="AG1655" s="104">
        <v>4.17</v>
      </c>
    </row>
    <row r="1656" spans="1:33" ht="15" customHeight="1">
      <c r="A1656" s="112" t="s">
        <v>127</v>
      </c>
      <c r="B1656" s="113" t="s">
        <v>1727</v>
      </c>
      <c r="C1656" s="112" t="s">
        <v>8</v>
      </c>
      <c r="D1656" s="112" t="s">
        <v>36</v>
      </c>
      <c r="E1656" s="114">
        <v>0.106</v>
      </c>
      <c r="F1656" s="115">
        <f t="shared" si="430"/>
        <v>12.84</v>
      </c>
      <c r="G1656" s="115">
        <f t="shared" si="431"/>
        <v>1.36</v>
      </c>
      <c r="AA1656" s="6" t="s">
        <v>127</v>
      </c>
      <c r="AB1656" s="6" t="s">
        <v>1727</v>
      </c>
      <c r="AC1656" s="6" t="s">
        <v>8</v>
      </c>
      <c r="AD1656" s="6" t="s">
        <v>36</v>
      </c>
      <c r="AE1656" s="6">
        <v>0.106</v>
      </c>
      <c r="AF1656" s="104">
        <v>17.12</v>
      </c>
      <c r="AG1656" s="104">
        <v>1.81</v>
      </c>
    </row>
    <row r="1657" spans="1:33" ht="18" customHeight="1">
      <c r="A1657" s="107"/>
      <c r="B1657" s="107"/>
      <c r="C1657" s="107"/>
      <c r="D1657" s="107"/>
      <c r="E1657" s="116" t="s">
        <v>99</v>
      </c>
      <c r="F1657" s="116"/>
      <c r="G1657" s="117">
        <f>SUM(G1655:G1656)</f>
        <v>4.49</v>
      </c>
      <c r="AE1657" s="6" t="s">
        <v>99</v>
      </c>
      <c r="AG1657" s="104">
        <v>5.98</v>
      </c>
    </row>
    <row r="1658" spans="1:33" ht="15" customHeight="1">
      <c r="A1658" s="107"/>
      <c r="B1658" s="107"/>
      <c r="C1658" s="107"/>
      <c r="D1658" s="107"/>
      <c r="E1658" s="118" t="s">
        <v>21</v>
      </c>
      <c r="F1658" s="118"/>
      <c r="G1658" s="119">
        <f>G1657+G1653+G1649</f>
        <v>42.400000000000006</v>
      </c>
      <c r="AE1658" s="6" t="s">
        <v>21</v>
      </c>
      <c r="AG1658" s="104">
        <v>56.49</v>
      </c>
    </row>
    <row r="1659" spans="1:33" ht="9.9499999999999993" customHeight="1">
      <c r="A1659" s="107"/>
      <c r="B1659" s="107"/>
      <c r="C1659" s="108"/>
      <c r="D1659" s="108"/>
      <c r="E1659" s="107"/>
      <c r="F1659" s="107"/>
      <c r="G1659" s="107"/>
    </row>
    <row r="1660" spans="1:33" ht="20.100000000000001" customHeight="1">
      <c r="A1660" s="109" t="s">
        <v>1955</v>
      </c>
      <c r="B1660" s="109"/>
      <c r="C1660" s="109"/>
      <c r="D1660" s="109"/>
      <c r="E1660" s="109"/>
      <c r="F1660" s="109"/>
      <c r="G1660" s="109"/>
      <c r="AA1660" s="6" t="s">
        <v>1955</v>
      </c>
    </row>
    <row r="1661" spans="1:33" ht="15" customHeight="1">
      <c r="A1661" s="110" t="s">
        <v>77</v>
      </c>
      <c r="B1661" s="110"/>
      <c r="C1661" s="111" t="s">
        <v>2</v>
      </c>
      <c r="D1661" s="111" t="s">
        <v>3</v>
      </c>
      <c r="E1661" s="111" t="s">
        <v>4</v>
      </c>
      <c r="F1661" s="111" t="s">
        <v>5</v>
      </c>
      <c r="G1661" s="111" t="s">
        <v>6</v>
      </c>
      <c r="AA1661" s="6" t="s">
        <v>77</v>
      </c>
      <c r="AC1661" s="6" t="s">
        <v>2</v>
      </c>
      <c r="AD1661" s="6" t="s">
        <v>3</v>
      </c>
      <c r="AE1661" s="6" t="s">
        <v>4</v>
      </c>
      <c r="AF1661" s="104" t="s">
        <v>5</v>
      </c>
      <c r="AG1661" s="104" t="s">
        <v>6</v>
      </c>
    </row>
    <row r="1662" spans="1:33" ht="29.1" customHeight="1">
      <c r="A1662" s="112" t="s">
        <v>672</v>
      </c>
      <c r="B1662" s="113" t="s">
        <v>673</v>
      </c>
      <c r="C1662" s="112" t="s">
        <v>8</v>
      </c>
      <c r="D1662" s="112" t="s">
        <v>80</v>
      </c>
      <c r="E1662" s="114">
        <v>1.1999999999999999E-3</v>
      </c>
      <c r="F1662" s="115">
        <f t="shared" ref="F1662:F1663" si="432">IF(D1662="H",$K$9*AF1662,$K$10*AF1662)</f>
        <v>16.5075</v>
      </c>
      <c r="G1662" s="115">
        <f t="shared" ref="G1662:G1663" si="433">ROUND(F1662*E1662,2)</f>
        <v>0.02</v>
      </c>
      <c r="AA1662" s="6" t="s">
        <v>672</v>
      </c>
      <c r="AB1662" s="6" t="s">
        <v>673</v>
      </c>
      <c r="AC1662" s="6" t="s">
        <v>8</v>
      </c>
      <c r="AD1662" s="6" t="s">
        <v>80</v>
      </c>
      <c r="AE1662" s="6">
        <v>1.1999999999999999E-3</v>
      </c>
      <c r="AF1662" s="104">
        <v>22.01</v>
      </c>
      <c r="AG1662" s="104">
        <v>0.02</v>
      </c>
    </row>
    <row r="1663" spans="1:33" ht="29.1" customHeight="1">
      <c r="A1663" s="112" t="s">
        <v>674</v>
      </c>
      <c r="B1663" s="113" t="s">
        <v>675</v>
      </c>
      <c r="C1663" s="112" t="s">
        <v>8</v>
      </c>
      <c r="D1663" s="112" t="s">
        <v>83</v>
      </c>
      <c r="E1663" s="114">
        <v>8.9999999999999998E-4</v>
      </c>
      <c r="F1663" s="115">
        <f t="shared" si="432"/>
        <v>17.2575</v>
      </c>
      <c r="G1663" s="115">
        <f t="shared" si="433"/>
        <v>0.02</v>
      </c>
      <c r="AA1663" s="6" t="s">
        <v>674</v>
      </c>
      <c r="AB1663" s="6" t="s">
        <v>675</v>
      </c>
      <c r="AC1663" s="6" t="s">
        <v>8</v>
      </c>
      <c r="AD1663" s="6" t="s">
        <v>83</v>
      </c>
      <c r="AE1663" s="6">
        <v>8.9999999999999998E-4</v>
      </c>
      <c r="AF1663" s="104">
        <v>23.01</v>
      </c>
      <c r="AG1663" s="104">
        <v>0.02</v>
      </c>
    </row>
    <row r="1664" spans="1:33" ht="15" customHeight="1">
      <c r="A1664" s="107"/>
      <c r="B1664" s="107"/>
      <c r="C1664" s="107"/>
      <c r="D1664" s="107"/>
      <c r="E1664" s="116" t="s">
        <v>84</v>
      </c>
      <c r="F1664" s="116"/>
      <c r="G1664" s="117">
        <f>SUM(G1662:G1663)</f>
        <v>0.04</v>
      </c>
      <c r="AE1664" s="6" t="s">
        <v>84</v>
      </c>
      <c r="AG1664" s="104">
        <v>0.04</v>
      </c>
    </row>
    <row r="1665" spans="1:33" ht="15" customHeight="1">
      <c r="A1665" s="110" t="s">
        <v>63</v>
      </c>
      <c r="B1665" s="110"/>
      <c r="C1665" s="111" t="s">
        <v>2</v>
      </c>
      <c r="D1665" s="111" t="s">
        <v>3</v>
      </c>
      <c r="E1665" s="111" t="s">
        <v>4</v>
      </c>
      <c r="F1665" s="111" t="s">
        <v>5</v>
      </c>
      <c r="G1665" s="111" t="s">
        <v>6</v>
      </c>
      <c r="AA1665" s="6" t="s">
        <v>63</v>
      </c>
      <c r="AC1665" s="6" t="s">
        <v>2</v>
      </c>
      <c r="AD1665" s="6" t="s">
        <v>3</v>
      </c>
      <c r="AE1665" s="6" t="s">
        <v>4</v>
      </c>
      <c r="AF1665" s="104" t="s">
        <v>5</v>
      </c>
      <c r="AG1665" s="104" t="s">
        <v>6</v>
      </c>
    </row>
    <row r="1666" spans="1:33" ht="29.1" customHeight="1">
      <c r="A1666" s="112" t="s">
        <v>680</v>
      </c>
      <c r="B1666" s="113" t="s">
        <v>681</v>
      </c>
      <c r="C1666" s="112" t="s">
        <v>8</v>
      </c>
      <c r="D1666" s="112" t="s">
        <v>134</v>
      </c>
      <c r="E1666" s="114">
        <v>4.1500000000000004</v>
      </c>
      <c r="F1666" s="115">
        <f t="shared" ref="F1666:F1667" si="434">IF(D1666="H",$K$9*AF1666,$K$10*AF1666)</f>
        <v>1.9650000000000001</v>
      </c>
      <c r="G1666" s="115">
        <f t="shared" ref="G1666:G1667" si="435">ROUND(F1666*E1666,2)</f>
        <v>8.15</v>
      </c>
      <c r="AA1666" s="6" t="s">
        <v>680</v>
      </c>
      <c r="AB1666" s="6" t="s">
        <v>681</v>
      </c>
      <c r="AC1666" s="6" t="s">
        <v>8</v>
      </c>
      <c r="AD1666" s="6" t="s">
        <v>134</v>
      </c>
      <c r="AE1666" s="6">
        <v>4.1500000000000004</v>
      </c>
      <c r="AF1666" s="104">
        <v>2.62</v>
      </c>
      <c r="AG1666" s="104">
        <v>10.87</v>
      </c>
    </row>
    <row r="1667" spans="1:33" ht="54" customHeight="1">
      <c r="A1667" s="112" t="s">
        <v>682</v>
      </c>
      <c r="B1667" s="113" t="s">
        <v>683</v>
      </c>
      <c r="C1667" s="112" t="s">
        <v>8</v>
      </c>
      <c r="D1667" s="112" t="s">
        <v>95</v>
      </c>
      <c r="E1667" s="114">
        <v>1.1459999999999999</v>
      </c>
      <c r="F1667" s="115">
        <f t="shared" si="434"/>
        <v>126.72749999999999</v>
      </c>
      <c r="G1667" s="115">
        <f t="shared" si="435"/>
        <v>145.22999999999999</v>
      </c>
      <c r="AA1667" s="6" t="s">
        <v>682</v>
      </c>
      <c r="AB1667" s="6" t="s">
        <v>683</v>
      </c>
      <c r="AC1667" s="6" t="s">
        <v>8</v>
      </c>
      <c r="AD1667" s="6" t="s">
        <v>95</v>
      </c>
      <c r="AE1667" s="6">
        <v>1.1459999999999999</v>
      </c>
      <c r="AF1667" s="104">
        <v>168.97</v>
      </c>
      <c r="AG1667" s="104">
        <v>193.63</v>
      </c>
    </row>
    <row r="1668" spans="1:33" ht="15" customHeight="1">
      <c r="A1668" s="107"/>
      <c r="B1668" s="107"/>
      <c r="C1668" s="107"/>
      <c r="D1668" s="107"/>
      <c r="E1668" s="116" t="s">
        <v>75</v>
      </c>
      <c r="F1668" s="116"/>
      <c r="G1668" s="117">
        <f>SUM(G1666:G1667)</f>
        <v>153.38</v>
      </c>
      <c r="AE1668" s="6" t="s">
        <v>75</v>
      </c>
      <c r="AG1668" s="104">
        <v>204.5</v>
      </c>
    </row>
    <row r="1669" spans="1:33" ht="15" customHeight="1">
      <c r="A1669" s="110" t="s">
        <v>96</v>
      </c>
      <c r="B1669" s="110"/>
      <c r="C1669" s="111" t="s">
        <v>2</v>
      </c>
      <c r="D1669" s="111" t="s">
        <v>3</v>
      </c>
      <c r="E1669" s="111" t="s">
        <v>4</v>
      </c>
      <c r="F1669" s="111" t="s">
        <v>5</v>
      </c>
      <c r="G1669" s="111" t="s">
        <v>6</v>
      </c>
      <c r="AA1669" s="6" t="s">
        <v>96</v>
      </c>
      <c r="AC1669" s="6" t="s">
        <v>2</v>
      </c>
      <c r="AD1669" s="6" t="s">
        <v>3</v>
      </c>
      <c r="AE1669" s="6" t="s">
        <v>4</v>
      </c>
      <c r="AF1669" s="104" t="s">
        <v>5</v>
      </c>
      <c r="AG1669" s="104" t="s">
        <v>6</v>
      </c>
    </row>
    <row r="1670" spans="1:33" ht="15" customHeight="1">
      <c r="A1670" s="112" t="s">
        <v>127</v>
      </c>
      <c r="B1670" s="113" t="s">
        <v>1727</v>
      </c>
      <c r="C1670" s="112" t="s">
        <v>8</v>
      </c>
      <c r="D1670" s="112" t="s">
        <v>36</v>
      </c>
      <c r="E1670" s="114">
        <v>6.2E-2</v>
      </c>
      <c r="F1670" s="115">
        <f t="shared" ref="F1670:F1671" si="436">IF(D1670="H",$K$9*AF1670,$K$10*AF1670)</f>
        <v>12.84</v>
      </c>
      <c r="G1670" s="115">
        <f t="shared" ref="G1670:G1671" si="437">ROUND(F1670*E1670,2)</f>
        <v>0.8</v>
      </c>
      <c r="AA1670" s="6" t="s">
        <v>127</v>
      </c>
      <c r="AB1670" s="6" t="s">
        <v>1727</v>
      </c>
      <c r="AC1670" s="6" t="s">
        <v>8</v>
      </c>
      <c r="AD1670" s="6" t="s">
        <v>36</v>
      </c>
      <c r="AE1670" s="6">
        <v>6.2E-2</v>
      </c>
      <c r="AF1670" s="104">
        <v>17.12</v>
      </c>
      <c r="AG1670" s="104">
        <v>1.06</v>
      </c>
    </row>
    <row r="1671" spans="1:33" ht="15" customHeight="1">
      <c r="A1671" s="112" t="s">
        <v>684</v>
      </c>
      <c r="B1671" s="113" t="s">
        <v>1737</v>
      </c>
      <c r="C1671" s="112" t="s">
        <v>8</v>
      </c>
      <c r="D1671" s="112" t="s">
        <v>36</v>
      </c>
      <c r="E1671" s="114">
        <v>5.6000000000000001E-2</v>
      </c>
      <c r="F1671" s="115">
        <f t="shared" si="436"/>
        <v>15.914999999999999</v>
      </c>
      <c r="G1671" s="115">
        <f t="shared" si="437"/>
        <v>0.89</v>
      </c>
      <c r="AA1671" s="6" t="s">
        <v>684</v>
      </c>
      <c r="AB1671" s="6" t="s">
        <v>1737</v>
      </c>
      <c r="AC1671" s="6" t="s">
        <v>8</v>
      </c>
      <c r="AD1671" s="6" t="s">
        <v>36</v>
      </c>
      <c r="AE1671" s="6">
        <v>5.6000000000000001E-2</v>
      </c>
      <c r="AF1671" s="104">
        <v>21.22</v>
      </c>
      <c r="AG1671" s="104">
        <v>1.18</v>
      </c>
    </row>
    <row r="1672" spans="1:33" ht="18" customHeight="1">
      <c r="A1672" s="107"/>
      <c r="B1672" s="107"/>
      <c r="C1672" s="107"/>
      <c r="D1672" s="107"/>
      <c r="E1672" s="116" t="s">
        <v>99</v>
      </c>
      <c r="F1672" s="116"/>
      <c r="G1672" s="117">
        <f>SUM(G1670:G1671)</f>
        <v>1.69</v>
      </c>
      <c r="AE1672" s="6" t="s">
        <v>99</v>
      </c>
      <c r="AG1672" s="104">
        <v>2.2400000000000002</v>
      </c>
    </row>
    <row r="1673" spans="1:33" ht="15" customHeight="1">
      <c r="A1673" s="107"/>
      <c r="B1673" s="107"/>
      <c r="C1673" s="107"/>
      <c r="D1673" s="107"/>
      <c r="E1673" s="118" t="s">
        <v>21</v>
      </c>
      <c r="F1673" s="118"/>
      <c r="G1673" s="119">
        <f>G1672+G1668+G1664</f>
        <v>155.10999999999999</v>
      </c>
      <c r="AE1673" s="6" t="s">
        <v>21</v>
      </c>
      <c r="AG1673" s="104">
        <v>206.78</v>
      </c>
    </row>
    <row r="1674" spans="1:33" ht="9.9499999999999993" customHeight="1">
      <c r="A1674" s="107"/>
      <c r="B1674" s="107"/>
      <c r="C1674" s="108"/>
      <c r="D1674" s="108"/>
      <c r="E1674" s="107"/>
      <c r="F1674" s="107"/>
      <c r="G1674" s="107"/>
    </row>
    <row r="1675" spans="1:33" ht="20.100000000000001" customHeight="1">
      <c r="A1675" s="109" t="s">
        <v>1957</v>
      </c>
      <c r="B1675" s="109"/>
      <c r="C1675" s="109"/>
      <c r="D1675" s="109"/>
      <c r="E1675" s="109"/>
      <c r="F1675" s="109"/>
      <c r="G1675" s="109"/>
      <c r="AA1675" s="6" t="s">
        <v>1957</v>
      </c>
    </row>
    <row r="1676" spans="1:33" ht="15" customHeight="1">
      <c r="A1676" s="110" t="s">
        <v>63</v>
      </c>
      <c r="B1676" s="110"/>
      <c r="C1676" s="111" t="s">
        <v>2</v>
      </c>
      <c r="D1676" s="111" t="s">
        <v>3</v>
      </c>
      <c r="E1676" s="111" t="s">
        <v>4</v>
      </c>
      <c r="F1676" s="111" t="s">
        <v>5</v>
      </c>
      <c r="G1676" s="111" t="s">
        <v>6</v>
      </c>
      <c r="AA1676" s="6" t="s">
        <v>63</v>
      </c>
      <c r="AC1676" s="6" t="s">
        <v>2</v>
      </c>
      <c r="AD1676" s="6" t="s">
        <v>3</v>
      </c>
      <c r="AE1676" s="6" t="s">
        <v>4</v>
      </c>
      <c r="AF1676" s="104" t="s">
        <v>5</v>
      </c>
      <c r="AG1676" s="104" t="s">
        <v>6</v>
      </c>
    </row>
    <row r="1677" spans="1:33" ht="15" customHeight="1">
      <c r="A1677" s="112" t="s">
        <v>685</v>
      </c>
      <c r="B1677" s="113" t="s">
        <v>686</v>
      </c>
      <c r="C1677" s="112" t="s">
        <v>48</v>
      </c>
      <c r="D1677" s="112" t="s">
        <v>66</v>
      </c>
      <c r="E1677" s="114">
        <v>1</v>
      </c>
      <c r="F1677" s="115">
        <f>IF(D1677="H",$K$9*AF1677,$K$10*AF1677)</f>
        <v>107.7525</v>
      </c>
      <c r="G1677" s="115">
        <f t="shared" ref="G1677" si="438">ROUND(F1677*E1677,2)</f>
        <v>107.75</v>
      </c>
      <c r="AA1677" s="6" t="s">
        <v>685</v>
      </c>
      <c r="AB1677" s="6" t="s">
        <v>686</v>
      </c>
      <c r="AC1677" s="6" t="s">
        <v>48</v>
      </c>
      <c r="AD1677" s="6" t="s">
        <v>66</v>
      </c>
      <c r="AE1677" s="6">
        <v>1</v>
      </c>
      <c r="AF1677" s="104">
        <v>143.66999999999999</v>
      </c>
      <c r="AG1677" s="104">
        <v>143.66999999999999</v>
      </c>
    </row>
    <row r="1678" spans="1:33" ht="15" customHeight="1">
      <c r="A1678" s="107"/>
      <c r="B1678" s="107"/>
      <c r="C1678" s="107"/>
      <c r="D1678" s="107"/>
      <c r="E1678" s="116" t="s">
        <v>75</v>
      </c>
      <c r="F1678" s="116"/>
      <c r="G1678" s="117">
        <f>SUM(G1677)</f>
        <v>107.75</v>
      </c>
      <c r="AE1678" s="6" t="s">
        <v>75</v>
      </c>
      <c r="AG1678" s="104">
        <v>143.66999999999999</v>
      </c>
    </row>
    <row r="1679" spans="1:33" ht="15" customHeight="1">
      <c r="A1679" s="110" t="s">
        <v>96</v>
      </c>
      <c r="B1679" s="110"/>
      <c r="C1679" s="111" t="s">
        <v>2</v>
      </c>
      <c r="D1679" s="111" t="s">
        <v>3</v>
      </c>
      <c r="E1679" s="111" t="s">
        <v>4</v>
      </c>
      <c r="F1679" s="111" t="s">
        <v>5</v>
      </c>
      <c r="G1679" s="111" t="s">
        <v>6</v>
      </c>
      <c r="AA1679" s="6" t="s">
        <v>96</v>
      </c>
      <c r="AC1679" s="6" t="s">
        <v>2</v>
      </c>
      <c r="AD1679" s="6" t="s">
        <v>3</v>
      </c>
      <c r="AE1679" s="6" t="s">
        <v>4</v>
      </c>
      <c r="AF1679" s="104" t="s">
        <v>5</v>
      </c>
      <c r="AG1679" s="104" t="s">
        <v>6</v>
      </c>
    </row>
    <row r="1680" spans="1:33" ht="15" customHeight="1">
      <c r="A1680" s="112">
        <v>88262</v>
      </c>
      <c r="B1680" s="113" t="s">
        <v>1725</v>
      </c>
      <c r="C1680" s="112" t="s">
        <v>8</v>
      </c>
      <c r="D1680" s="112" t="s">
        <v>36</v>
      </c>
      <c r="E1680" s="114">
        <v>0.24</v>
      </c>
      <c r="F1680" s="115">
        <f t="shared" ref="F1680:F1681" si="439">IF(D1680="H",$K$9*AF1680,$K$10*AF1680)</f>
        <v>16.049999999999997</v>
      </c>
      <c r="G1680" s="115">
        <f t="shared" ref="G1680:G1681" si="440">ROUND(F1680*E1680,2)</f>
        <v>3.85</v>
      </c>
      <c r="AA1680" s="6">
        <v>88262</v>
      </c>
      <c r="AB1680" s="6" t="s">
        <v>1725</v>
      </c>
      <c r="AC1680" s="6" t="s">
        <v>8</v>
      </c>
      <c r="AD1680" s="6" t="s">
        <v>36</v>
      </c>
      <c r="AE1680" s="6">
        <v>0.24</v>
      </c>
      <c r="AF1680" s="104">
        <v>21.4</v>
      </c>
      <c r="AG1680" s="104">
        <v>5.14</v>
      </c>
    </row>
    <row r="1681" spans="1:33" ht="15" customHeight="1">
      <c r="A1681" s="112" t="s">
        <v>127</v>
      </c>
      <c r="B1681" s="113" t="s">
        <v>1727</v>
      </c>
      <c r="C1681" s="112" t="s">
        <v>8</v>
      </c>
      <c r="D1681" s="112" t="s">
        <v>36</v>
      </c>
      <c r="E1681" s="114">
        <v>0.24</v>
      </c>
      <c r="F1681" s="115">
        <f t="shared" si="439"/>
        <v>12.84</v>
      </c>
      <c r="G1681" s="115">
        <f t="shared" si="440"/>
        <v>3.08</v>
      </c>
      <c r="AA1681" s="6" t="s">
        <v>127</v>
      </c>
      <c r="AB1681" s="6" t="s">
        <v>1727</v>
      </c>
      <c r="AC1681" s="6" t="s">
        <v>8</v>
      </c>
      <c r="AD1681" s="6" t="s">
        <v>36</v>
      </c>
      <c r="AE1681" s="6">
        <v>0.24</v>
      </c>
      <c r="AF1681" s="104">
        <v>17.12</v>
      </c>
      <c r="AG1681" s="104">
        <v>4.1100000000000003</v>
      </c>
    </row>
    <row r="1682" spans="1:33" ht="15" customHeight="1">
      <c r="A1682" s="107"/>
      <c r="B1682" s="107"/>
      <c r="C1682" s="107"/>
      <c r="D1682" s="107"/>
      <c r="E1682" s="116" t="s">
        <v>99</v>
      </c>
      <c r="F1682" s="116"/>
      <c r="G1682" s="117">
        <f>SUM(G1680:G1681)</f>
        <v>6.93</v>
      </c>
      <c r="AE1682" s="6" t="s">
        <v>99</v>
      </c>
      <c r="AG1682" s="104">
        <v>9.25</v>
      </c>
    </row>
    <row r="1683" spans="1:33" ht="15" customHeight="1">
      <c r="A1683" s="107"/>
      <c r="B1683" s="107"/>
      <c r="C1683" s="107"/>
      <c r="D1683" s="107"/>
      <c r="E1683" s="118" t="s">
        <v>21</v>
      </c>
      <c r="F1683" s="118"/>
      <c r="G1683" s="119">
        <f>G1682+G1678</f>
        <v>114.68</v>
      </c>
      <c r="AE1683" s="6" t="s">
        <v>21</v>
      </c>
      <c r="AG1683" s="104">
        <v>152.91999999999999</v>
      </c>
    </row>
    <row r="1684" spans="1:33" ht="9.9499999999999993" customHeight="1">
      <c r="A1684" s="107"/>
      <c r="B1684" s="107"/>
      <c r="C1684" s="108"/>
      <c r="D1684" s="108"/>
      <c r="E1684" s="107"/>
      <c r="F1684" s="107"/>
      <c r="G1684" s="107"/>
    </row>
    <row r="1685" spans="1:33" ht="20.100000000000001" customHeight="1">
      <c r="A1685" s="109" t="s">
        <v>1954</v>
      </c>
      <c r="B1685" s="109"/>
      <c r="C1685" s="109"/>
      <c r="D1685" s="109"/>
      <c r="E1685" s="109"/>
      <c r="F1685" s="109"/>
      <c r="G1685" s="109"/>
      <c r="AA1685" s="6" t="s">
        <v>1954</v>
      </c>
    </row>
    <row r="1686" spans="1:33" ht="15" customHeight="1">
      <c r="A1686" s="110" t="s">
        <v>77</v>
      </c>
      <c r="B1686" s="110"/>
      <c r="C1686" s="111" t="s">
        <v>2</v>
      </c>
      <c r="D1686" s="111" t="s">
        <v>3</v>
      </c>
      <c r="E1686" s="111" t="s">
        <v>4</v>
      </c>
      <c r="F1686" s="111" t="s">
        <v>5</v>
      </c>
      <c r="G1686" s="111" t="s">
        <v>6</v>
      </c>
      <c r="AA1686" s="6" t="s">
        <v>77</v>
      </c>
      <c r="AC1686" s="6" t="s">
        <v>2</v>
      </c>
      <c r="AD1686" s="6" t="s">
        <v>3</v>
      </c>
      <c r="AE1686" s="6" t="s">
        <v>4</v>
      </c>
      <c r="AF1686" s="104" t="s">
        <v>5</v>
      </c>
      <c r="AG1686" s="104" t="s">
        <v>6</v>
      </c>
    </row>
    <row r="1687" spans="1:33" ht="29.1" customHeight="1">
      <c r="A1687" s="112" t="s">
        <v>672</v>
      </c>
      <c r="B1687" s="113" t="s">
        <v>673</v>
      </c>
      <c r="C1687" s="112" t="s">
        <v>8</v>
      </c>
      <c r="D1687" s="112" t="s">
        <v>80</v>
      </c>
      <c r="E1687" s="114">
        <v>1.83E-2</v>
      </c>
      <c r="F1687" s="115">
        <f t="shared" ref="F1687:F1688" si="441">IF(D1687="H",$K$9*AF1687,$K$10*AF1687)</f>
        <v>16.5075</v>
      </c>
      <c r="G1687" s="115">
        <f t="shared" ref="G1687:G1688" si="442">ROUND(F1687*E1687,2)</f>
        <v>0.3</v>
      </c>
      <c r="AA1687" s="6" t="s">
        <v>672</v>
      </c>
      <c r="AB1687" s="6" t="s">
        <v>673</v>
      </c>
      <c r="AC1687" s="6" t="s">
        <v>8</v>
      </c>
      <c r="AD1687" s="6" t="s">
        <v>80</v>
      </c>
      <c r="AE1687" s="6">
        <v>1.83E-2</v>
      </c>
      <c r="AF1687" s="104">
        <v>22.01</v>
      </c>
      <c r="AG1687" s="104">
        <v>0.4</v>
      </c>
    </row>
    <row r="1688" spans="1:33" ht="29.1" customHeight="1">
      <c r="A1688" s="112" t="s">
        <v>674</v>
      </c>
      <c r="B1688" s="113" t="s">
        <v>675</v>
      </c>
      <c r="C1688" s="112" t="s">
        <v>8</v>
      </c>
      <c r="D1688" s="112" t="s">
        <v>83</v>
      </c>
      <c r="E1688" s="114">
        <v>1.32E-2</v>
      </c>
      <c r="F1688" s="115">
        <f t="shared" si="441"/>
        <v>17.2575</v>
      </c>
      <c r="G1688" s="115">
        <f t="shared" si="442"/>
        <v>0.23</v>
      </c>
      <c r="AA1688" s="6" t="s">
        <v>674</v>
      </c>
      <c r="AB1688" s="6" t="s">
        <v>675</v>
      </c>
      <c r="AC1688" s="6" t="s">
        <v>8</v>
      </c>
      <c r="AD1688" s="6" t="s">
        <v>83</v>
      </c>
      <c r="AE1688" s="6">
        <v>1.32E-2</v>
      </c>
      <c r="AF1688" s="104">
        <v>23.01</v>
      </c>
      <c r="AG1688" s="104">
        <v>0.3</v>
      </c>
    </row>
    <row r="1689" spans="1:33" ht="15" customHeight="1">
      <c r="A1689" s="107"/>
      <c r="B1689" s="107"/>
      <c r="C1689" s="107"/>
      <c r="D1689" s="107"/>
      <c r="E1689" s="116" t="s">
        <v>84</v>
      </c>
      <c r="F1689" s="116"/>
      <c r="G1689" s="117">
        <f>SUM(G1686:G1688)</f>
        <v>0.53</v>
      </c>
      <c r="AE1689" s="6" t="s">
        <v>84</v>
      </c>
      <c r="AG1689" s="104">
        <v>0.7</v>
      </c>
    </row>
    <row r="1690" spans="1:33" ht="15" customHeight="1">
      <c r="A1690" s="110" t="s">
        <v>63</v>
      </c>
      <c r="B1690" s="110"/>
      <c r="C1690" s="111" t="s">
        <v>2</v>
      </c>
      <c r="D1690" s="111" t="s">
        <v>3</v>
      </c>
      <c r="E1690" s="111" t="s">
        <v>4</v>
      </c>
      <c r="F1690" s="111" t="s">
        <v>5</v>
      </c>
      <c r="G1690" s="111" t="s">
        <v>6</v>
      </c>
      <c r="AA1690" s="6" t="s">
        <v>63</v>
      </c>
      <c r="AC1690" s="6" t="s">
        <v>2</v>
      </c>
      <c r="AD1690" s="6" t="s">
        <v>3</v>
      </c>
      <c r="AE1690" s="6" t="s">
        <v>4</v>
      </c>
      <c r="AF1690" s="104" t="s">
        <v>5</v>
      </c>
      <c r="AG1690" s="104" t="s">
        <v>6</v>
      </c>
    </row>
    <row r="1691" spans="1:33" ht="20.100000000000001" customHeight="1">
      <c r="A1691" s="112" t="s">
        <v>687</v>
      </c>
      <c r="B1691" s="113" t="s">
        <v>688</v>
      </c>
      <c r="C1691" s="112" t="s">
        <v>8</v>
      </c>
      <c r="D1691" s="112" t="s">
        <v>87</v>
      </c>
      <c r="E1691" s="114">
        <v>1.05</v>
      </c>
      <c r="F1691" s="115">
        <f t="shared" ref="F1691:F1695" si="443">IF(D1691="H",$K$9*AF1691,$K$10*AF1691)</f>
        <v>45.69</v>
      </c>
      <c r="G1691" s="115">
        <f t="shared" ref="G1691:G1695" si="444">ROUND(F1691*E1691,2)</f>
        <v>47.97</v>
      </c>
      <c r="AA1691" s="6" t="s">
        <v>687</v>
      </c>
      <c r="AB1691" s="6" t="s">
        <v>688</v>
      </c>
      <c r="AC1691" s="6" t="s">
        <v>8</v>
      </c>
      <c r="AD1691" s="6" t="s">
        <v>87</v>
      </c>
      <c r="AE1691" s="6">
        <v>1.05</v>
      </c>
      <c r="AF1691" s="104">
        <v>60.92</v>
      </c>
      <c r="AG1691" s="104">
        <v>63.96</v>
      </c>
    </row>
    <row r="1692" spans="1:33" ht="15" customHeight="1">
      <c r="A1692" s="112" t="s">
        <v>88</v>
      </c>
      <c r="B1692" s="113" t="s">
        <v>89</v>
      </c>
      <c r="C1692" s="112" t="s">
        <v>8</v>
      </c>
      <c r="D1692" s="112" t="s">
        <v>90</v>
      </c>
      <c r="E1692" s="114">
        <v>1.2999999999999999E-2</v>
      </c>
      <c r="F1692" s="115">
        <f t="shared" si="443"/>
        <v>15</v>
      </c>
      <c r="G1692" s="115">
        <f t="shared" si="444"/>
        <v>0.2</v>
      </c>
      <c r="AA1692" s="6" t="s">
        <v>88</v>
      </c>
      <c r="AB1692" s="6" t="s">
        <v>89</v>
      </c>
      <c r="AC1692" s="6" t="s">
        <v>8</v>
      </c>
      <c r="AD1692" s="6" t="s">
        <v>90</v>
      </c>
      <c r="AE1692" s="6">
        <v>1.2999999999999999E-2</v>
      </c>
      <c r="AF1692" s="104">
        <v>20</v>
      </c>
      <c r="AG1692" s="104">
        <v>0.26</v>
      </c>
    </row>
    <row r="1693" spans="1:33" ht="20.100000000000001" customHeight="1">
      <c r="A1693" s="112" t="s">
        <v>689</v>
      </c>
      <c r="B1693" s="113" t="s">
        <v>690</v>
      </c>
      <c r="C1693" s="112" t="s">
        <v>8</v>
      </c>
      <c r="D1693" s="112" t="s">
        <v>90</v>
      </c>
      <c r="E1693" s="114">
        <v>2.3999999999999998E-3</v>
      </c>
      <c r="F1693" s="115">
        <f t="shared" si="443"/>
        <v>48.382500000000007</v>
      </c>
      <c r="G1693" s="115">
        <f t="shared" si="444"/>
        <v>0.12</v>
      </c>
      <c r="AA1693" s="6" t="s">
        <v>689</v>
      </c>
      <c r="AB1693" s="6" t="s">
        <v>690</v>
      </c>
      <c r="AC1693" s="6" t="s">
        <v>8</v>
      </c>
      <c r="AD1693" s="6" t="s">
        <v>90</v>
      </c>
      <c r="AE1693" s="6">
        <v>2.3999999999999998E-3</v>
      </c>
      <c r="AF1693" s="104">
        <v>64.510000000000005</v>
      </c>
      <c r="AG1693" s="104">
        <v>0.15</v>
      </c>
    </row>
    <row r="1694" spans="1:33" ht="20.100000000000001" customHeight="1">
      <c r="A1694" s="112" t="s">
        <v>633</v>
      </c>
      <c r="B1694" s="113" t="s">
        <v>634</v>
      </c>
      <c r="C1694" s="112" t="s">
        <v>8</v>
      </c>
      <c r="D1694" s="112" t="s">
        <v>635</v>
      </c>
      <c r="E1694" s="114">
        <v>8.1000000000000003E-2</v>
      </c>
      <c r="F1694" s="115">
        <f t="shared" si="443"/>
        <v>39.5625</v>
      </c>
      <c r="G1694" s="115">
        <f t="shared" si="444"/>
        <v>3.2</v>
      </c>
      <c r="AA1694" s="6" t="s">
        <v>633</v>
      </c>
      <c r="AB1694" s="6" t="s">
        <v>634</v>
      </c>
      <c r="AC1694" s="6" t="s">
        <v>8</v>
      </c>
      <c r="AD1694" s="6" t="s">
        <v>635</v>
      </c>
      <c r="AE1694" s="6">
        <v>8.1000000000000003E-2</v>
      </c>
      <c r="AF1694" s="104">
        <v>52.75</v>
      </c>
      <c r="AG1694" s="104">
        <v>4.2699999999999996</v>
      </c>
    </row>
    <row r="1695" spans="1:33" ht="15" customHeight="1">
      <c r="A1695" s="112" t="s">
        <v>691</v>
      </c>
      <c r="B1695" s="113" t="s">
        <v>692</v>
      </c>
      <c r="C1695" s="112" t="s">
        <v>8</v>
      </c>
      <c r="D1695" s="112" t="s">
        <v>90</v>
      </c>
      <c r="E1695" s="114">
        <v>0.09</v>
      </c>
      <c r="F1695" s="115">
        <f t="shared" si="443"/>
        <v>105.84</v>
      </c>
      <c r="G1695" s="115">
        <f t="shared" si="444"/>
        <v>9.5299999999999994</v>
      </c>
      <c r="AA1695" s="6" t="s">
        <v>691</v>
      </c>
      <c r="AB1695" s="6" t="s">
        <v>692</v>
      </c>
      <c r="AC1695" s="6" t="s">
        <v>8</v>
      </c>
      <c r="AD1695" s="6" t="s">
        <v>90</v>
      </c>
      <c r="AE1695" s="6">
        <v>0.09</v>
      </c>
      <c r="AF1695" s="104">
        <v>141.12</v>
      </c>
      <c r="AG1695" s="104">
        <v>12.7</v>
      </c>
    </row>
    <row r="1696" spans="1:33" ht="15" customHeight="1">
      <c r="A1696" s="107"/>
      <c r="B1696" s="107"/>
      <c r="C1696" s="107"/>
      <c r="D1696" s="107"/>
      <c r="E1696" s="116" t="s">
        <v>75</v>
      </c>
      <c r="F1696" s="116"/>
      <c r="G1696" s="117">
        <f>SUM(G1691:G1695)</f>
        <v>61.02</v>
      </c>
      <c r="AE1696" s="6" t="s">
        <v>75</v>
      </c>
      <c r="AG1696" s="104">
        <v>81.34</v>
      </c>
    </row>
    <row r="1697" spans="1:33" ht="15" customHeight="1">
      <c r="A1697" s="110" t="s">
        <v>96</v>
      </c>
      <c r="B1697" s="110"/>
      <c r="C1697" s="111" t="s">
        <v>2</v>
      </c>
      <c r="D1697" s="111" t="s">
        <v>3</v>
      </c>
      <c r="E1697" s="111" t="s">
        <v>4</v>
      </c>
      <c r="F1697" s="111" t="s">
        <v>5</v>
      </c>
      <c r="G1697" s="111" t="s">
        <v>6</v>
      </c>
      <c r="AA1697" s="6" t="s">
        <v>96</v>
      </c>
      <c r="AC1697" s="6" t="s">
        <v>2</v>
      </c>
      <c r="AD1697" s="6" t="s">
        <v>3</v>
      </c>
      <c r="AE1697" s="6" t="s">
        <v>4</v>
      </c>
      <c r="AF1697" s="104" t="s">
        <v>5</v>
      </c>
      <c r="AG1697" s="104" t="s">
        <v>6</v>
      </c>
    </row>
    <row r="1698" spans="1:33" ht="15" customHeight="1">
      <c r="A1698" s="112" t="s">
        <v>127</v>
      </c>
      <c r="B1698" s="113" t="s">
        <v>1727</v>
      </c>
      <c r="C1698" s="112" t="s">
        <v>8</v>
      </c>
      <c r="D1698" s="112" t="s">
        <v>36</v>
      </c>
      <c r="E1698" s="114">
        <v>0.371</v>
      </c>
      <c r="F1698" s="115">
        <f t="shared" ref="F1698:F1699" si="445">IF(D1698="H",$K$9*AF1698,$K$10*AF1698)</f>
        <v>12.84</v>
      </c>
      <c r="G1698" s="115">
        <f t="shared" ref="G1698:G1699" si="446">ROUND(F1698*E1698,2)</f>
        <v>4.76</v>
      </c>
      <c r="AA1698" s="6" t="s">
        <v>127</v>
      </c>
      <c r="AB1698" s="6" t="s">
        <v>1727</v>
      </c>
      <c r="AC1698" s="6" t="s">
        <v>8</v>
      </c>
      <c r="AD1698" s="6" t="s">
        <v>36</v>
      </c>
      <c r="AE1698" s="6">
        <v>0.371</v>
      </c>
      <c r="AF1698" s="104">
        <v>17.12</v>
      </c>
      <c r="AG1698" s="104">
        <v>6.35</v>
      </c>
    </row>
    <row r="1699" spans="1:33" ht="15" customHeight="1">
      <c r="A1699" s="112" t="s">
        <v>684</v>
      </c>
      <c r="B1699" s="113" t="s">
        <v>1737</v>
      </c>
      <c r="C1699" s="112" t="s">
        <v>8</v>
      </c>
      <c r="D1699" s="112" t="s">
        <v>36</v>
      </c>
      <c r="E1699" s="114">
        <v>0.27700000000000002</v>
      </c>
      <c r="F1699" s="115">
        <f t="shared" si="445"/>
        <v>15.914999999999999</v>
      </c>
      <c r="G1699" s="115">
        <f t="shared" si="446"/>
        <v>4.41</v>
      </c>
      <c r="AA1699" s="6" t="s">
        <v>684</v>
      </c>
      <c r="AB1699" s="6" t="s">
        <v>1737</v>
      </c>
      <c r="AC1699" s="6" t="s">
        <v>8</v>
      </c>
      <c r="AD1699" s="6" t="s">
        <v>36</v>
      </c>
      <c r="AE1699" s="6">
        <v>0.27700000000000002</v>
      </c>
      <c r="AF1699" s="104">
        <v>21.22</v>
      </c>
      <c r="AG1699" s="104">
        <v>5.87</v>
      </c>
    </row>
    <row r="1700" spans="1:33" ht="18" customHeight="1">
      <c r="A1700" s="107"/>
      <c r="B1700" s="107"/>
      <c r="C1700" s="107"/>
      <c r="D1700" s="107"/>
      <c r="E1700" s="116" t="s">
        <v>99</v>
      </c>
      <c r="F1700" s="116"/>
      <c r="G1700" s="117">
        <f>SUM(G1698:G1699)</f>
        <v>9.17</v>
      </c>
      <c r="AE1700" s="6" t="s">
        <v>99</v>
      </c>
      <c r="AG1700" s="104">
        <v>12.22</v>
      </c>
    </row>
    <row r="1701" spans="1:33" ht="15" customHeight="1">
      <c r="A1701" s="107"/>
      <c r="B1701" s="107"/>
      <c r="C1701" s="107"/>
      <c r="D1701" s="107"/>
      <c r="E1701" s="118" t="s">
        <v>21</v>
      </c>
      <c r="F1701" s="118"/>
      <c r="G1701" s="119">
        <f>G1700+G1696+G1689</f>
        <v>70.72</v>
      </c>
      <c r="AE1701" s="6" t="s">
        <v>21</v>
      </c>
      <c r="AG1701" s="104">
        <v>94.26</v>
      </c>
    </row>
    <row r="1702" spans="1:33" ht="9.9499999999999993" customHeight="1">
      <c r="A1702" s="107"/>
      <c r="B1702" s="107"/>
      <c r="C1702" s="108"/>
      <c r="D1702" s="108"/>
      <c r="E1702" s="107"/>
      <c r="F1702" s="107"/>
      <c r="G1702" s="107"/>
    </row>
    <row r="1703" spans="1:33" ht="20.100000000000001" customHeight="1">
      <c r="A1703" s="109" t="s">
        <v>1953</v>
      </c>
      <c r="B1703" s="109"/>
      <c r="C1703" s="109"/>
      <c r="D1703" s="109"/>
      <c r="E1703" s="109"/>
      <c r="F1703" s="109"/>
      <c r="G1703" s="109"/>
      <c r="AA1703" s="6" t="s">
        <v>1953</v>
      </c>
    </row>
    <row r="1704" spans="1:33" ht="15" customHeight="1">
      <c r="A1704" s="110" t="s">
        <v>63</v>
      </c>
      <c r="B1704" s="110"/>
      <c r="C1704" s="111" t="s">
        <v>2</v>
      </c>
      <c r="D1704" s="111" t="s">
        <v>3</v>
      </c>
      <c r="E1704" s="111" t="s">
        <v>4</v>
      </c>
      <c r="F1704" s="111" t="s">
        <v>5</v>
      </c>
      <c r="G1704" s="111" t="s">
        <v>6</v>
      </c>
      <c r="AA1704" s="6" t="s">
        <v>63</v>
      </c>
      <c r="AC1704" s="6" t="s">
        <v>2</v>
      </c>
      <c r="AD1704" s="6" t="s">
        <v>3</v>
      </c>
      <c r="AE1704" s="6" t="s">
        <v>4</v>
      </c>
      <c r="AF1704" s="104" t="s">
        <v>5</v>
      </c>
      <c r="AG1704" s="104" t="s">
        <v>6</v>
      </c>
    </row>
    <row r="1705" spans="1:33" ht="15" customHeight="1">
      <c r="A1705" s="112" t="s">
        <v>693</v>
      </c>
      <c r="B1705" s="113" t="s">
        <v>694</v>
      </c>
      <c r="C1705" s="112" t="s">
        <v>8</v>
      </c>
      <c r="D1705" s="112" t="s">
        <v>90</v>
      </c>
      <c r="E1705" s="114">
        <v>0.52</v>
      </c>
      <c r="F1705" s="115">
        <f t="shared" ref="F1705:F1708" si="447">IF(D1705="H",$K$9*AF1705,$K$10*AF1705)</f>
        <v>6.36</v>
      </c>
      <c r="G1705" s="115">
        <f t="shared" ref="G1705" si="448">ROUND(F1705*E1705,2)</f>
        <v>3.31</v>
      </c>
      <c r="AA1705" s="6" t="s">
        <v>693</v>
      </c>
      <c r="AB1705" s="6" t="s">
        <v>694</v>
      </c>
      <c r="AC1705" s="6" t="s">
        <v>8</v>
      </c>
      <c r="AD1705" s="6" t="s">
        <v>90</v>
      </c>
      <c r="AE1705" s="6">
        <v>0.52</v>
      </c>
      <c r="AF1705" s="104">
        <v>8.48</v>
      </c>
      <c r="AG1705" s="104">
        <v>4.4000000000000004</v>
      </c>
    </row>
    <row r="1706" spans="1:33" ht="20.100000000000001" customHeight="1">
      <c r="A1706" s="112" t="s">
        <v>695</v>
      </c>
      <c r="B1706" s="113" t="s">
        <v>696</v>
      </c>
      <c r="C1706" s="112" t="s">
        <v>8</v>
      </c>
      <c r="D1706" s="112" t="s">
        <v>95</v>
      </c>
      <c r="E1706" s="114">
        <v>1.125</v>
      </c>
      <c r="F1706" s="115">
        <f t="shared" si="447"/>
        <v>61.320000000000007</v>
      </c>
      <c r="G1706" s="115">
        <f t="shared" ref="G1706:G1708" si="449">ROUND(F1706*E1706,2)</f>
        <v>68.989999999999995</v>
      </c>
      <c r="AA1706" s="6" t="s">
        <v>695</v>
      </c>
      <c r="AB1706" s="6" t="s">
        <v>696</v>
      </c>
      <c r="AC1706" s="6" t="s">
        <v>8</v>
      </c>
      <c r="AD1706" s="6" t="s">
        <v>95</v>
      </c>
      <c r="AE1706" s="6">
        <v>1.125</v>
      </c>
      <c r="AF1706" s="104">
        <v>81.760000000000005</v>
      </c>
      <c r="AG1706" s="104">
        <v>91.98</v>
      </c>
    </row>
    <row r="1707" spans="1:33" ht="20.100000000000001" customHeight="1">
      <c r="A1707" s="112" t="s">
        <v>697</v>
      </c>
      <c r="B1707" s="113" t="s">
        <v>698</v>
      </c>
      <c r="C1707" s="112" t="s">
        <v>8</v>
      </c>
      <c r="D1707" s="112" t="s">
        <v>95</v>
      </c>
      <c r="E1707" s="114">
        <v>1.125</v>
      </c>
      <c r="F1707" s="115">
        <f t="shared" si="447"/>
        <v>75.300000000000011</v>
      </c>
      <c r="G1707" s="115">
        <f t="shared" si="449"/>
        <v>84.71</v>
      </c>
      <c r="AA1707" s="6" t="s">
        <v>697</v>
      </c>
      <c r="AB1707" s="6" t="s">
        <v>698</v>
      </c>
      <c r="AC1707" s="6" t="s">
        <v>8</v>
      </c>
      <c r="AD1707" s="6" t="s">
        <v>95</v>
      </c>
      <c r="AE1707" s="6">
        <v>1.125</v>
      </c>
      <c r="AF1707" s="104">
        <v>100.4</v>
      </c>
      <c r="AG1707" s="104">
        <v>112.95</v>
      </c>
    </row>
    <row r="1708" spans="1:33" ht="20.100000000000001" customHeight="1">
      <c r="A1708" s="112" t="s">
        <v>699</v>
      </c>
      <c r="B1708" s="113" t="s">
        <v>700</v>
      </c>
      <c r="C1708" s="112" t="s">
        <v>8</v>
      </c>
      <c r="D1708" s="112" t="s">
        <v>112</v>
      </c>
      <c r="E1708" s="114">
        <v>0.61499999999999999</v>
      </c>
      <c r="F1708" s="115">
        <f t="shared" si="447"/>
        <v>16.102499999999999</v>
      </c>
      <c r="G1708" s="115">
        <f t="shared" si="449"/>
        <v>9.9</v>
      </c>
      <c r="AA1708" s="6" t="s">
        <v>699</v>
      </c>
      <c r="AB1708" s="6" t="s">
        <v>700</v>
      </c>
      <c r="AC1708" s="6" t="s">
        <v>8</v>
      </c>
      <c r="AD1708" s="6" t="s">
        <v>112</v>
      </c>
      <c r="AE1708" s="6">
        <v>0.61499999999999999</v>
      </c>
      <c r="AF1708" s="104">
        <v>21.47</v>
      </c>
      <c r="AG1708" s="104">
        <v>13.2</v>
      </c>
    </row>
    <row r="1709" spans="1:33" ht="15" customHeight="1">
      <c r="A1709" s="107"/>
      <c r="B1709" s="107"/>
      <c r="C1709" s="107"/>
      <c r="D1709" s="107"/>
      <c r="E1709" s="116" t="s">
        <v>75</v>
      </c>
      <c r="F1709" s="116"/>
      <c r="G1709" s="117">
        <f>SUM(G1704:G1708)</f>
        <v>166.91</v>
      </c>
      <c r="AE1709" s="6" t="s">
        <v>75</v>
      </c>
      <c r="AG1709" s="104">
        <v>222.53</v>
      </c>
    </row>
    <row r="1710" spans="1:33" ht="15" customHeight="1">
      <c r="A1710" s="110" t="s">
        <v>96</v>
      </c>
      <c r="B1710" s="110"/>
      <c r="C1710" s="111" t="s">
        <v>2</v>
      </c>
      <c r="D1710" s="111" t="s">
        <v>3</v>
      </c>
      <c r="E1710" s="111" t="s">
        <v>4</v>
      </c>
      <c r="F1710" s="111" t="s">
        <v>5</v>
      </c>
      <c r="G1710" s="111" t="s">
        <v>6</v>
      </c>
      <c r="AA1710" s="6" t="s">
        <v>96</v>
      </c>
      <c r="AC1710" s="6" t="s">
        <v>2</v>
      </c>
      <c r="AD1710" s="6" t="s">
        <v>3</v>
      </c>
      <c r="AE1710" s="6" t="s">
        <v>4</v>
      </c>
      <c r="AF1710" s="104" t="s">
        <v>5</v>
      </c>
      <c r="AG1710" s="104" t="s">
        <v>6</v>
      </c>
    </row>
    <row r="1711" spans="1:33" ht="15" customHeight="1">
      <c r="A1711" s="112" t="s">
        <v>476</v>
      </c>
      <c r="B1711" s="113" t="s">
        <v>1732</v>
      </c>
      <c r="C1711" s="112" t="s">
        <v>8</v>
      </c>
      <c r="D1711" s="112" t="s">
        <v>36</v>
      </c>
      <c r="E1711" s="114">
        <v>0.27800000000000002</v>
      </c>
      <c r="F1711" s="115">
        <f t="shared" ref="F1711:F1712" si="450">IF(D1711="H",$K$9*AF1711,$K$10*AF1711)</f>
        <v>13.3125</v>
      </c>
      <c r="G1711" s="115">
        <f t="shared" ref="G1711:G1712" si="451">ROUND(F1711*E1711,2)</f>
        <v>3.7</v>
      </c>
      <c r="AA1711" s="6" t="s">
        <v>476</v>
      </c>
      <c r="AB1711" s="6" t="s">
        <v>1732</v>
      </c>
      <c r="AC1711" s="6" t="s">
        <v>8</v>
      </c>
      <c r="AD1711" s="6" t="s">
        <v>36</v>
      </c>
      <c r="AE1711" s="6">
        <v>0.27800000000000002</v>
      </c>
      <c r="AF1711" s="104">
        <v>17.75</v>
      </c>
      <c r="AG1711" s="104">
        <v>4.93</v>
      </c>
    </row>
    <row r="1712" spans="1:33" ht="15" customHeight="1">
      <c r="A1712" s="112" t="s">
        <v>477</v>
      </c>
      <c r="B1712" s="113" t="s">
        <v>1733</v>
      </c>
      <c r="C1712" s="112" t="s">
        <v>8</v>
      </c>
      <c r="D1712" s="112" t="s">
        <v>36</v>
      </c>
      <c r="E1712" s="114">
        <v>1.375</v>
      </c>
      <c r="F1712" s="115">
        <f t="shared" si="450"/>
        <v>16.297499999999999</v>
      </c>
      <c r="G1712" s="115">
        <f t="shared" si="451"/>
        <v>22.41</v>
      </c>
      <c r="AA1712" s="6" t="s">
        <v>477</v>
      </c>
      <c r="AB1712" s="6" t="s">
        <v>1733</v>
      </c>
      <c r="AC1712" s="6" t="s">
        <v>8</v>
      </c>
      <c r="AD1712" s="6" t="s">
        <v>36</v>
      </c>
      <c r="AE1712" s="6">
        <v>1.375</v>
      </c>
      <c r="AF1712" s="104">
        <v>21.73</v>
      </c>
      <c r="AG1712" s="104">
        <v>29.87</v>
      </c>
    </row>
    <row r="1713" spans="1:33" ht="18" customHeight="1">
      <c r="A1713" s="107"/>
      <c r="B1713" s="107"/>
      <c r="C1713" s="107"/>
      <c r="D1713" s="107"/>
      <c r="E1713" s="116" t="s">
        <v>99</v>
      </c>
      <c r="F1713" s="116"/>
      <c r="G1713" s="117">
        <f>SUM(G1711:G1712)</f>
        <v>26.11</v>
      </c>
      <c r="AE1713" s="6" t="s">
        <v>99</v>
      </c>
      <c r="AG1713" s="104">
        <v>34.799999999999997</v>
      </c>
    </row>
    <row r="1714" spans="1:33" ht="15" customHeight="1">
      <c r="A1714" s="107"/>
      <c r="B1714" s="107"/>
      <c r="C1714" s="107"/>
      <c r="D1714" s="107"/>
      <c r="E1714" s="118" t="s">
        <v>21</v>
      </c>
      <c r="F1714" s="118"/>
      <c r="G1714" s="119">
        <f>G1713+G1709</f>
        <v>193.01999999999998</v>
      </c>
      <c r="AE1714" s="6" t="s">
        <v>21</v>
      </c>
      <c r="AG1714" s="104">
        <v>257.33</v>
      </c>
    </row>
    <row r="1715" spans="1:33" ht="9.9499999999999993" customHeight="1">
      <c r="A1715" s="107"/>
      <c r="B1715" s="107"/>
      <c r="C1715" s="108"/>
      <c r="D1715" s="108"/>
      <c r="E1715" s="107"/>
      <c r="F1715" s="107"/>
      <c r="G1715" s="107"/>
    </row>
    <row r="1716" spans="1:33" ht="20.100000000000001" customHeight="1">
      <c r="A1716" s="109" t="s">
        <v>1952</v>
      </c>
      <c r="B1716" s="109"/>
      <c r="C1716" s="109"/>
      <c r="D1716" s="109"/>
      <c r="E1716" s="109"/>
      <c r="F1716" s="109"/>
      <c r="G1716" s="109"/>
      <c r="AA1716" s="6" t="s">
        <v>1952</v>
      </c>
    </row>
    <row r="1717" spans="1:33" ht="15" customHeight="1">
      <c r="A1717" s="110" t="s">
        <v>18</v>
      </c>
      <c r="B1717" s="110"/>
      <c r="C1717" s="111" t="s">
        <v>2</v>
      </c>
      <c r="D1717" s="111" t="s">
        <v>3</v>
      </c>
      <c r="E1717" s="111" t="s">
        <v>4</v>
      </c>
      <c r="F1717" s="111" t="s">
        <v>5</v>
      </c>
      <c r="G1717" s="111" t="s">
        <v>6</v>
      </c>
      <c r="AA1717" s="6" t="s">
        <v>18</v>
      </c>
      <c r="AC1717" s="6" t="s">
        <v>2</v>
      </c>
      <c r="AD1717" s="6" t="s">
        <v>3</v>
      </c>
      <c r="AE1717" s="6" t="s">
        <v>4</v>
      </c>
      <c r="AF1717" s="104" t="s">
        <v>5</v>
      </c>
      <c r="AG1717" s="104" t="s">
        <v>6</v>
      </c>
    </row>
    <row r="1718" spans="1:33" ht="29.1" customHeight="1">
      <c r="A1718" s="112" t="s">
        <v>701</v>
      </c>
      <c r="B1718" s="113" t="s">
        <v>702</v>
      </c>
      <c r="C1718" s="112" t="s">
        <v>48</v>
      </c>
      <c r="D1718" s="112" t="s">
        <v>71</v>
      </c>
      <c r="E1718" s="114">
        <v>1</v>
      </c>
      <c r="F1718" s="115">
        <f>IF(D1718="H",$K$9*AF1718,$K$10*AF1718)</f>
        <v>378.9375</v>
      </c>
      <c r="G1718" s="115">
        <f t="shared" ref="G1718" si="452">ROUND(F1718*E1718,2)</f>
        <v>378.94</v>
      </c>
      <c r="AA1718" s="6" t="s">
        <v>701</v>
      </c>
      <c r="AB1718" s="6" t="s">
        <v>702</v>
      </c>
      <c r="AC1718" s="6" t="s">
        <v>48</v>
      </c>
      <c r="AD1718" s="6" t="s">
        <v>71</v>
      </c>
      <c r="AE1718" s="6">
        <v>1</v>
      </c>
      <c r="AF1718" s="104">
        <v>505.25</v>
      </c>
      <c r="AG1718" s="104">
        <v>505.25</v>
      </c>
    </row>
    <row r="1719" spans="1:33" ht="15" customHeight="1">
      <c r="A1719" s="107"/>
      <c r="B1719" s="107"/>
      <c r="C1719" s="107"/>
      <c r="D1719" s="107"/>
      <c r="E1719" s="116" t="s">
        <v>20</v>
      </c>
      <c r="F1719" s="116"/>
      <c r="G1719" s="117">
        <f>SUM(G1718)</f>
        <v>378.94</v>
      </c>
      <c r="AE1719" s="6" t="s">
        <v>20</v>
      </c>
      <c r="AG1719" s="104">
        <v>505.25</v>
      </c>
    </row>
    <row r="1720" spans="1:33" ht="15" customHeight="1">
      <c r="A1720" s="107"/>
      <c r="B1720" s="107"/>
      <c r="C1720" s="107"/>
      <c r="D1720" s="107"/>
      <c r="E1720" s="118" t="s">
        <v>21</v>
      </c>
      <c r="F1720" s="118"/>
      <c r="G1720" s="119">
        <f>G1719</f>
        <v>378.94</v>
      </c>
      <c r="AE1720" s="6" t="s">
        <v>21</v>
      </c>
      <c r="AG1720" s="104">
        <v>505.25</v>
      </c>
    </row>
    <row r="1721" spans="1:33" ht="9.9499999999999993" customHeight="1">
      <c r="A1721" s="107"/>
      <c r="B1721" s="107"/>
      <c r="C1721" s="108"/>
      <c r="D1721" s="108"/>
      <c r="E1721" s="107"/>
      <c r="F1721" s="107"/>
      <c r="G1721" s="107"/>
    </row>
    <row r="1722" spans="1:33" ht="20.100000000000001" customHeight="1">
      <c r="A1722" s="109" t="s">
        <v>1951</v>
      </c>
      <c r="B1722" s="109"/>
      <c r="C1722" s="109"/>
      <c r="D1722" s="109"/>
      <c r="E1722" s="109"/>
      <c r="F1722" s="109"/>
      <c r="G1722" s="109"/>
      <c r="AA1722" s="6" t="s">
        <v>1951</v>
      </c>
    </row>
    <row r="1723" spans="1:33" ht="15" customHeight="1">
      <c r="A1723" s="110" t="s">
        <v>77</v>
      </c>
      <c r="B1723" s="110"/>
      <c r="C1723" s="111" t="s">
        <v>2</v>
      </c>
      <c r="D1723" s="111" t="s">
        <v>3</v>
      </c>
      <c r="E1723" s="111" t="s">
        <v>4</v>
      </c>
      <c r="F1723" s="111" t="s">
        <v>5</v>
      </c>
      <c r="G1723" s="111" t="s">
        <v>6</v>
      </c>
      <c r="AA1723" s="6" t="s">
        <v>77</v>
      </c>
      <c r="AC1723" s="6" t="s">
        <v>2</v>
      </c>
      <c r="AD1723" s="6" t="s">
        <v>3</v>
      </c>
      <c r="AE1723" s="6" t="s">
        <v>4</v>
      </c>
      <c r="AF1723" s="104" t="s">
        <v>5</v>
      </c>
      <c r="AG1723" s="104" t="s">
        <v>6</v>
      </c>
    </row>
    <row r="1724" spans="1:33" ht="29.1" customHeight="1">
      <c r="A1724" s="112" t="s">
        <v>672</v>
      </c>
      <c r="B1724" s="113" t="s">
        <v>673</v>
      </c>
      <c r="C1724" s="112" t="s">
        <v>8</v>
      </c>
      <c r="D1724" s="112" t="s">
        <v>80</v>
      </c>
      <c r="E1724" s="114">
        <v>1.2999999999999999E-3</v>
      </c>
      <c r="F1724" s="115">
        <f t="shared" ref="F1724:F1725" si="453">IF(D1724="H",$K$9*AF1724,$K$10*AF1724)</f>
        <v>16.5075</v>
      </c>
      <c r="G1724" s="115">
        <f t="shared" ref="G1724:G1725" si="454">ROUND(F1724*E1724,2)</f>
        <v>0.02</v>
      </c>
      <c r="AA1724" s="6" t="s">
        <v>672</v>
      </c>
      <c r="AB1724" s="6" t="s">
        <v>673</v>
      </c>
      <c r="AC1724" s="6" t="s">
        <v>8</v>
      </c>
      <c r="AD1724" s="6" t="s">
        <v>80</v>
      </c>
      <c r="AE1724" s="6">
        <v>1.2999999999999999E-3</v>
      </c>
      <c r="AF1724" s="104">
        <v>22.01</v>
      </c>
      <c r="AG1724" s="104">
        <v>0.02</v>
      </c>
    </row>
    <row r="1725" spans="1:33" ht="29.1" customHeight="1">
      <c r="A1725" s="112" t="s">
        <v>674</v>
      </c>
      <c r="B1725" s="113" t="s">
        <v>675</v>
      </c>
      <c r="C1725" s="112" t="s">
        <v>8</v>
      </c>
      <c r="D1725" s="112" t="s">
        <v>83</v>
      </c>
      <c r="E1725" s="114">
        <v>8.9999999999999998E-4</v>
      </c>
      <c r="F1725" s="115">
        <f t="shared" si="453"/>
        <v>17.2575</v>
      </c>
      <c r="G1725" s="115">
        <f t="shared" si="454"/>
        <v>0.02</v>
      </c>
      <c r="AA1725" s="6" t="s">
        <v>674</v>
      </c>
      <c r="AB1725" s="6" t="s">
        <v>675</v>
      </c>
      <c r="AC1725" s="6" t="s">
        <v>8</v>
      </c>
      <c r="AD1725" s="6" t="s">
        <v>83</v>
      </c>
      <c r="AE1725" s="6">
        <v>8.9999999999999998E-4</v>
      </c>
      <c r="AF1725" s="104">
        <v>23.01</v>
      </c>
      <c r="AG1725" s="104">
        <v>0.02</v>
      </c>
    </row>
    <row r="1726" spans="1:33" ht="15" customHeight="1">
      <c r="A1726" s="107"/>
      <c r="B1726" s="107"/>
      <c r="C1726" s="107"/>
      <c r="D1726" s="107"/>
      <c r="E1726" s="116" t="s">
        <v>84</v>
      </c>
      <c r="F1726" s="116"/>
      <c r="G1726" s="117">
        <f>SUM(G1724:G1725)</f>
        <v>0.04</v>
      </c>
      <c r="AE1726" s="6" t="s">
        <v>84</v>
      </c>
      <c r="AG1726" s="104">
        <v>0.04</v>
      </c>
    </row>
    <row r="1727" spans="1:33" ht="15" customHeight="1">
      <c r="A1727" s="110" t="s">
        <v>63</v>
      </c>
      <c r="B1727" s="110"/>
      <c r="C1727" s="111" t="s">
        <v>2</v>
      </c>
      <c r="D1727" s="111" t="s">
        <v>3</v>
      </c>
      <c r="E1727" s="111" t="s">
        <v>4</v>
      </c>
      <c r="F1727" s="111" t="s">
        <v>5</v>
      </c>
      <c r="G1727" s="111" t="s">
        <v>6</v>
      </c>
      <c r="AA1727" s="6" t="s">
        <v>63</v>
      </c>
      <c r="AC1727" s="6" t="s">
        <v>2</v>
      </c>
      <c r="AD1727" s="6" t="s">
        <v>3</v>
      </c>
      <c r="AE1727" s="6" t="s">
        <v>4</v>
      </c>
      <c r="AF1727" s="104" t="s">
        <v>5</v>
      </c>
      <c r="AG1727" s="104" t="s">
        <v>6</v>
      </c>
    </row>
    <row r="1728" spans="1:33" ht="29.1" customHeight="1">
      <c r="A1728" s="112" t="s">
        <v>680</v>
      </c>
      <c r="B1728" s="113" t="s">
        <v>681</v>
      </c>
      <c r="C1728" s="112" t="s">
        <v>8</v>
      </c>
      <c r="D1728" s="112" t="s">
        <v>134</v>
      </c>
      <c r="E1728" s="114">
        <v>4.1500000000000004</v>
      </c>
      <c r="F1728" s="115">
        <f t="shared" ref="F1728:F1729" si="455">IF(D1728="H",$K$9*AF1728,$K$10*AF1728)</f>
        <v>1.9650000000000001</v>
      </c>
      <c r="G1728" s="115">
        <f t="shared" ref="G1728:G1729" si="456">ROUND(F1728*E1728,2)</f>
        <v>8.15</v>
      </c>
      <c r="AA1728" s="6" t="s">
        <v>680</v>
      </c>
      <c r="AB1728" s="6" t="s">
        <v>681</v>
      </c>
      <c r="AC1728" s="6" t="s">
        <v>8</v>
      </c>
      <c r="AD1728" s="6" t="s">
        <v>134</v>
      </c>
      <c r="AE1728" s="6">
        <v>4.1500000000000004</v>
      </c>
      <c r="AF1728" s="104">
        <v>2.62</v>
      </c>
      <c r="AG1728" s="104">
        <v>10.87</v>
      </c>
    </row>
    <row r="1729" spans="1:33" ht="29.1" customHeight="1">
      <c r="A1729" s="112" t="s">
        <v>93</v>
      </c>
      <c r="B1729" s="113" t="s">
        <v>94</v>
      </c>
      <c r="C1729" s="112" t="s">
        <v>8</v>
      </c>
      <c r="D1729" s="112" t="s">
        <v>95</v>
      </c>
      <c r="E1729" s="114">
        <v>1.1659999999999999</v>
      </c>
      <c r="F1729" s="115">
        <f t="shared" si="455"/>
        <v>37.89</v>
      </c>
      <c r="G1729" s="115">
        <f t="shared" si="456"/>
        <v>44.18</v>
      </c>
      <c r="AA1729" s="6" t="s">
        <v>93</v>
      </c>
      <c r="AB1729" s="6" t="s">
        <v>94</v>
      </c>
      <c r="AC1729" s="6" t="s">
        <v>8</v>
      </c>
      <c r="AD1729" s="6" t="s">
        <v>95</v>
      </c>
      <c r="AE1729" s="6">
        <v>1.1659999999999999</v>
      </c>
      <c r="AF1729" s="104">
        <v>50.52</v>
      </c>
      <c r="AG1729" s="104">
        <v>58.9</v>
      </c>
    </row>
    <row r="1730" spans="1:33" ht="15" customHeight="1">
      <c r="A1730" s="107"/>
      <c r="B1730" s="107"/>
      <c r="C1730" s="107"/>
      <c r="D1730" s="107"/>
      <c r="E1730" s="116" t="s">
        <v>75</v>
      </c>
      <c r="F1730" s="116"/>
      <c r="G1730" s="117">
        <f>SUM(G1728:G1729)</f>
        <v>52.33</v>
      </c>
      <c r="AE1730" s="6" t="s">
        <v>75</v>
      </c>
      <c r="AG1730" s="104">
        <v>69.77</v>
      </c>
    </row>
    <row r="1731" spans="1:33" ht="15" customHeight="1">
      <c r="A1731" s="110" t="s">
        <v>96</v>
      </c>
      <c r="B1731" s="110"/>
      <c r="C1731" s="111" t="s">
        <v>2</v>
      </c>
      <c r="D1731" s="111" t="s">
        <v>3</v>
      </c>
      <c r="E1731" s="111" t="s">
        <v>4</v>
      </c>
      <c r="F1731" s="111" t="s">
        <v>5</v>
      </c>
      <c r="G1731" s="111" t="s">
        <v>6</v>
      </c>
      <c r="AA1731" s="6" t="s">
        <v>96</v>
      </c>
      <c r="AC1731" s="6" t="s">
        <v>2</v>
      </c>
      <c r="AD1731" s="6" t="s">
        <v>3</v>
      </c>
      <c r="AE1731" s="6" t="s">
        <v>4</v>
      </c>
      <c r="AF1731" s="104" t="s">
        <v>5</v>
      </c>
      <c r="AG1731" s="104" t="s">
        <v>6</v>
      </c>
    </row>
    <row r="1732" spans="1:33" ht="15" customHeight="1">
      <c r="A1732" s="112" t="s">
        <v>127</v>
      </c>
      <c r="B1732" s="113" t="s">
        <v>1727</v>
      </c>
      <c r="C1732" s="112" t="s">
        <v>8</v>
      </c>
      <c r="D1732" s="112" t="s">
        <v>36</v>
      </c>
      <c r="E1732" s="114">
        <v>9.7000000000000003E-2</v>
      </c>
      <c r="F1732" s="115">
        <f t="shared" ref="F1732:F1733" si="457">IF(D1732="H",$K$9*AF1732,$K$10*AF1732)</f>
        <v>12.84</v>
      </c>
      <c r="G1732" s="115">
        <f t="shared" ref="G1732:G1733" si="458">ROUND(F1732*E1732,2)</f>
        <v>1.25</v>
      </c>
      <c r="AA1732" s="6" t="s">
        <v>127</v>
      </c>
      <c r="AB1732" s="6" t="s">
        <v>1727</v>
      </c>
      <c r="AC1732" s="6" t="s">
        <v>8</v>
      </c>
      <c r="AD1732" s="6" t="s">
        <v>36</v>
      </c>
      <c r="AE1732" s="6">
        <v>9.7000000000000003E-2</v>
      </c>
      <c r="AF1732" s="104">
        <v>17.12</v>
      </c>
      <c r="AG1732" s="104">
        <v>1.66</v>
      </c>
    </row>
    <row r="1733" spans="1:33" ht="15" customHeight="1">
      <c r="A1733" s="112" t="s">
        <v>684</v>
      </c>
      <c r="B1733" s="113" t="s">
        <v>1737</v>
      </c>
      <c r="C1733" s="112" t="s">
        <v>8</v>
      </c>
      <c r="D1733" s="112" t="s">
        <v>36</v>
      </c>
      <c r="E1733" s="114">
        <v>9.0999999999999998E-2</v>
      </c>
      <c r="F1733" s="115">
        <f t="shared" si="457"/>
        <v>15.914999999999999</v>
      </c>
      <c r="G1733" s="115">
        <f t="shared" si="458"/>
        <v>1.45</v>
      </c>
      <c r="AA1733" s="6" t="s">
        <v>684</v>
      </c>
      <c r="AB1733" s="6" t="s">
        <v>1737</v>
      </c>
      <c r="AC1733" s="6" t="s">
        <v>8</v>
      </c>
      <c r="AD1733" s="6" t="s">
        <v>36</v>
      </c>
      <c r="AE1733" s="6">
        <v>9.0999999999999998E-2</v>
      </c>
      <c r="AF1733" s="104">
        <v>21.22</v>
      </c>
      <c r="AG1733" s="104">
        <v>1.93</v>
      </c>
    </row>
    <row r="1734" spans="1:33" ht="18" customHeight="1">
      <c r="A1734" s="107"/>
      <c r="B1734" s="107"/>
      <c r="C1734" s="107"/>
      <c r="D1734" s="107"/>
      <c r="E1734" s="116" t="s">
        <v>99</v>
      </c>
      <c r="F1734" s="116"/>
      <c r="G1734" s="117">
        <f>SUM(G1732:G1733)</f>
        <v>2.7</v>
      </c>
      <c r="AE1734" s="6" t="s">
        <v>99</v>
      </c>
      <c r="AG1734" s="104">
        <v>3.59</v>
      </c>
    </row>
    <row r="1735" spans="1:33" ht="15" customHeight="1">
      <c r="A1735" s="107"/>
      <c r="B1735" s="107"/>
      <c r="C1735" s="107"/>
      <c r="D1735" s="107"/>
      <c r="E1735" s="118" t="s">
        <v>21</v>
      </c>
      <c r="F1735" s="118"/>
      <c r="G1735" s="119">
        <f>G1734+G1730+G1726</f>
        <v>55.07</v>
      </c>
      <c r="AE1735" s="6" t="s">
        <v>21</v>
      </c>
      <c r="AG1735" s="104">
        <v>73.400000000000006</v>
      </c>
    </row>
    <row r="1736" spans="1:33" ht="9.9499999999999993" customHeight="1">
      <c r="A1736" s="107"/>
      <c r="B1736" s="107"/>
      <c r="C1736" s="108"/>
      <c r="D1736" s="108"/>
      <c r="E1736" s="107"/>
      <c r="F1736" s="107"/>
      <c r="G1736" s="107"/>
    </row>
    <row r="1737" spans="1:33" ht="20.100000000000001" customHeight="1">
      <c r="A1737" s="109" t="s">
        <v>1950</v>
      </c>
      <c r="B1737" s="109"/>
      <c r="C1737" s="109"/>
      <c r="D1737" s="109"/>
      <c r="E1737" s="109"/>
      <c r="F1737" s="109"/>
      <c r="G1737" s="109"/>
      <c r="AA1737" s="6" t="s">
        <v>1950</v>
      </c>
    </row>
    <row r="1738" spans="1:33" ht="15" customHeight="1">
      <c r="A1738" s="110" t="s">
        <v>18</v>
      </c>
      <c r="B1738" s="110"/>
      <c r="C1738" s="111" t="s">
        <v>2</v>
      </c>
      <c r="D1738" s="111" t="s">
        <v>3</v>
      </c>
      <c r="E1738" s="111" t="s">
        <v>4</v>
      </c>
      <c r="F1738" s="111" t="s">
        <v>5</v>
      </c>
      <c r="G1738" s="111" t="s">
        <v>6</v>
      </c>
      <c r="AA1738" s="6" t="s">
        <v>18</v>
      </c>
      <c r="AC1738" s="6" t="s">
        <v>2</v>
      </c>
      <c r="AD1738" s="6" t="s">
        <v>3</v>
      </c>
      <c r="AE1738" s="6" t="s">
        <v>4</v>
      </c>
      <c r="AF1738" s="104" t="s">
        <v>5</v>
      </c>
      <c r="AG1738" s="104" t="s">
        <v>6</v>
      </c>
    </row>
    <row r="1739" spans="1:33" ht="20.100000000000001" customHeight="1">
      <c r="A1739" s="112" t="s">
        <v>703</v>
      </c>
      <c r="B1739" s="113" t="s">
        <v>704</v>
      </c>
      <c r="C1739" s="112" t="s">
        <v>48</v>
      </c>
      <c r="D1739" s="112" t="s">
        <v>71</v>
      </c>
      <c r="E1739" s="114">
        <v>1.6</v>
      </c>
      <c r="F1739" s="115">
        <f t="shared" ref="F1739:F1743" si="459">IF(D1739="H",$K$9*AF1739,$K$10*AF1739)</f>
        <v>72.067499999999995</v>
      </c>
      <c r="G1739" s="115">
        <f t="shared" ref="G1739:G1743" si="460">ROUND(F1739*E1739,2)</f>
        <v>115.31</v>
      </c>
      <c r="AA1739" s="6" t="s">
        <v>703</v>
      </c>
      <c r="AB1739" s="6" t="s">
        <v>704</v>
      </c>
      <c r="AC1739" s="6" t="s">
        <v>48</v>
      </c>
      <c r="AD1739" s="6" t="s">
        <v>71</v>
      </c>
      <c r="AE1739" s="6">
        <v>1.6</v>
      </c>
      <c r="AF1739" s="104">
        <v>96.09</v>
      </c>
      <c r="AG1739" s="104">
        <v>153.74</v>
      </c>
    </row>
    <row r="1740" spans="1:33" ht="20.100000000000001" customHeight="1">
      <c r="A1740" s="112" t="s">
        <v>705</v>
      </c>
      <c r="B1740" s="113" t="s">
        <v>706</v>
      </c>
      <c r="C1740" s="112" t="s">
        <v>48</v>
      </c>
      <c r="D1740" s="112" t="s">
        <v>71</v>
      </c>
      <c r="E1740" s="114">
        <v>4.2</v>
      </c>
      <c r="F1740" s="115">
        <f t="shared" si="459"/>
        <v>4.7249999999999996</v>
      </c>
      <c r="G1740" s="115">
        <f t="shared" si="460"/>
        <v>19.850000000000001</v>
      </c>
      <c r="AA1740" s="6" t="s">
        <v>705</v>
      </c>
      <c r="AB1740" s="6" t="s">
        <v>706</v>
      </c>
      <c r="AC1740" s="6" t="s">
        <v>48</v>
      </c>
      <c r="AD1740" s="6" t="s">
        <v>71</v>
      </c>
      <c r="AE1740" s="6">
        <v>4.2</v>
      </c>
      <c r="AF1740" s="104">
        <v>6.3</v>
      </c>
      <c r="AG1740" s="104">
        <v>26.46</v>
      </c>
    </row>
    <row r="1741" spans="1:33" ht="15" customHeight="1">
      <c r="A1741" s="112" t="s">
        <v>707</v>
      </c>
      <c r="B1741" s="113" t="s">
        <v>708</v>
      </c>
      <c r="C1741" s="112" t="s">
        <v>48</v>
      </c>
      <c r="D1741" s="112" t="s">
        <v>403</v>
      </c>
      <c r="E1741" s="114">
        <v>0.1</v>
      </c>
      <c r="F1741" s="115">
        <f t="shared" si="459"/>
        <v>428.57249999999999</v>
      </c>
      <c r="G1741" s="115">
        <f t="shared" si="460"/>
        <v>42.86</v>
      </c>
      <c r="AA1741" s="6" t="s">
        <v>707</v>
      </c>
      <c r="AB1741" s="6" t="s">
        <v>708</v>
      </c>
      <c r="AC1741" s="6" t="s">
        <v>48</v>
      </c>
      <c r="AD1741" s="6" t="s">
        <v>403</v>
      </c>
      <c r="AE1741" s="6">
        <v>0.1</v>
      </c>
      <c r="AF1741" s="104">
        <v>571.42999999999995</v>
      </c>
      <c r="AG1741" s="104">
        <v>57.14</v>
      </c>
    </row>
    <row r="1742" spans="1:33" ht="20.100000000000001" customHeight="1">
      <c r="A1742" s="112" t="s">
        <v>709</v>
      </c>
      <c r="B1742" s="113" t="s">
        <v>710</v>
      </c>
      <c r="C1742" s="112" t="s">
        <v>48</v>
      </c>
      <c r="D1742" s="112" t="s">
        <v>403</v>
      </c>
      <c r="E1742" s="114">
        <v>0.6</v>
      </c>
      <c r="F1742" s="115">
        <f t="shared" si="459"/>
        <v>36.75</v>
      </c>
      <c r="G1742" s="115">
        <f t="shared" si="460"/>
        <v>22.05</v>
      </c>
      <c r="AA1742" s="6" t="s">
        <v>709</v>
      </c>
      <c r="AB1742" s="6" t="s">
        <v>710</v>
      </c>
      <c r="AC1742" s="6" t="s">
        <v>48</v>
      </c>
      <c r="AD1742" s="6" t="s">
        <v>403</v>
      </c>
      <c r="AE1742" s="6">
        <v>0.6</v>
      </c>
      <c r="AF1742" s="104">
        <v>49</v>
      </c>
      <c r="AG1742" s="104">
        <v>29.4</v>
      </c>
    </row>
    <row r="1743" spans="1:33" ht="20.100000000000001" customHeight="1">
      <c r="A1743" s="112" t="s">
        <v>711</v>
      </c>
      <c r="B1743" s="113" t="s">
        <v>712</v>
      </c>
      <c r="C1743" s="112" t="s">
        <v>48</v>
      </c>
      <c r="D1743" s="112" t="s">
        <v>71</v>
      </c>
      <c r="E1743" s="114">
        <v>4.2</v>
      </c>
      <c r="F1743" s="115">
        <f t="shared" si="459"/>
        <v>24.427500000000002</v>
      </c>
      <c r="G1743" s="115">
        <f t="shared" si="460"/>
        <v>102.6</v>
      </c>
      <c r="AA1743" s="6" t="s">
        <v>711</v>
      </c>
      <c r="AB1743" s="6" t="s">
        <v>712</v>
      </c>
      <c r="AC1743" s="6" t="s">
        <v>48</v>
      </c>
      <c r="AD1743" s="6" t="s">
        <v>71</v>
      </c>
      <c r="AE1743" s="6">
        <v>4.2</v>
      </c>
      <c r="AF1743" s="104">
        <v>32.57</v>
      </c>
      <c r="AG1743" s="104">
        <v>136.79</v>
      </c>
    </row>
    <row r="1744" spans="1:33" ht="15" customHeight="1">
      <c r="A1744" s="107"/>
      <c r="B1744" s="107"/>
      <c r="C1744" s="107"/>
      <c r="D1744" s="107"/>
      <c r="E1744" s="116" t="s">
        <v>20</v>
      </c>
      <c r="F1744" s="116"/>
      <c r="G1744" s="117">
        <f>SUM(G1739:G1743)</f>
        <v>302.66999999999996</v>
      </c>
      <c r="AE1744" s="6" t="s">
        <v>20</v>
      </c>
      <c r="AG1744" s="104">
        <v>403.53</v>
      </c>
    </row>
    <row r="1745" spans="1:33" ht="15" customHeight="1">
      <c r="A1745" s="107"/>
      <c r="B1745" s="107"/>
      <c r="C1745" s="107"/>
      <c r="D1745" s="107"/>
      <c r="E1745" s="118" t="s">
        <v>21</v>
      </c>
      <c r="F1745" s="118"/>
      <c r="G1745" s="119">
        <f>G1744</f>
        <v>302.66999999999996</v>
      </c>
      <c r="AE1745" s="6" t="s">
        <v>21</v>
      </c>
      <c r="AG1745" s="104">
        <v>403.53</v>
      </c>
    </row>
    <row r="1746" spans="1:33" ht="9.9499999999999993" customHeight="1">
      <c r="A1746" s="107"/>
      <c r="B1746" s="107"/>
      <c r="C1746" s="108"/>
      <c r="D1746" s="108"/>
      <c r="E1746" s="107"/>
      <c r="F1746" s="107"/>
      <c r="G1746" s="107"/>
    </row>
    <row r="1747" spans="1:33" ht="20.100000000000001" customHeight="1">
      <c r="A1747" s="109" t="s">
        <v>1949</v>
      </c>
      <c r="B1747" s="109"/>
      <c r="C1747" s="109"/>
      <c r="D1747" s="109"/>
      <c r="E1747" s="109"/>
      <c r="F1747" s="109"/>
      <c r="G1747" s="109"/>
      <c r="AA1747" s="6" t="s">
        <v>1949</v>
      </c>
    </row>
    <row r="1748" spans="1:33" ht="15" customHeight="1">
      <c r="A1748" s="110" t="s">
        <v>63</v>
      </c>
      <c r="B1748" s="110"/>
      <c r="C1748" s="111" t="s">
        <v>2</v>
      </c>
      <c r="D1748" s="111" t="s">
        <v>3</v>
      </c>
      <c r="E1748" s="111" t="s">
        <v>4</v>
      </c>
      <c r="F1748" s="111" t="s">
        <v>5</v>
      </c>
      <c r="G1748" s="111" t="s">
        <v>6</v>
      </c>
      <c r="AA1748" s="6" t="s">
        <v>63</v>
      </c>
      <c r="AC1748" s="6" t="s">
        <v>2</v>
      </c>
      <c r="AD1748" s="6" t="s">
        <v>3</v>
      </c>
      <c r="AE1748" s="6" t="s">
        <v>4</v>
      </c>
      <c r="AF1748" s="104" t="s">
        <v>5</v>
      </c>
      <c r="AG1748" s="104" t="s">
        <v>6</v>
      </c>
    </row>
    <row r="1749" spans="1:33" ht="15" customHeight="1">
      <c r="A1749" s="112" t="s">
        <v>668</v>
      </c>
      <c r="B1749" s="113" t="s">
        <v>669</v>
      </c>
      <c r="C1749" s="112" t="s">
        <v>8</v>
      </c>
      <c r="D1749" s="112" t="s">
        <v>95</v>
      </c>
      <c r="E1749" s="114">
        <v>1.04</v>
      </c>
      <c r="F1749" s="115">
        <f>IF(D1749="H",$K$9*AF1749,$K$10*AF1749)</f>
        <v>2.37</v>
      </c>
      <c r="G1749" s="115">
        <f t="shared" ref="G1749" si="461">ROUND(F1749*E1749,2)</f>
        <v>2.46</v>
      </c>
      <c r="AA1749" s="6" t="s">
        <v>668</v>
      </c>
      <c r="AB1749" s="6" t="s">
        <v>669</v>
      </c>
      <c r="AC1749" s="6" t="s">
        <v>8</v>
      </c>
      <c r="AD1749" s="6" t="s">
        <v>95</v>
      </c>
      <c r="AE1749" s="6">
        <v>1.04</v>
      </c>
      <c r="AF1749" s="104">
        <v>3.16</v>
      </c>
      <c r="AG1749" s="104">
        <v>3.28</v>
      </c>
    </row>
    <row r="1750" spans="1:33" ht="15" customHeight="1">
      <c r="A1750" s="107"/>
      <c r="B1750" s="107"/>
      <c r="C1750" s="107"/>
      <c r="D1750" s="107"/>
      <c r="E1750" s="116" t="s">
        <v>75</v>
      </c>
      <c r="F1750" s="116"/>
      <c r="G1750" s="117">
        <f>SUM(G1748:G1749)</f>
        <v>2.46</v>
      </c>
      <c r="AE1750" s="6" t="s">
        <v>75</v>
      </c>
      <c r="AG1750" s="104">
        <v>3.28</v>
      </c>
    </row>
    <row r="1751" spans="1:33" ht="15" customHeight="1">
      <c r="A1751" s="110" t="s">
        <v>96</v>
      </c>
      <c r="B1751" s="110"/>
      <c r="C1751" s="111" t="s">
        <v>2</v>
      </c>
      <c r="D1751" s="111" t="s">
        <v>3</v>
      </c>
      <c r="E1751" s="111" t="s">
        <v>4</v>
      </c>
      <c r="F1751" s="111" t="s">
        <v>5</v>
      </c>
      <c r="G1751" s="111" t="s">
        <v>6</v>
      </c>
      <c r="AA1751" s="6" t="s">
        <v>96</v>
      </c>
      <c r="AC1751" s="6" t="s">
        <v>2</v>
      </c>
      <c r="AD1751" s="6" t="s">
        <v>3</v>
      </c>
      <c r="AE1751" s="6" t="s">
        <v>4</v>
      </c>
      <c r="AF1751" s="104" t="s">
        <v>5</v>
      </c>
      <c r="AG1751" s="104" t="s">
        <v>6</v>
      </c>
    </row>
    <row r="1752" spans="1:33" ht="15" customHeight="1">
      <c r="A1752" s="112" t="s">
        <v>405</v>
      </c>
      <c r="B1752" s="113" t="s">
        <v>1728</v>
      </c>
      <c r="C1752" s="112" t="s">
        <v>8</v>
      </c>
      <c r="D1752" s="112" t="s">
        <v>36</v>
      </c>
      <c r="E1752" s="114">
        <v>1.1379999999999999</v>
      </c>
      <c r="F1752" s="115">
        <f t="shared" ref="F1752:F1753" si="462">IF(D1752="H",$K$9*AF1752,$K$10*AF1752)</f>
        <v>16.297499999999999</v>
      </c>
      <c r="G1752" s="115">
        <f t="shared" ref="G1752:G1753" si="463">ROUND(F1752*E1752,2)</f>
        <v>18.55</v>
      </c>
      <c r="AA1752" s="6" t="s">
        <v>405</v>
      </c>
      <c r="AB1752" s="6" t="s">
        <v>1728</v>
      </c>
      <c r="AC1752" s="6" t="s">
        <v>8</v>
      </c>
      <c r="AD1752" s="6" t="s">
        <v>36</v>
      </c>
      <c r="AE1752" s="6">
        <v>1.1379999999999999</v>
      </c>
      <c r="AF1752" s="104">
        <v>21.73</v>
      </c>
      <c r="AG1752" s="104">
        <v>24.72</v>
      </c>
    </row>
    <row r="1753" spans="1:33" ht="15" customHeight="1">
      <c r="A1753" s="112" t="s">
        <v>127</v>
      </c>
      <c r="B1753" s="113" t="s">
        <v>1727</v>
      </c>
      <c r="C1753" s="112" t="s">
        <v>8</v>
      </c>
      <c r="D1753" s="112" t="s">
        <v>36</v>
      </c>
      <c r="E1753" s="114">
        <v>0.23</v>
      </c>
      <c r="F1753" s="115">
        <f t="shared" si="462"/>
        <v>12.84</v>
      </c>
      <c r="G1753" s="115">
        <f t="shared" si="463"/>
        <v>2.95</v>
      </c>
      <c r="AA1753" s="6" t="s">
        <v>127</v>
      </c>
      <c r="AB1753" s="6" t="s">
        <v>1727</v>
      </c>
      <c r="AC1753" s="6" t="s">
        <v>8</v>
      </c>
      <c r="AD1753" s="6" t="s">
        <v>36</v>
      </c>
      <c r="AE1753" s="6">
        <v>0.23</v>
      </c>
      <c r="AF1753" s="104">
        <v>17.12</v>
      </c>
      <c r="AG1753" s="104">
        <v>3.93</v>
      </c>
    </row>
    <row r="1754" spans="1:33" ht="18" customHeight="1">
      <c r="A1754" s="107"/>
      <c r="B1754" s="107"/>
      <c r="C1754" s="107"/>
      <c r="D1754" s="107"/>
      <c r="E1754" s="116" t="s">
        <v>99</v>
      </c>
      <c r="F1754" s="116"/>
      <c r="G1754" s="117">
        <f>SUM(G1752:G1753)</f>
        <v>21.5</v>
      </c>
      <c r="AE1754" s="6" t="s">
        <v>99</v>
      </c>
      <c r="AG1754" s="104">
        <v>28.65</v>
      </c>
    </row>
    <row r="1755" spans="1:33" ht="15" customHeight="1">
      <c r="A1755" s="110" t="s">
        <v>18</v>
      </c>
      <c r="B1755" s="110"/>
      <c r="C1755" s="111" t="s">
        <v>2</v>
      </c>
      <c r="D1755" s="111" t="s">
        <v>3</v>
      </c>
      <c r="E1755" s="111" t="s">
        <v>4</v>
      </c>
      <c r="F1755" s="111" t="s">
        <v>5</v>
      </c>
      <c r="G1755" s="111" t="s">
        <v>6</v>
      </c>
      <c r="AA1755" s="6" t="s">
        <v>18</v>
      </c>
      <c r="AC1755" s="6" t="s">
        <v>2</v>
      </c>
      <c r="AD1755" s="6" t="s">
        <v>3</v>
      </c>
      <c r="AE1755" s="6" t="s">
        <v>4</v>
      </c>
      <c r="AF1755" s="104" t="s">
        <v>5</v>
      </c>
      <c r="AG1755" s="104" t="s">
        <v>6</v>
      </c>
    </row>
    <row r="1756" spans="1:33" ht="20.100000000000001" customHeight="1">
      <c r="A1756" s="112" t="s">
        <v>670</v>
      </c>
      <c r="B1756" s="113" t="s">
        <v>671</v>
      </c>
      <c r="C1756" s="112" t="s">
        <v>8</v>
      </c>
      <c r="D1756" s="112" t="s">
        <v>102</v>
      </c>
      <c r="E1756" s="114">
        <v>5.3999999999999999E-2</v>
      </c>
      <c r="F1756" s="115">
        <f>IF(D1756="H",$K$9*AF1756,$K$10*AF1756)</f>
        <v>650.02500000000009</v>
      </c>
      <c r="G1756" s="115">
        <f t="shared" ref="G1756" si="464">ROUND(F1756*E1756,2)</f>
        <v>35.1</v>
      </c>
      <c r="AA1756" s="6" t="s">
        <v>670</v>
      </c>
      <c r="AB1756" s="6" t="s">
        <v>671</v>
      </c>
      <c r="AC1756" s="6" t="s">
        <v>8</v>
      </c>
      <c r="AD1756" s="6" t="s">
        <v>102</v>
      </c>
      <c r="AE1756" s="6">
        <v>5.3999999999999999E-2</v>
      </c>
      <c r="AF1756" s="104">
        <v>866.7</v>
      </c>
      <c r="AG1756" s="104">
        <v>46.8</v>
      </c>
    </row>
    <row r="1757" spans="1:33" ht="15" customHeight="1">
      <c r="A1757" s="107"/>
      <c r="B1757" s="107"/>
      <c r="C1757" s="107"/>
      <c r="D1757" s="107"/>
      <c r="E1757" s="116" t="s">
        <v>20</v>
      </c>
      <c r="F1757" s="116"/>
      <c r="G1757" s="117">
        <f>SUM(G1756)</f>
        <v>35.1</v>
      </c>
      <c r="AE1757" s="6" t="s">
        <v>20</v>
      </c>
      <c r="AG1757" s="104">
        <v>46.8</v>
      </c>
    </row>
    <row r="1758" spans="1:33" ht="15" customHeight="1">
      <c r="A1758" s="107"/>
      <c r="B1758" s="107"/>
      <c r="C1758" s="107"/>
      <c r="D1758" s="107"/>
      <c r="E1758" s="118" t="s">
        <v>21</v>
      </c>
      <c r="F1758" s="118"/>
      <c r="G1758" s="119">
        <f>G1757+G1754+G1750</f>
        <v>59.06</v>
      </c>
      <c r="AE1758" s="6" t="s">
        <v>21</v>
      </c>
      <c r="AG1758" s="104">
        <v>78.73</v>
      </c>
    </row>
    <row r="1759" spans="1:33" ht="9.9499999999999993" customHeight="1">
      <c r="A1759" s="107"/>
      <c r="B1759" s="107"/>
      <c r="C1759" s="108"/>
      <c r="D1759" s="108"/>
      <c r="E1759" s="107"/>
      <c r="F1759" s="107"/>
      <c r="G1759" s="107"/>
    </row>
    <row r="1760" spans="1:33" ht="20.100000000000001" customHeight="1">
      <c r="A1760" s="109" t="s">
        <v>713</v>
      </c>
      <c r="B1760" s="109"/>
      <c r="C1760" s="109"/>
      <c r="D1760" s="109"/>
      <c r="E1760" s="109"/>
      <c r="F1760" s="109"/>
      <c r="G1760" s="109"/>
      <c r="AA1760" s="6" t="s">
        <v>713</v>
      </c>
    </row>
    <row r="1761" spans="1:33" ht="15" customHeight="1">
      <c r="A1761" s="110" t="s">
        <v>96</v>
      </c>
      <c r="B1761" s="110"/>
      <c r="C1761" s="111" t="s">
        <v>2</v>
      </c>
      <c r="D1761" s="111" t="s">
        <v>3</v>
      </c>
      <c r="E1761" s="111" t="s">
        <v>4</v>
      </c>
      <c r="F1761" s="111" t="s">
        <v>5</v>
      </c>
      <c r="G1761" s="111" t="s">
        <v>6</v>
      </c>
      <c r="AA1761" s="6" t="s">
        <v>96</v>
      </c>
      <c r="AC1761" s="6" t="s">
        <v>2</v>
      </c>
      <c r="AD1761" s="6" t="s">
        <v>3</v>
      </c>
      <c r="AE1761" s="6" t="s">
        <v>4</v>
      </c>
      <c r="AF1761" s="104" t="s">
        <v>5</v>
      </c>
      <c r="AG1761" s="104" t="s">
        <v>6</v>
      </c>
    </row>
    <row r="1762" spans="1:33" ht="15" customHeight="1">
      <c r="A1762" s="112" t="s">
        <v>405</v>
      </c>
      <c r="B1762" s="113" t="s">
        <v>1728</v>
      </c>
      <c r="C1762" s="112" t="s">
        <v>8</v>
      </c>
      <c r="D1762" s="112" t="s">
        <v>36</v>
      </c>
      <c r="E1762" s="114">
        <v>6.8099999999999994E-2</v>
      </c>
      <c r="F1762" s="115">
        <f t="shared" ref="F1762:F1763" si="465">IF(D1762="H",$K$9*AF1762,$K$10*AF1762)</f>
        <v>16.297499999999999</v>
      </c>
      <c r="G1762" s="115">
        <f t="shared" ref="G1762:G1763" si="466">ROUND(F1762*E1762,2)</f>
        <v>1.1100000000000001</v>
      </c>
      <c r="AA1762" s="6" t="s">
        <v>405</v>
      </c>
      <c r="AB1762" s="6" t="s">
        <v>1728</v>
      </c>
      <c r="AC1762" s="6" t="s">
        <v>8</v>
      </c>
      <c r="AD1762" s="6" t="s">
        <v>36</v>
      </c>
      <c r="AE1762" s="6">
        <v>6.8099999999999994E-2</v>
      </c>
      <c r="AF1762" s="104">
        <v>21.73</v>
      </c>
      <c r="AG1762" s="104">
        <v>1.47</v>
      </c>
    </row>
    <row r="1763" spans="1:33" ht="15" customHeight="1">
      <c r="A1763" s="112" t="s">
        <v>127</v>
      </c>
      <c r="B1763" s="113" t="s">
        <v>1727</v>
      </c>
      <c r="C1763" s="112" t="s">
        <v>8</v>
      </c>
      <c r="D1763" s="112" t="s">
        <v>36</v>
      </c>
      <c r="E1763" s="114">
        <v>2.5499999999999998E-2</v>
      </c>
      <c r="F1763" s="115">
        <f t="shared" si="465"/>
        <v>12.84</v>
      </c>
      <c r="G1763" s="115">
        <f t="shared" si="466"/>
        <v>0.33</v>
      </c>
      <c r="AA1763" s="6" t="s">
        <v>127</v>
      </c>
      <c r="AB1763" s="6" t="s">
        <v>1727</v>
      </c>
      <c r="AC1763" s="6" t="s">
        <v>8</v>
      </c>
      <c r="AD1763" s="6" t="s">
        <v>36</v>
      </c>
      <c r="AE1763" s="6">
        <v>2.5499999999999998E-2</v>
      </c>
      <c r="AF1763" s="104">
        <v>17.12</v>
      </c>
      <c r="AG1763" s="104">
        <v>0.43</v>
      </c>
    </row>
    <row r="1764" spans="1:33" ht="18" customHeight="1">
      <c r="A1764" s="107"/>
      <c r="B1764" s="107"/>
      <c r="C1764" s="107"/>
      <c r="D1764" s="107"/>
      <c r="E1764" s="116" t="s">
        <v>99</v>
      </c>
      <c r="F1764" s="116"/>
      <c r="G1764" s="117">
        <f>SUM(G1762:G1763)</f>
        <v>1.4400000000000002</v>
      </c>
      <c r="AE1764" s="6" t="s">
        <v>99</v>
      </c>
      <c r="AG1764" s="104">
        <v>1.9</v>
      </c>
    </row>
    <row r="1765" spans="1:33" ht="15" customHeight="1">
      <c r="A1765" s="110" t="s">
        <v>18</v>
      </c>
      <c r="B1765" s="110"/>
      <c r="C1765" s="111" t="s">
        <v>2</v>
      </c>
      <c r="D1765" s="111" t="s">
        <v>3</v>
      </c>
      <c r="E1765" s="111" t="s">
        <v>4</v>
      </c>
      <c r="F1765" s="111" t="s">
        <v>5</v>
      </c>
      <c r="G1765" s="111" t="s">
        <v>6</v>
      </c>
      <c r="AA1765" s="6" t="s">
        <v>18</v>
      </c>
      <c r="AC1765" s="6" t="s">
        <v>2</v>
      </c>
      <c r="AD1765" s="6" t="s">
        <v>3</v>
      </c>
      <c r="AE1765" s="6" t="s">
        <v>4</v>
      </c>
      <c r="AF1765" s="104" t="s">
        <v>5</v>
      </c>
      <c r="AG1765" s="104" t="s">
        <v>6</v>
      </c>
    </row>
    <row r="1766" spans="1:33" ht="29.1" customHeight="1">
      <c r="A1766" s="112" t="s">
        <v>714</v>
      </c>
      <c r="B1766" s="113" t="s">
        <v>715</v>
      </c>
      <c r="C1766" s="112" t="s">
        <v>8</v>
      </c>
      <c r="D1766" s="112" t="s">
        <v>102</v>
      </c>
      <c r="E1766" s="114">
        <v>3.7000000000000002E-3</v>
      </c>
      <c r="F1766" s="115">
        <f>IF(D1766="H",$K$9*AF1766,$K$10*AF1766)</f>
        <v>443.25749999999999</v>
      </c>
      <c r="G1766" s="115">
        <f t="shared" ref="G1766" si="467">ROUND(F1766*E1766,2)</f>
        <v>1.64</v>
      </c>
      <c r="AA1766" s="6" t="s">
        <v>714</v>
      </c>
      <c r="AB1766" s="6" t="s">
        <v>715</v>
      </c>
      <c r="AC1766" s="6" t="s">
        <v>8</v>
      </c>
      <c r="AD1766" s="6" t="s">
        <v>102</v>
      </c>
      <c r="AE1766" s="6">
        <v>3.7000000000000002E-3</v>
      </c>
      <c r="AF1766" s="104">
        <v>591.01</v>
      </c>
      <c r="AG1766" s="104">
        <v>2.1800000000000002</v>
      </c>
    </row>
    <row r="1767" spans="1:33" ht="15" customHeight="1">
      <c r="A1767" s="107"/>
      <c r="B1767" s="107"/>
      <c r="C1767" s="107"/>
      <c r="D1767" s="107"/>
      <c r="E1767" s="116" t="s">
        <v>20</v>
      </c>
      <c r="F1767" s="116"/>
      <c r="G1767" s="117">
        <f>SUM(G1766)</f>
        <v>1.64</v>
      </c>
      <c r="AE1767" s="6" t="s">
        <v>20</v>
      </c>
      <c r="AG1767" s="104">
        <v>2.1800000000000002</v>
      </c>
    </row>
    <row r="1768" spans="1:33" ht="15" customHeight="1">
      <c r="A1768" s="107"/>
      <c r="B1768" s="107"/>
      <c r="C1768" s="107"/>
      <c r="D1768" s="107"/>
      <c r="E1768" s="118" t="s">
        <v>21</v>
      </c>
      <c r="F1768" s="118"/>
      <c r="G1768" s="119">
        <f>G1767+G1764</f>
        <v>3.08</v>
      </c>
      <c r="AE1768" s="6" t="s">
        <v>21</v>
      </c>
      <c r="AG1768" s="104">
        <v>4.08</v>
      </c>
    </row>
    <row r="1769" spans="1:33" ht="9.9499999999999993" customHeight="1">
      <c r="A1769" s="107"/>
      <c r="B1769" s="107"/>
      <c r="C1769" s="108"/>
      <c r="D1769" s="108"/>
      <c r="E1769" s="107"/>
      <c r="F1769" s="107"/>
      <c r="G1769" s="107"/>
    </row>
    <row r="1770" spans="1:33" ht="20.100000000000001" customHeight="1">
      <c r="A1770" s="109" t="s">
        <v>716</v>
      </c>
      <c r="B1770" s="109"/>
      <c r="C1770" s="109"/>
      <c r="D1770" s="109"/>
      <c r="E1770" s="109"/>
      <c r="F1770" s="109"/>
      <c r="G1770" s="109"/>
      <c r="AA1770" s="6" t="s">
        <v>716</v>
      </c>
    </row>
    <row r="1771" spans="1:33" ht="15" customHeight="1">
      <c r="A1771" s="110" t="s">
        <v>96</v>
      </c>
      <c r="B1771" s="110"/>
      <c r="C1771" s="111" t="s">
        <v>2</v>
      </c>
      <c r="D1771" s="111" t="s">
        <v>3</v>
      </c>
      <c r="E1771" s="111" t="s">
        <v>4</v>
      </c>
      <c r="F1771" s="111" t="s">
        <v>5</v>
      </c>
      <c r="G1771" s="111" t="s">
        <v>6</v>
      </c>
      <c r="AA1771" s="6" t="s">
        <v>96</v>
      </c>
      <c r="AC1771" s="6" t="s">
        <v>2</v>
      </c>
      <c r="AD1771" s="6" t="s">
        <v>3</v>
      </c>
      <c r="AE1771" s="6" t="s">
        <v>4</v>
      </c>
      <c r="AF1771" s="104" t="s">
        <v>5</v>
      </c>
      <c r="AG1771" s="104" t="s">
        <v>6</v>
      </c>
    </row>
    <row r="1772" spans="1:33" ht="15" customHeight="1">
      <c r="A1772" s="112" t="s">
        <v>405</v>
      </c>
      <c r="B1772" s="113" t="s">
        <v>1728</v>
      </c>
      <c r="C1772" s="112" t="s">
        <v>8</v>
      </c>
      <c r="D1772" s="112" t="s">
        <v>36</v>
      </c>
      <c r="E1772" s="114">
        <v>0.25</v>
      </c>
      <c r="F1772" s="115">
        <f t="shared" ref="F1772:F1773" si="468">IF(D1772="H",$K$9*AF1772,$K$10*AF1772)</f>
        <v>16.297499999999999</v>
      </c>
      <c r="G1772" s="115">
        <f t="shared" ref="G1772:G1773" si="469">ROUND(F1772*E1772,2)</f>
        <v>4.07</v>
      </c>
      <c r="AA1772" s="6" t="s">
        <v>405</v>
      </c>
      <c r="AB1772" s="6" t="s">
        <v>1728</v>
      </c>
      <c r="AC1772" s="6" t="s">
        <v>8</v>
      </c>
      <c r="AD1772" s="6" t="s">
        <v>36</v>
      </c>
      <c r="AE1772" s="6">
        <v>0.25</v>
      </c>
      <c r="AF1772" s="104">
        <v>21.73</v>
      </c>
      <c r="AG1772" s="104">
        <v>5.43</v>
      </c>
    </row>
    <row r="1773" spans="1:33" ht="15" customHeight="1">
      <c r="A1773" s="112" t="s">
        <v>127</v>
      </c>
      <c r="B1773" s="113" t="s">
        <v>1727</v>
      </c>
      <c r="C1773" s="112" t="s">
        <v>8</v>
      </c>
      <c r="D1773" s="112" t="s">
        <v>36</v>
      </c>
      <c r="E1773" s="114">
        <v>0.25</v>
      </c>
      <c r="F1773" s="115">
        <f t="shared" si="468"/>
        <v>12.84</v>
      </c>
      <c r="G1773" s="115">
        <f t="shared" si="469"/>
        <v>3.21</v>
      </c>
      <c r="AA1773" s="6" t="s">
        <v>127</v>
      </c>
      <c r="AB1773" s="6" t="s">
        <v>1727</v>
      </c>
      <c r="AC1773" s="6" t="s">
        <v>8</v>
      </c>
      <c r="AD1773" s="6" t="s">
        <v>36</v>
      </c>
      <c r="AE1773" s="6">
        <v>0.25</v>
      </c>
      <c r="AF1773" s="104">
        <v>17.12</v>
      </c>
      <c r="AG1773" s="104">
        <v>4.28</v>
      </c>
    </row>
    <row r="1774" spans="1:33" ht="15" customHeight="1">
      <c r="A1774" s="107"/>
      <c r="B1774" s="107"/>
      <c r="C1774" s="107"/>
      <c r="D1774" s="107"/>
      <c r="E1774" s="116" t="s">
        <v>99</v>
      </c>
      <c r="F1774" s="116"/>
      <c r="G1774" s="117">
        <f>SUM(G1772:G1773)</f>
        <v>7.28</v>
      </c>
      <c r="AE1774" s="6" t="s">
        <v>99</v>
      </c>
      <c r="AG1774" s="104">
        <v>9.7100000000000009</v>
      </c>
    </row>
    <row r="1775" spans="1:33" ht="15" customHeight="1">
      <c r="A1775" s="110" t="s">
        <v>18</v>
      </c>
      <c r="B1775" s="110"/>
      <c r="C1775" s="111" t="s">
        <v>2</v>
      </c>
      <c r="D1775" s="111" t="s">
        <v>3</v>
      </c>
      <c r="E1775" s="111" t="s">
        <v>4</v>
      </c>
      <c r="F1775" s="111" t="s">
        <v>5</v>
      </c>
      <c r="G1775" s="111" t="s">
        <v>6</v>
      </c>
      <c r="AA1775" s="6" t="s">
        <v>18</v>
      </c>
      <c r="AC1775" s="6" t="s">
        <v>2</v>
      </c>
      <c r="AD1775" s="6" t="s">
        <v>3</v>
      </c>
      <c r="AE1775" s="6" t="s">
        <v>4</v>
      </c>
      <c r="AF1775" s="104" t="s">
        <v>5</v>
      </c>
      <c r="AG1775" s="104" t="s">
        <v>6</v>
      </c>
    </row>
    <row r="1776" spans="1:33" ht="29.1" customHeight="1">
      <c r="A1776" s="112" t="s">
        <v>649</v>
      </c>
      <c r="B1776" s="113" t="s">
        <v>650</v>
      </c>
      <c r="C1776" s="112" t="s">
        <v>48</v>
      </c>
      <c r="D1776" s="112" t="s">
        <v>403</v>
      </c>
      <c r="E1776" s="114">
        <v>5.0000000000000001E-3</v>
      </c>
      <c r="F1776" s="115">
        <f>IF(D1776="H",$K$9*AF1776,$K$10*AF1776)</f>
        <v>401.29499999999996</v>
      </c>
      <c r="G1776" s="115">
        <f t="shared" ref="G1776" si="470">ROUND(F1776*E1776,2)</f>
        <v>2.0099999999999998</v>
      </c>
      <c r="AA1776" s="6" t="s">
        <v>649</v>
      </c>
      <c r="AB1776" s="6" t="s">
        <v>650</v>
      </c>
      <c r="AC1776" s="6" t="s">
        <v>48</v>
      </c>
      <c r="AD1776" s="6" t="s">
        <v>403</v>
      </c>
      <c r="AE1776" s="6">
        <v>5.0000000000000001E-3</v>
      </c>
      <c r="AF1776" s="104">
        <v>535.05999999999995</v>
      </c>
      <c r="AG1776" s="104">
        <v>2.68</v>
      </c>
    </row>
    <row r="1777" spans="1:33" ht="15" customHeight="1">
      <c r="A1777" s="107"/>
      <c r="B1777" s="107"/>
      <c r="C1777" s="107"/>
      <c r="D1777" s="107"/>
      <c r="E1777" s="116" t="s">
        <v>20</v>
      </c>
      <c r="F1777" s="116"/>
      <c r="G1777" s="117">
        <f>SUM(G1776)</f>
        <v>2.0099999999999998</v>
      </c>
      <c r="AE1777" s="6" t="s">
        <v>20</v>
      </c>
      <c r="AG1777" s="104">
        <v>2.68</v>
      </c>
    </row>
    <row r="1778" spans="1:33" ht="15" customHeight="1">
      <c r="A1778" s="107"/>
      <c r="B1778" s="107"/>
      <c r="C1778" s="107"/>
      <c r="D1778" s="107"/>
      <c r="E1778" s="118" t="s">
        <v>21</v>
      </c>
      <c r="F1778" s="118"/>
      <c r="G1778" s="119">
        <f>G1777+G1774</f>
        <v>9.2899999999999991</v>
      </c>
      <c r="AE1778" s="6" t="s">
        <v>21</v>
      </c>
      <c r="AG1778" s="104">
        <v>12.39</v>
      </c>
    </row>
    <row r="1779" spans="1:33" ht="9.9499999999999993" customHeight="1">
      <c r="A1779" s="107"/>
      <c r="B1779" s="107"/>
      <c r="C1779" s="108"/>
      <c r="D1779" s="108"/>
      <c r="E1779" s="107"/>
      <c r="F1779" s="107"/>
      <c r="G1779" s="107"/>
    </row>
    <row r="1780" spans="1:33" ht="27" customHeight="1">
      <c r="A1780" s="109" t="s">
        <v>717</v>
      </c>
      <c r="B1780" s="109"/>
      <c r="C1780" s="109"/>
      <c r="D1780" s="109"/>
      <c r="E1780" s="109"/>
      <c r="F1780" s="109"/>
      <c r="G1780" s="109"/>
      <c r="AA1780" s="6" t="s">
        <v>717</v>
      </c>
    </row>
    <row r="1781" spans="1:33" ht="15" customHeight="1">
      <c r="A1781" s="110" t="s">
        <v>96</v>
      </c>
      <c r="B1781" s="110"/>
      <c r="C1781" s="111" t="s">
        <v>2</v>
      </c>
      <c r="D1781" s="111" t="s">
        <v>3</v>
      </c>
      <c r="E1781" s="111" t="s">
        <v>4</v>
      </c>
      <c r="F1781" s="111" t="s">
        <v>5</v>
      </c>
      <c r="G1781" s="111" t="s">
        <v>6</v>
      </c>
      <c r="AA1781" s="6" t="s">
        <v>96</v>
      </c>
      <c r="AC1781" s="6" t="s">
        <v>2</v>
      </c>
      <c r="AD1781" s="6" t="s">
        <v>3</v>
      </c>
      <c r="AE1781" s="6" t="s">
        <v>4</v>
      </c>
      <c r="AF1781" s="104" t="s">
        <v>5</v>
      </c>
      <c r="AG1781" s="104" t="s">
        <v>6</v>
      </c>
    </row>
    <row r="1782" spans="1:33" ht="15" customHeight="1">
      <c r="A1782" s="112" t="s">
        <v>405</v>
      </c>
      <c r="B1782" s="113" t="s">
        <v>1728</v>
      </c>
      <c r="C1782" s="112" t="s">
        <v>8</v>
      </c>
      <c r="D1782" s="112" t="s">
        <v>36</v>
      </c>
      <c r="E1782" s="114">
        <v>0.47</v>
      </c>
      <c r="F1782" s="115">
        <f>IF(D1782="H",$K$9*AF1782,$K$10*AF1782)</f>
        <v>16.297499999999999</v>
      </c>
      <c r="G1782" s="115">
        <f t="shared" ref="G1782:G1783" si="471">ROUND(F1782*E1782,2)</f>
        <v>7.66</v>
      </c>
      <c r="AA1782" s="6" t="s">
        <v>405</v>
      </c>
      <c r="AB1782" s="6" t="s">
        <v>1728</v>
      </c>
      <c r="AC1782" s="6" t="s">
        <v>8</v>
      </c>
      <c r="AD1782" s="6" t="s">
        <v>36</v>
      </c>
      <c r="AE1782" s="6">
        <v>0.47</v>
      </c>
      <c r="AF1782" s="104">
        <v>21.73</v>
      </c>
      <c r="AG1782" s="104">
        <v>10.210000000000001</v>
      </c>
    </row>
    <row r="1783" spans="1:33" ht="15" customHeight="1">
      <c r="A1783" s="112" t="s">
        <v>127</v>
      </c>
      <c r="B1783" s="113" t="s">
        <v>1727</v>
      </c>
      <c r="C1783" s="112" t="s">
        <v>8</v>
      </c>
      <c r="D1783" s="112" t="s">
        <v>36</v>
      </c>
      <c r="E1783" s="114">
        <v>0.17100000000000001</v>
      </c>
      <c r="F1783" s="115">
        <f>IF(D1783="H",$K$9*AF1783,$K$10*AF1783)</f>
        <v>12.84</v>
      </c>
      <c r="G1783" s="115">
        <f t="shared" si="471"/>
        <v>2.2000000000000002</v>
      </c>
      <c r="AA1783" s="6" t="s">
        <v>127</v>
      </c>
      <c r="AB1783" s="6" t="s">
        <v>1727</v>
      </c>
      <c r="AC1783" s="6" t="s">
        <v>8</v>
      </c>
      <c r="AD1783" s="6" t="s">
        <v>36</v>
      </c>
      <c r="AE1783" s="6">
        <v>0.17100000000000001</v>
      </c>
      <c r="AF1783" s="104">
        <v>17.12</v>
      </c>
      <c r="AG1783" s="104">
        <v>2.92</v>
      </c>
    </row>
    <row r="1784" spans="1:33" ht="18" customHeight="1">
      <c r="A1784" s="107"/>
      <c r="B1784" s="107"/>
      <c r="C1784" s="107"/>
      <c r="D1784" s="107"/>
      <c r="E1784" s="116" t="s">
        <v>99</v>
      </c>
      <c r="F1784" s="116"/>
      <c r="G1784" s="117">
        <f>SUM(G1782:G1783)</f>
        <v>9.86</v>
      </c>
      <c r="AE1784" s="6" t="s">
        <v>99</v>
      </c>
      <c r="AG1784" s="104">
        <v>13.13</v>
      </c>
    </row>
    <row r="1785" spans="1:33" ht="15" customHeight="1">
      <c r="A1785" s="110" t="s">
        <v>18</v>
      </c>
      <c r="B1785" s="110"/>
      <c r="C1785" s="111" t="s">
        <v>2</v>
      </c>
      <c r="D1785" s="111" t="s">
        <v>3</v>
      </c>
      <c r="E1785" s="111" t="s">
        <v>4</v>
      </c>
      <c r="F1785" s="111" t="s">
        <v>5</v>
      </c>
      <c r="G1785" s="111" t="s">
        <v>6</v>
      </c>
      <c r="AA1785" s="6" t="s">
        <v>18</v>
      </c>
      <c r="AC1785" s="6" t="s">
        <v>2</v>
      </c>
      <c r="AD1785" s="6" t="s">
        <v>3</v>
      </c>
      <c r="AE1785" s="6" t="s">
        <v>4</v>
      </c>
      <c r="AF1785" s="104" t="s">
        <v>5</v>
      </c>
      <c r="AG1785" s="104" t="s">
        <v>6</v>
      </c>
    </row>
    <row r="1786" spans="1:33" ht="36.950000000000003" customHeight="1">
      <c r="A1786" s="112" t="s">
        <v>416</v>
      </c>
      <c r="B1786" s="113" t="s">
        <v>417</v>
      </c>
      <c r="C1786" s="112" t="s">
        <v>8</v>
      </c>
      <c r="D1786" s="112" t="s">
        <v>102</v>
      </c>
      <c r="E1786" s="114">
        <v>3.7600000000000001E-2</v>
      </c>
      <c r="F1786" s="115">
        <f>IF(D1786="H",$K$9*AF1786,$K$10*AF1786)</f>
        <v>423.41999999999996</v>
      </c>
      <c r="G1786" s="115">
        <f t="shared" ref="G1786" si="472">ROUND(F1786*E1786,2)</f>
        <v>15.92</v>
      </c>
      <c r="AA1786" s="6" t="s">
        <v>416</v>
      </c>
      <c r="AB1786" s="6" t="s">
        <v>417</v>
      </c>
      <c r="AC1786" s="6" t="s">
        <v>8</v>
      </c>
      <c r="AD1786" s="6" t="s">
        <v>102</v>
      </c>
      <c r="AE1786" s="6">
        <v>3.7600000000000001E-2</v>
      </c>
      <c r="AF1786" s="104">
        <v>564.55999999999995</v>
      </c>
      <c r="AG1786" s="104">
        <v>21.22</v>
      </c>
    </row>
    <row r="1787" spans="1:33" ht="15" customHeight="1">
      <c r="A1787" s="107"/>
      <c r="B1787" s="107"/>
      <c r="C1787" s="107"/>
      <c r="D1787" s="107"/>
      <c r="E1787" s="116" t="s">
        <v>20</v>
      </c>
      <c r="F1787" s="116"/>
      <c r="G1787" s="117">
        <f>SUM(G1786)</f>
        <v>15.92</v>
      </c>
      <c r="AE1787" s="6" t="s">
        <v>20</v>
      </c>
      <c r="AG1787" s="104">
        <v>21.22</v>
      </c>
    </row>
    <row r="1788" spans="1:33" ht="15" customHeight="1">
      <c r="A1788" s="107"/>
      <c r="B1788" s="107"/>
      <c r="C1788" s="107"/>
      <c r="D1788" s="107"/>
      <c r="E1788" s="118" t="s">
        <v>21</v>
      </c>
      <c r="F1788" s="118"/>
      <c r="G1788" s="119">
        <f>G1787+G1784</f>
        <v>25.78</v>
      </c>
      <c r="AE1788" s="6" t="s">
        <v>21</v>
      </c>
      <c r="AG1788" s="104">
        <v>34.35</v>
      </c>
    </row>
    <row r="1789" spans="1:33" ht="9.9499999999999993" customHeight="1">
      <c r="A1789" s="107"/>
      <c r="B1789" s="107"/>
      <c r="C1789" s="108"/>
      <c r="D1789" s="108"/>
      <c r="E1789" s="107"/>
      <c r="F1789" s="107"/>
      <c r="G1789" s="107"/>
    </row>
    <row r="1790" spans="1:33" ht="20.100000000000001" customHeight="1">
      <c r="A1790" s="109" t="s">
        <v>718</v>
      </c>
      <c r="B1790" s="109"/>
      <c r="C1790" s="109"/>
      <c r="D1790" s="109"/>
      <c r="E1790" s="109"/>
      <c r="F1790" s="109"/>
      <c r="G1790" s="109"/>
      <c r="AA1790" s="6" t="s">
        <v>718</v>
      </c>
    </row>
    <row r="1791" spans="1:33" ht="15" customHeight="1">
      <c r="A1791" s="110" t="s">
        <v>96</v>
      </c>
      <c r="B1791" s="110"/>
      <c r="C1791" s="111" t="s">
        <v>2</v>
      </c>
      <c r="D1791" s="111" t="s">
        <v>3</v>
      </c>
      <c r="E1791" s="111" t="s">
        <v>4</v>
      </c>
      <c r="F1791" s="111" t="s">
        <v>5</v>
      </c>
      <c r="G1791" s="111" t="s">
        <v>6</v>
      </c>
      <c r="AA1791" s="6" t="s">
        <v>96</v>
      </c>
      <c r="AC1791" s="6" t="s">
        <v>2</v>
      </c>
      <c r="AD1791" s="6" t="s">
        <v>3</v>
      </c>
      <c r="AE1791" s="6" t="s">
        <v>4</v>
      </c>
      <c r="AF1791" s="104" t="s">
        <v>5</v>
      </c>
      <c r="AG1791" s="104" t="s">
        <v>6</v>
      </c>
    </row>
    <row r="1792" spans="1:33" ht="15" customHeight="1">
      <c r="A1792" s="112" t="s">
        <v>405</v>
      </c>
      <c r="B1792" s="113" t="s">
        <v>1728</v>
      </c>
      <c r="C1792" s="112" t="s">
        <v>8</v>
      </c>
      <c r="D1792" s="112" t="s">
        <v>36</v>
      </c>
      <c r="E1792" s="114">
        <v>0.66</v>
      </c>
      <c r="F1792" s="115">
        <f t="shared" ref="F1792:F1793" si="473">IF(D1792="H",$K$9*AF1792,$K$10*AF1792)</f>
        <v>16.297499999999999</v>
      </c>
      <c r="G1792" s="115">
        <f t="shared" ref="G1792:G1793" si="474">ROUND(F1792*E1792,2)</f>
        <v>10.76</v>
      </c>
      <c r="AA1792" s="6" t="s">
        <v>405</v>
      </c>
      <c r="AB1792" s="6" t="s">
        <v>1728</v>
      </c>
      <c r="AC1792" s="6" t="s">
        <v>8</v>
      </c>
      <c r="AD1792" s="6" t="s">
        <v>36</v>
      </c>
      <c r="AE1792" s="6">
        <v>0.66</v>
      </c>
      <c r="AF1792" s="104">
        <v>21.73</v>
      </c>
      <c r="AG1792" s="104">
        <v>14.34</v>
      </c>
    </row>
    <row r="1793" spans="1:33" ht="15" customHeight="1">
      <c r="A1793" s="112" t="s">
        <v>127</v>
      </c>
      <c r="B1793" s="113" t="s">
        <v>1727</v>
      </c>
      <c r="C1793" s="112" t="s">
        <v>8</v>
      </c>
      <c r="D1793" s="112" t="s">
        <v>36</v>
      </c>
      <c r="E1793" s="114">
        <v>0.24299999999999999</v>
      </c>
      <c r="F1793" s="115">
        <f t="shared" si="473"/>
        <v>12.84</v>
      </c>
      <c r="G1793" s="115">
        <f t="shared" si="474"/>
        <v>3.12</v>
      </c>
      <c r="AA1793" s="6" t="s">
        <v>127</v>
      </c>
      <c r="AB1793" s="6" t="s">
        <v>1727</v>
      </c>
      <c r="AC1793" s="6" t="s">
        <v>8</v>
      </c>
      <c r="AD1793" s="6" t="s">
        <v>36</v>
      </c>
      <c r="AE1793" s="6">
        <v>0.24299999999999999</v>
      </c>
      <c r="AF1793" s="104">
        <v>17.12</v>
      </c>
      <c r="AG1793" s="104">
        <v>4.16</v>
      </c>
    </row>
    <row r="1794" spans="1:33" ht="18" customHeight="1">
      <c r="A1794" s="107"/>
      <c r="B1794" s="107"/>
      <c r="C1794" s="107"/>
      <c r="D1794" s="107"/>
      <c r="E1794" s="116" t="s">
        <v>99</v>
      </c>
      <c r="F1794" s="116"/>
      <c r="G1794" s="117">
        <f>SUM(G1792:G1793)</f>
        <v>13.879999999999999</v>
      </c>
      <c r="AE1794" s="6" t="s">
        <v>99</v>
      </c>
      <c r="AG1794" s="104">
        <v>18.5</v>
      </c>
    </row>
    <row r="1795" spans="1:33" ht="15" customHeight="1">
      <c r="A1795" s="110" t="s">
        <v>18</v>
      </c>
      <c r="B1795" s="110"/>
      <c r="C1795" s="111" t="s">
        <v>2</v>
      </c>
      <c r="D1795" s="111" t="s">
        <v>3</v>
      </c>
      <c r="E1795" s="111" t="s">
        <v>4</v>
      </c>
      <c r="F1795" s="111" t="s">
        <v>5</v>
      </c>
      <c r="G1795" s="111" t="s">
        <v>6</v>
      </c>
      <c r="AA1795" s="6" t="s">
        <v>18</v>
      </c>
      <c r="AC1795" s="6" t="s">
        <v>2</v>
      </c>
      <c r="AD1795" s="6" t="s">
        <v>3</v>
      </c>
      <c r="AE1795" s="6" t="s">
        <v>4</v>
      </c>
      <c r="AF1795" s="104" t="s">
        <v>5</v>
      </c>
      <c r="AG1795" s="104" t="s">
        <v>6</v>
      </c>
    </row>
    <row r="1796" spans="1:33" ht="36.950000000000003" customHeight="1">
      <c r="A1796" s="112" t="s">
        <v>416</v>
      </c>
      <c r="B1796" s="113" t="s">
        <v>417</v>
      </c>
      <c r="C1796" s="112" t="s">
        <v>8</v>
      </c>
      <c r="D1796" s="112" t="s">
        <v>102</v>
      </c>
      <c r="E1796" s="114">
        <v>2.1299999999999999E-2</v>
      </c>
      <c r="F1796" s="115">
        <f>IF(D1796="H",$K$9*AF1796,$K$10*AF1796)</f>
        <v>423.41999999999996</v>
      </c>
      <c r="G1796" s="115">
        <f t="shared" ref="G1796" si="475">ROUND(F1796*E1796,2)</f>
        <v>9.02</v>
      </c>
      <c r="AA1796" s="6" t="s">
        <v>416</v>
      </c>
      <c r="AB1796" s="6" t="s">
        <v>417</v>
      </c>
      <c r="AC1796" s="6" t="s">
        <v>8</v>
      </c>
      <c r="AD1796" s="6" t="s">
        <v>102</v>
      </c>
      <c r="AE1796" s="6">
        <v>2.1299999999999999E-2</v>
      </c>
      <c r="AF1796" s="104">
        <v>564.55999999999995</v>
      </c>
      <c r="AG1796" s="104">
        <v>12.02</v>
      </c>
    </row>
    <row r="1797" spans="1:33" ht="15" customHeight="1">
      <c r="A1797" s="107"/>
      <c r="B1797" s="107"/>
      <c r="C1797" s="107"/>
      <c r="D1797" s="107"/>
      <c r="E1797" s="116" t="s">
        <v>20</v>
      </c>
      <c r="F1797" s="116"/>
      <c r="G1797" s="117">
        <f>SUM(G1796)</f>
        <v>9.02</v>
      </c>
      <c r="AE1797" s="6" t="s">
        <v>20</v>
      </c>
      <c r="AG1797" s="104">
        <v>12.02</v>
      </c>
    </row>
    <row r="1798" spans="1:33" ht="15" customHeight="1">
      <c r="A1798" s="107"/>
      <c r="B1798" s="107"/>
      <c r="C1798" s="107"/>
      <c r="D1798" s="107"/>
      <c r="E1798" s="118" t="s">
        <v>21</v>
      </c>
      <c r="F1798" s="118"/>
      <c r="G1798" s="119">
        <f>G1797+G1794</f>
        <v>22.9</v>
      </c>
      <c r="AE1798" s="6" t="s">
        <v>21</v>
      </c>
      <c r="AG1798" s="104">
        <v>30.52</v>
      </c>
    </row>
    <row r="1799" spans="1:33" ht="9.9499999999999993" customHeight="1">
      <c r="A1799" s="107"/>
      <c r="B1799" s="107"/>
      <c r="C1799" s="108"/>
      <c r="D1799" s="108"/>
      <c r="E1799" s="107"/>
      <c r="F1799" s="107"/>
      <c r="G1799" s="107"/>
    </row>
    <row r="1800" spans="1:33" ht="27" customHeight="1">
      <c r="A1800" s="109" t="s">
        <v>719</v>
      </c>
      <c r="B1800" s="109"/>
      <c r="C1800" s="109"/>
      <c r="D1800" s="109"/>
      <c r="E1800" s="109"/>
      <c r="F1800" s="109"/>
      <c r="G1800" s="109"/>
      <c r="AA1800" s="6" t="s">
        <v>719</v>
      </c>
    </row>
    <row r="1801" spans="1:33" ht="15" customHeight="1">
      <c r="A1801" s="110" t="s">
        <v>96</v>
      </c>
      <c r="B1801" s="110"/>
      <c r="C1801" s="111" t="s">
        <v>2</v>
      </c>
      <c r="D1801" s="111" t="s">
        <v>3</v>
      </c>
      <c r="E1801" s="111" t="s">
        <v>4</v>
      </c>
      <c r="F1801" s="111" t="s">
        <v>5</v>
      </c>
      <c r="G1801" s="111" t="s">
        <v>6</v>
      </c>
      <c r="AA1801" s="6" t="s">
        <v>96</v>
      </c>
      <c r="AC1801" s="6" t="s">
        <v>2</v>
      </c>
      <c r="AD1801" s="6" t="s">
        <v>3</v>
      </c>
      <c r="AE1801" s="6" t="s">
        <v>4</v>
      </c>
      <c r="AF1801" s="104" t="s">
        <v>5</v>
      </c>
      <c r="AG1801" s="104" t="s">
        <v>6</v>
      </c>
    </row>
    <row r="1802" spans="1:33" ht="15" customHeight="1">
      <c r="A1802" s="112" t="s">
        <v>405</v>
      </c>
      <c r="B1802" s="113" t="s">
        <v>1728</v>
      </c>
      <c r="C1802" s="112" t="s">
        <v>8</v>
      </c>
      <c r="D1802" s="112" t="s">
        <v>36</v>
      </c>
      <c r="E1802" s="114">
        <v>0.43</v>
      </c>
      <c r="F1802" s="115">
        <f t="shared" ref="F1802:F1803" si="476">IF(D1802="H",$K$9*AF1802,$K$10*AF1802)</f>
        <v>16.297499999999999</v>
      </c>
      <c r="G1802" s="115">
        <f t="shared" ref="G1802:G1803" si="477">ROUND(F1802*E1802,2)</f>
        <v>7.01</v>
      </c>
      <c r="AA1802" s="6" t="s">
        <v>405</v>
      </c>
      <c r="AB1802" s="6" t="s">
        <v>1728</v>
      </c>
      <c r="AC1802" s="6" t="s">
        <v>8</v>
      </c>
      <c r="AD1802" s="6" t="s">
        <v>36</v>
      </c>
      <c r="AE1802" s="6">
        <v>0.43</v>
      </c>
      <c r="AF1802" s="104">
        <v>21.73</v>
      </c>
      <c r="AG1802" s="104">
        <v>9.34</v>
      </c>
    </row>
    <row r="1803" spans="1:33" ht="15" customHeight="1">
      <c r="A1803" s="112" t="s">
        <v>127</v>
      </c>
      <c r="B1803" s="113" t="s">
        <v>1727</v>
      </c>
      <c r="C1803" s="112" t="s">
        <v>8</v>
      </c>
      <c r="D1803" s="112" t="s">
        <v>36</v>
      </c>
      <c r="E1803" s="114">
        <v>0.158</v>
      </c>
      <c r="F1803" s="115">
        <f t="shared" si="476"/>
        <v>12.84</v>
      </c>
      <c r="G1803" s="115">
        <f t="shared" si="477"/>
        <v>2.0299999999999998</v>
      </c>
      <c r="AA1803" s="6" t="s">
        <v>127</v>
      </c>
      <c r="AB1803" s="6" t="s">
        <v>1727</v>
      </c>
      <c r="AC1803" s="6" t="s">
        <v>8</v>
      </c>
      <c r="AD1803" s="6" t="s">
        <v>36</v>
      </c>
      <c r="AE1803" s="6">
        <v>0.158</v>
      </c>
      <c r="AF1803" s="104">
        <v>17.12</v>
      </c>
      <c r="AG1803" s="104">
        <v>2.7</v>
      </c>
    </row>
    <row r="1804" spans="1:33" ht="18" customHeight="1">
      <c r="A1804" s="107"/>
      <c r="B1804" s="107"/>
      <c r="C1804" s="107"/>
      <c r="D1804" s="107"/>
      <c r="E1804" s="116" t="s">
        <v>99</v>
      </c>
      <c r="F1804" s="116"/>
      <c r="G1804" s="117">
        <f>SUM(G1802:G1803)</f>
        <v>9.0399999999999991</v>
      </c>
      <c r="AE1804" s="6" t="s">
        <v>99</v>
      </c>
      <c r="AG1804" s="104">
        <v>12.04</v>
      </c>
    </row>
    <row r="1805" spans="1:33" ht="15" customHeight="1">
      <c r="A1805" s="110" t="s">
        <v>18</v>
      </c>
      <c r="B1805" s="110"/>
      <c r="C1805" s="111" t="s">
        <v>2</v>
      </c>
      <c r="D1805" s="111" t="s">
        <v>3</v>
      </c>
      <c r="E1805" s="111" t="s">
        <v>4</v>
      </c>
      <c r="F1805" s="111" t="s">
        <v>5</v>
      </c>
      <c r="G1805" s="111" t="s">
        <v>6</v>
      </c>
      <c r="AA1805" s="6" t="s">
        <v>18</v>
      </c>
      <c r="AC1805" s="6" t="s">
        <v>2</v>
      </c>
      <c r="AD1805" s="6" t="s">
        <v>3</v>
      </c>
      <c r="AE1805" s="6" t="s">
        <v>4</v>
      </c>
      <c r="AF1805" s="104" t="s">
        <v>5</v>
      </c>
      <c r="AG1805" s="104" t="s">
        <v>6</v>
      </c>
    </row>
    <row r="1806" spans="1:33" ht="36.950000000000003" customHeight="1">
      <c r="A1806" s="112" t="s">
        <v>416</v>
      </c>
      <c r="B1806" s="113" t="s">
        <v>417</v>
      </c>
      <c r="C1806" s="112" t="s">
        <v>8</v>
      </c>
      <c r="D1806" s="112" t="s">
        <v>102</v>
      </c>
      <c r="E1806" s="114">
        <v>3.7600000000000001E-2</v>
      </c>
      <c r="F1806" s="115">
        <f>IF(D1806="H",$K$9*AF1806,$K$10*AF1806)</f>
        <v>423.41999999999996</v>
      </c>
      <c r="G1806" s="115">
        <f t="shared" ref="G1806" si="478">ROUND(F1806*E1806,2)</f>
        <v>15.92</v>
      </c>
      <c r="AA1806" s="6" t="s">
        <v>416</v>
      </c>
      <c r="AB1806" s="6" t="s">
        <v>417</v>
      </c>
      <c r="AC1806" s="6" t="s">
        <v>8</v>
      </c>
      <c r="AD1806" s="6" t="s">
        <v>102</v>
      </c>
      <c r="AE1806" s="6">
        <v>3.7600000000000001E-2</v>
      </c>
      <c r="AF1806" s="104">
        <v>564.55999999999995</v>
      </c>
      <c r="AG1806" s="104">
        <v>21.22</v>
      </c>
    </row>
    <row r="1807" spans="1:33" ht="15" customHeight="1">
      <c r="A1807" s="107"/>
      <c r="B1807" s="107"/>
      <c r="C1807" s="107"/>
      <c r="D1807" s="107"/>
      <c r="E1807" s="116" t="s">
        <v>20</v>
      </c>
      <c r="F1807" s="116"/>
      <c r="G1807" s="117">
        <f>SUM(G1806)</f>
        <v>15.92</v>
      </c>
      <c r="AE1807" s="6" t="s">
        <v>20</v>
      </c>
      <c r="AG1807" s="104">
        <v>21.22</v>
      </c>
    </row>
    <row r="1808" spans="1:33" ht="15" customHeight="1">
      <c r="A1808" s="107"/>
      <c r="B1808" s="107"/>
      <c r="C1808" s="107"/>
      <c r="D1808" s="107"/>
      <c r="E1808" s="118" t="s">
        <v>21</v>
      </c>
      <c r="F1808" s="118"/>
      <c r="G1808" s="119">
        <f>G1807+G1804</f>
        <v>24.96</v>
      </c>
      <c r="AE1808" s="6" t="s">
        <v>21</v>
      </c>
      <c r="AG1808" s="104">
        <v>33.26</v>
      </c>
    </row>
    <row r="1809" spans="1:33" ht="9.9499999999999993" customHeight="1">
      <c r="A1809" s="107"/>
      <c r="B1809" s="107"/>
      <c r="C1809" s="108"/>
      <c r="D1809" s="108"/>
      <c r="E1809" s="107"/>
      <c r="F1809" s="107"/>
      <c r="G1809" s="107"/>
    </row>
    <row r="1810" spans="1:33" ht="20.100000000000001" customHeight="1">
      <c r="A1810" s="109" t="s">
        <v>720</v>
      </c>
      <c r="B1810" s="109"/>
      <c r="C1810" s="109"/>
      <c r="D1810" s="109"/>
      <c r="E1810" s="109"/>
      <c r="F1810" s="109"/>
      <c r="G1810" s="109"/>
      <c r="AA1810" s="6" t="s">
        <v>720</v>
      </c>
    </row>
    <row r="1811" spans="1:33" ht="15" customHeight="1">
      <c r="A1811" s="110" t="s">
        <v>63</v>
      </c>
      <c r="B1811" s="110"/>
      <c r="C1811" s="111" t="s">
        <v>2</v>
      </c>
      <c r="D1811" s="111" t="s">
        <v>3</v>
      </c>
      <c r="E1811" s="111" t="s">
        <v>4</v>
      </c>
      <c r="F1811" s="111" t="s">
        <v>5</v>
      </c>
      <c r="G1811" s="111" t="s">
        <v>6</v>
      </c>
      <c r="AA1811" s="6" t="s">
        <v>63</v>
      </c>
      <c r="AC1811" s="6" t="s">
        <v>2</v>
      </c>
      <c r="AD1811" s="6" t="s">
        <v>3</v>
      </c>
      <c r="AE1811" s="6" t="s">
        <v>4</v>
      </c>
      <c r="AF1811" s="104" t="s">
        <v>5</v>
      </c>
      <c r="AG1811" s="104" t="s">
        <v>6</v>
      </c>
    </row>
    <row r="1812" spans="1:33" ht="20.100000000000001" customHeight="1">
      <c r="A1812" s="112" t="s">
        <v>721</v>
      </c>
      <c r="B1812" s="113" t="s">
        <v>722</v>
      </c>
      <c r="C1812" s="112" t="s">
        <v>48</v>
      </c>
      <c r="D1812" s="112" t="s">
        <v>71</v>
      </c>
      <c r="E1812" s="114">
        <v>1.05</v>
      </c>
      <c r="F1812" s="115">
        <f>IF(D1812="H",$K$9*AF1812,$K$10*AF1812)</f>
        <v>34.664999999999999</v>
      </c>
      <c r="G1812" s="115">
        <f t="shared" ref="G1812:G1813" si="479">ROUND(F1812*E1812,2)</f>
        <v>36.4</v>
      </c>
      <c r="AA1812" s="6" t="s">
        <v>721</v>
      </c>
      <c r="AB1812" s="6" t="s">
        <v>722</v>
      </c>
      <c r="AC1812" s="6" t="s">
        <v>48</v>
      </c>
      <c r="AD1812" s="6" t="s">
        <v>71</v>
      </c>
      <c r="AE1812" s="6">
        <v>1.05</v>
      </c>
      <c r="AF1812" s="104">
        <v>46.22</v>
      </c>
      <c r="AG1812" s="104">
        <v>48.53</v>
      </c>
    </row>
    <row r="1813" spans="1:33" ht="15" customHeight="1">
      <c r="A1813" s="112">
        <v>34357</v>
      </c>
      <c r="B1813" s="113" t="s">
        <v>1972</v>
      </c>
      <c r="C1813" s="112" t="s">
        <v>8</v>
      </c>
      <c r="D1813" s="112" t="s">
        <v>74</v>
      </c>
      <c r="E1813" s="114">
        <v>0.38</v>
      </c>
      <c r="F1813" s="115">
        <f>IF(D1813="H",$K$9*AF1813,$K$10*AF1813)</f>
        <v>3.165</v>
      </c>
      <c r="G1813" s="115">
        <f t="shared" si="479"/>
        <v>1.2</v>
      </c>
      <c r="AA1813" s="6">
        <v>34357</v>
      </c>
      <c r="AB1813" s="6" t="s">
        <v>1972</v>
      </c>
      <c r="AC1813" s="6" t="s">
        <v>8</v>
      </c>
      <c r="AD1813" s="6" t="s">
        <v>74</v>
      </c>
      <c r="AE1813" s="6">
        <v>0.38</v>
      </c>
      <c r="AF1813" s="104">
        <v>4.22</v>
      </c>
      <c r="AG1813" s="104">
        <v>1.6</v>
      </c>
    </row>
    <row r="1814" spans="1:33" ht="15" customHeight="1">
      <c r="A1814" s="107"/>
      <c r="B1814" s="107"/>
      <c r="C1814" s="107"/>
      <c r="D1814" s="107"/>
      <c r="E1814" s="116" t="s">
        <v>75</v>
      </c>
      <c r="F1814" s="116"/>
      <c r="G1814" s="117">
        <f>SUM(G1812:G1813)</f>
        <v>37.6</v>
      </c>
      <c r="AE1814" s="6" t="s">
        <v>75</v>
      </c>
      <c r="AG1814" s="104">
        <v>50.13</v>
      </c>
    </row>
    <row r="1815" spans="1:33" ht="15" customHeight="1">
      <c r="A1815" s="110" t="s">
        <v>96</v>
      </c>
      <c r="B1815" s="110"/>
      <c r="C1815" s="111" t="s">
        <v>2</v>
      </c>
      <c r="D1815" s="111" t="s">
        <v>3</v>
      </c>
      <c r="E1815" s="111" t="s">
        <v>4</v>
      </c>
      <c r="F1815" s="111" t="s">
        <v>5</v>
      </c>
      <c r="G1815" s="111" t="s">
        <v>6</v>
      </c>
      <c r="AA1815" s="6" t="s">
        <v>96</v>
      </c>
      <c r="AC1815" s="6" t="s">
        <v>2</v>
      </c>
      <c r="AD1815" s="6" t="s">
        <v>3</v>
      </c>
      <c r="AE1815" s="6" t="s">
        <v>4</v>
      </c>
      <c r="AF1815" s="104" t="s">
        <v>5</v>
      </c>
      <c r="AG1815" s="104" t="s">
        <v>6</v>
      </c>
    </row>
    <row r="1816" spans="1:33" ht="15" customHeight="1">
      <c r="A1816" s="112" t="s">
        <v>405</v>
      </c>
      <c r="B1816" s="113" t="s">
        <v>1728</v>
      </c>
      <c r="C1816" s="112" t="s">
        <v>8</v>
      </c>
      <c r="D1816" s="112" t="s">
        <v>36</v>
      </c>
      <c r="E1816" s="114">
        <v>0.55000000000000004</v>
      </c>
      <c r="F1816" s="115">
        <f t="shared" ref="F1816:F1817" si="480">IF(D1816="H",$K$9*AF1816,$K$10*AF1816)</f>
        <v>16.297499999999999</v>
      </c>
      <c r="G1816" s="115">
        <f t="shared" ref="G1816:G1817" si="481">ROUND(F1816*E1816,2)</f>
        <v>8.9600000000000009</v>
      </c>
      <c r="AA1816" s="6" t="s">
        <v>405</v>
      </c>
      <c r="AB1816" s="6" t="s">
        <v>1728</v>
      </c>
      <c r="AC1816" s="6" t="s">
        <v>8</v>
      </c>
      <c r="AD1816" s="6" t="s">
        <v>36</v>
      </c>
      <c r="AE1816" s="6">
        <v>0.55000000000000004</v>
      </c>
      <c r="AF1816" s="104">
        <v>21.73</v>
      </c>
      <c r="AG1816" s="104">
        <v>11.95</v>
      </c>
    </row>
    <row r="1817" spans="1:33" ht="15" customHeight="1">
      <c r="A1817" s="112" t="s">
        <v>127</v>
      </c>
      <c r="B1817" s="113" t="s">
        <v>1727</v>
      </c>
      <c r="C1817" s="112" t="s">
        <v>8</v>
      </c>
      <c r="D1817" s="112" t="s">
        <v>36</v>
      </c>
      <c r="E1817" s="114">
        <v>0.45</v>
      </c>
      <c r="F1817" s="115">
        <f t="shared" si="480"/>
        <v>12.84</v>
      </c>
      <c r="G1817" s="115">
        <f t="shared" si="481"/>
        <v>5.78</v>
      </c>
      <c r="AA1817" s="6" t="s">
        <v>127</v>
      </c>
      <c r="AB1817" s="6" t="s">
        <v>1727</v>
      </c>
      <c r="AC1817" s="6" t="s">
        <v>8</v>
      </c>
      <c r="AD1817" s="6" t="s">
        <v>36</v>
      </c>
      <c r="AE1817" s="6">
        <v>0.45</v>
      </c>
      <c r="AF1817" s="104">
        <v>17.12</v>
      </c>
      <c r="AG1817" s="104">
        <v>7.7</v>
      </c>
    </row>
    <row r="1818" spans="1:33" ht="15" customHeight="1">
      <c r="A1818" s="107"/>
      <c r="B1818" s="107"/>
      <c r="C1818" s="107"/>
      <c r="D1818" s="107"/>
      <c r="E1818" s="116" t="s">
        <v>99</v>
      </c>
      <c r="F1818" s="116"/>
      <c r="G1818" s="117">
        <f>SUM(G1816:G1817)</f>
        <v>14.740000000000002</v>
      </c>
      <c r="AE1818" s="6" t="s">
        <v>99</v>
      </c>
      <c r="AG1818" s="104">
        <v>19.649999999999999</v>
      </c>
    </row>
    <row r="1819" spans="1:33" ht="15" customHeight="1">
      <c r="A1819" s="110" t="s">
        <v>18</v>
      </c>
      <c r="B1819" s="110"/>
      <c r="C1819" s="111" t="s">
        <v>2</v>
      </c>
      <c r="D1819" s="111" t="s">
        <v>3</v>
      </c>
      <c r="E1819" s="111" t="s">
        <v>4</v>
      </c>
      <c r="F1819" s="111" t="s">
        <v>5</v>
      </c>
      <c r="G1819" s="111" t="s">
        <v>6</v>
      </c>
      <c r="AA1819" s="6" t="s">
        <v>18</v>
      </c>
      <c r="AC1819" s="6" t="s">
        <v>2</v>
      </c>
      <c r="AD1819" s="6" t="s">
        <v>3</v>
      </c>
      <c r="AE1819" s="6" t="s">
        <v>4</v>
      </c>
      <c r="AF1819" s="104" t="s">
        <v>5</v>
      </c>
      <c r="AG1819" s="104" t="s">
        <v>6</v>
      </c>
    </row>
    <row r="1820" spans="1:33" ht="15" customHeight="1">
      <c r="A1820" s="112">
        <v>1381</v>
      </c>
      <c r="B1820" s="113" t="s">
        <v>1971</v>
      </c>
      <c r="C1820" s="112" t="s">
        <v>8</v>
      </c>
      <c r="D1820" s="112" t="s">
        <v>74</v>
      </c>
      <c r="E1820" s="114">
        <v>4.5</v>
      </c>
      <c r="F1820" s="115">
        <f>IF(D1820="H",$K$9*AF1820,$K$10*AF1820)</f>
        <v>0.54</v>
      </c>
      <c r="G1820" s="115">
        <f t="shared" ref="G1820" si="482">ROUND(F1820*E1820,2)</f>
        <v>2.4300000000000002</v>
      </c>
      <c r="AA1820" s="6">
        <v>1381</v>
      </c>
      <c r="AB1820" s="6" t="s">
        <v>1971</v>
      </c>
      <c r="AC1820" s="6" t="s">
        <v>8</v>
      </c>
      <c r="AD1820" s="6" t="s">
        <v>74</v>
      </c>
      <c r="AE1820" s="6">
        <v>4.5</v>
      </c>
      <c r="AF1820" s="104">
        <v>0.72</v>
      </c>
      <c r="AG1820" s="104">
        <v>3.24</v>
      </c>
    </row>
    <row r="1821" spans="1:33" ht="15" customHeight="1">
      <c r="A1821" s="107"/>
      <c r="B1821" s="107"/>
      <c r="C1821" s="107"/>
      <c r="D1821" s="107"/>
      <c r="E1821" s="116" t="s">
        <v>20</v>
      </c>
      <c r="F1821" s="116"/>
      <c r="G1821" s="117">
        <f>SUM(G1820)</f>
        <v>2.4300000000000002</v>
      </c>
      <c r="AE1821" s="6" t="s">
        <v>20</v>
      </c>
      <c r="AG1821" s="104">
        <v>3.24</v>
      </c>
    </row>
    <row r="1822" spans="1:33" ht="15" customHeight="1">
      <c r="A1822" s="107"/>
      <c r="B1822" s="107"/>
      <c r="C1822" s="107"/>
      <c r="D1822" s="107"/>
      <c r="E1822" s="118" t="s">
        <v>21</v>
      </c>
      <c r="F1822" s="118"/>
      <c r="G1822" s="119">
        <f>G1821+G1818+G1814</f>
        <v>54.77</v>
      </c>
      <c r="AE1822" s="6" t="s">
        <v>21</v>
      </c>
      <c r="AG1822" s="104">
        <v>73.02000000000001</v>
      </c>
    </row>
    <row r="1823" spans="1:33" ht="9.9499999999999993" customHeight="1">
      <c r="A1823" s="107"/>
      <c r="B1823" s="107"/>
      <c r="C1823" s="108"/>
      <c r="D1823" s="108"/>
      <c r="E1823" s="107"/>
      <c r="F1823" s="107"/>
      <c r="G1823" s="107"/>
    </row>
    <row r="1824" spans="1:33" ht="20.100000000000001" customHeight="1">
      <c r="A1824" s="109" t="s">
        <v>723</v>
      </c>
      <c r="B1824" s="109"/>
      <c r="C1824" s="109"/>
      <c r="D1824" s="109"/>
      <c r="E1824" s="109"/>
      <c r="F1824" s="109"/>
      <c r="G1824" s="109"/>
      <c r="AA1824" s="6" t="s">
        <v>723</v>
      </c>
    </row>
    <row r="1825" spans="1:33" ht="15" customHeight="1">
      <c r="A1825" s="110" t="s">
        <v>1</v>
      </c>
      <c r="B1825" s="110"/>
      <c r="C1825" s="111" t="s">
        <v>2</v>
      </c>
      <c r="D1825" s="111" t="s">
        <v>3</v>
      </c>
      <c r="E1825" s="111" t="s">
        <v>4</v>
      </c>
      <c r="F1825" s="111" t="s">
        <v>5</v>
      </c>
      <c r="G1825" s="111" t="s">
        <v>6</v>
      </c>
      <c r="AA1825" s="6" t="s">
        <v>1</v>
      </c>
      <c r="AC1825" s="6" t="s">
        <v>2</v>
      </c>
      <c r="AD1825" s="6" t="s">
        <v>3</v>
      </c>
      <c r="AE1825" s="6" t="s">
        <v>4</v>
      </c>
      <c r="AF1825" s="104" t="s">
        <v>5</v>
      </c>
      <c r="AG1825" s="104" t="s">
        <v>6</v>
      </c>
    </row>
    <row r="1826" spans="1:33" ht="15" customHeight="1">
      <c r="A1826" s="112" t="s">
        <v>58</v>
      </c>
      <c r="B1826" s="113" t="s">
        <v>59</v>
      </c>
      <c r="C1826" s="112" t="s">
        <v>48</v>
      </c>
      <c r="D1826" s="112" t="s">
        <v>60</v>
      </c>
      <c r="E1826" s="114">
        <v>1</v>
      </c>
      <c r="F1826" s="115">
        <f t="shared" ref="F1826:F1828" si="483">IF(D1826="H",$K$9*AF1826,$K$10*AF1826)</f>
        <v>2.7524999999999999</v>
      </c>
      <c r="G1826" s="115">
        <f t="shared" ref="G1826:G1828" si="484">ROUND(F1826*E1826,2)</f>
        <v>2.75</v>
      </c>
      <c r="AA1826" s="6" t="s">
        <v>58</v>
      </c>
      <c r="AB1826" s="6" t="s">
        <v>59</v>
      </c>
      <c r="AC1826" s="6" t="s">
        <v>48</v>
      </c>
      <c r="AD1826" s="6" t="s">
        <v>60</v>
      </c>
      <c r="AE1826" s="6">
        <v>1</v>
      </c>
      <c r="AF1826" s="104">
        <v>3.67</v>
      </c>
      <c r="AG1826" s="104">
        <v>3.67</v>
      </c>
    </row>
    <row r="1827" spans="1:33" ht="15" customHeight="1">
      <c r="A1827" s="112" t="s">
        <v>534</v>
      </c>
      <c r="B1827" s="113" t="s">
        <v>535</v>
      </c>
      <c r="C1827" s="112" t="s">
        <v>48</v>
      </c>
      <c r="D1827" s="112" t="s">
        <v>60</v>
      </c>
      <c r="E1827" s="114">
        <v>0.3</v>
      </c>
      <c r="F1827" s="115">
        <f t="shared" si="483"/>
        <v>2.7750000000000004</v>
      </c>
      <c r="G1827" s="115">
        <f t="shared" si="484"/>
        <v>0.83</v>
      </c>
      <c r="AA1827" s="6" t="s">
        <v>534</v>
      </c>
      <c r="AB1827" s="6" t="s">
        <v>535</v>
      </c>
      <c r="AC1827" s="6" t="s">
        <v>48</v>
      </c>
      <c r="AD1827" s="6" t="s">
        <v>60</v>
      </c>
      <c r="AE1827" s="6">
        <v>0.3</v>
      </c>
      <c r="AF1827" s="104">
        <v>3.7</v>
      </c>
      <c r="AG1827" s="104">
        <v>1.1100000000000001</v>
      </c>
    </row>
    <row r="1828" spans="1:33" ht="15" customHeight="1">
      <c r="A1828" s="112" t="s">
        <v>61</v>
      </c>
      <c r="B1828" s="113" t="s">
        <v>62</v>
      </c>
      <c r="C1828" s="112" t="s">
        <v>48</v>
      </c>
      <c r="D1828" s="112" t="s">
        <v>60</v>
      </c>
      <c r="E1828" s="114">
        <v>0.3</v>
      </c>
      <c r="F1828" s="115">
        <f t="shared" si="483"/>
        <v>2.8499999999999996</v>
      </c>
      <c r="G1828" s="115">
        <f t="shared" si="484"/>
        <v>0.86</v>
      </c>
      <c r="AA1828" s="6" t="s">
        <v>61</v>
      </c>
      <c r="AB1828" s="6" t="s">
        <v>62</v>
      </c>
      <c r="AC1828" s="6" t="s">
        <v>48</v>
      </c>
      <c r="AD1828" s="6" t="s">
        <v>60</v>
      </c>
      <c r="AE1828" s="6">
        <v>0.3</v>
      </c>
      <c r="AF1828" s="104">
        <v>3.8</v>
      </c>
      <c r="AG1828" s="104">
        <v>1.1399999999999999</v>
      </c>
    </row>
    <row r="1829" spans="1:33" ht="15" customHeight="1">
      <c r="A1829" s="107"/>
      <c r="B1829" s="107"/>
      <c r="C1829" s="107"/>
      <c r="D1829" s="107"/>
      <c r="E1829" s="116" t="s">
        <v>13</v>
      </c>
      <c r="F1829" s="116"/>
      <c r="G1829" s="117">
        <f>SUM(G1826:G1828)</f>
        <v>4.4400000000000004</v>
      </c>
      <c r="AE1829" s="6" t="s">
        <v>13</v>
      </c>
      <c r="AG1829" s="104">
        <v>5.92</v>
      </c>
    </row>
    <row r="1830" spans="1:33" ht="15" customHeight="1">
      <c r="A1830" s="110" t="s">
        <v>63</v>
      </c>
      <c r="B1830" s="110"/>
      <c r="C1830" s="111" t="s">
        <v>2</v>
      </c>
      <c r="D1830" s="111" t="s">
        <v>3</v>
      </c>
      <c r="E1830" s="111" t="s">
        <v>4</v>
      </c>
      <c r="F1830" s="111" t="s">
        <v>5</v>
      </c>
      <c r="G1830" s="111" t="s">
        <v>6</v>
      </c>
      <c r="AA1830" s="6" t="s">
        <v>63</v>
      </c>
      <c r="AC1830" s="6" t="s">
        <v>2</v>
      </c>
      <c r="AD1830" s="6" t="s">
        <v>3</v>
      </c>
      <c r="AE1830" s="6" t="s">
        <v>4</v>
      </c>
      <c r="AF1830" s="104" t="s">
        <v>5</v>
      </c>
      <c r="AG1830" s="104" t="s">
        <v>6</v>
      </c>
    </row>
    <row r="1831" spans="1:33" ht="15" customHeight="1">
      <c r="A1831" s="112" t="s">
        <v>609</v>
      </c>
      <c r="B1831" s="113" t="s">
        <v>610</v>
      </c>
      <c r="C1831" s="112" t="s">
        <v>48</v>
      </c>
      <c r="D1831" s="112" t="s">
        <v>71</v>
      </c>
      <c r="E1831" s="114">
        <v>1</v>
      </c>
      <c r="F1831" s="115">
        <f t="shared" ref="F1831:F1833" si="485">IF(D1831="H",$K$9*AF1831,$K$10*AF1831)</f>
        <v>15.195</v>
      </c>
      <c r="G1831" s="115">
        <f t="shared" ref="G1831:G1833" si="486">ROUND(F1831*E1831,2)</f>
        <v>15.2</v>
      </c>
      <c r="AA1831" s="6" t="s">
        <v>609</v>
      </c>
      <c r="AB1831" s="6" t="s">
        <v>610</v>
      </c>
      <c r="AC1831" s="6" t="s">
        <v>48</v>
      </c>
      <c r="AD1831" s="6" t="s">
        <v>71</v>
      </c>
      <c r="AE1831" s="6">
        <v>1</v>
      </c>
      <c r="AF1831" s="104">
        <v>20.260000000000002</v>
      </c>
      <c r="AG1831" s="104">
        <v>20.260000000000002</v>
      </c>
    </row>
    <row r="1832" spans="1:33" ht="15" customHeight="1">
      <c r="A1832" s="112" t="s">
        <v>611</v>
      </c>
      <c r="B1832" s="113" t="s">
        <v>612</v>
      </c>
      <c r="C1832" s="112" t="s">
        <v>8</v>
      </c>
      <c r="D1832" s="112" t="s">
        <v>74</v>
      </c>
      <c r="E1832" s="114">
        <v>0.2</v>
      </c>
      <c r="F1832" s="115">
        <f t="shared" si="485"/>
        <v>43.792500000000004</v>
      </c>
      <c r="G1832" s="115">
        <f t="shared" si="486"/>
        <v>8.76</v>
      </c>
      <c r="AA1832" s="6" t="s">
        <v>611</v>
      </c>
      <c r="AB1832" s="6" t="s">
        <v>612</v>
      </c>
      <c r="AC1832" s="6" t="s">
        <v>8</v>
      </c>
      <c r="AD1832" s="6" t="s">
        <v>74</v>
      </c>
      <c r="AE1832" s="6">
        <v>0.2</v>
      </c>
      <c r="AF1832" s="104">
        <v>58.39</v>
      </c>
      <c r="AG1832" s="104">
        <v>11.68</v>
      </c>
    </row>
    <row r="1833" spans="1:33" ht="15" customHeight="1">
      <c r="A1833" s="112" t="s">
        <v>724</v>
      </c>
      <c r="B1833" s="113" t="s">
        <v>725</v>
      </c>
      <c r="C1833" s="112" t="s">
        <v>48</v>
      </c>
      <c r="D1833" s="112" t="s">
        <v>71</v>
      </c>
      <c r="E1833" s="114">
        <v>1</v>
      </c>
      <c r="F1833" s="115">
        <f t="shared" si="485"/>
        <v>54.375</v>
      </c>
      <c r="G1833" s="115">
        <f t="shared" si="486"/>
        <v>54.38</v>
      </c>
      <c r="AA1833" s="6" t="s">
        <v>724</v>
      </c>
      <c r="AB1833" s="6" t="s">
        <v>725</v>
      </c>
      <c r="AC1833" s="6" t="s">
        <v>48</v>
      </c>
      <c r="AD1833" s="6" t="s">
        <v>71</v>
      </c>
      <c r="AE1833" s="6">
        <v>1</v>
      </c>
      <c r="AF1833" s="104">
        <v>72.5</v>
      </c>
      <c r="AG1833" s="104">
        <v>72.5</v>
      </c>
    </row>
    <row r="1834" spans="1:33" ht="15" customHeight="1">
      <c r="A1834" s="107"/>
      <c r="B1834" s="107"/>
      <c r="C1834" s="107"/>
      <c r="D1834" s="107"/>
      <c r="E1834" s="116" t="s">
        <v>75</v>
      </c>
      <c r="F1834" s="116"/>
      <c r="G1834" s="117">
        <f>SUM(G1831:G1833)</f>
        <v>78.34</v>
      </c>
      <c r="AE1834" s="6" t="s">
        <v>75</v>
      </c>
      <c r="AG1834" s="104">
        <v>104.44</v>
      </c>
    </row>
    <row r="1835" spans="1:33" ht="15" customHeight="1">
      <c r="A1835" s="110" t="s">
        <v>96</v>
      </c>
      <c r="B1835" s="110"/>
      <c r="C1835" s="111" t="s">
        <v>2</v>
      </c>
      <c r="D1835" s="111" t="s">
        <v>3</v>
      </c>
      <c r="E1835" s="111" t="s">
        <v>4</v>
      </c>
      <c r="F1835" s="111" t="s">
        <v>5</v>
      </c>
      <c r="G1835" s="111" t="s">
        <v>6</v>
      </c>
      <c r="AA1835" s="6" t="s">
        <v>96</v>
      </c>
      <c r="AC1835" s="6" t="s">
        <v>2</v>
      </c>
      <c r="AD1835" s="6" t="s">
        <v>3</v>
      </c>
      <c r="AE1835" s="6" t="s">
        <v>4</v>
      </c>
      <c r="AF1835" s="104" t="s">
        <v>5</v>
      </c>
      <c r="AG1835" s="104" t="s">
        <v>6</v>
      </c>
    </row>
    <row r="1836" spans="1:33" ht="15" customHeight="1">
      <c r="A1836" s="112">
        <v>88262</v>
      </c>
      <c r="B1836" s="113" t="s">
        <v>1872</v>
      </c>
      <c r="C1836" s="112" t="s">
        <v>8</v>
      </c>
      <c r="D1836" s="112" t="s">
        <v>60</v>
      </c>
      <c r="E1836" s="114">
        <v>1</v>
      </c>
      <c r="F1836" s="115">
        <f t="shared" ref="F1836:F1838" si="487">IF(D1836="H",$K$9*AF1836,$K$10*AF1836)</f>
        <v>16.049999999999997</v>
      </c>
      <c r="G1836" s="115">
        <f t="shared" ref="G1836:G1838" si="488">ROUND(F1836*E1836,2)</f>
        <v>16.05</v>
      </c>
      <c r="AA1836" s="6">
        <v>88262</v>
      </c>
      <c r="AB1836" s="6" t="s">
        <v>1872</v>
      </c>
      <c r="AC1836" s="6" t="s">
        <v>8</v>
      </c>
      <c r="AD1836" s="6" t="s">
        <v>60</v>
      </c>
      <c r="AE1836" s="6">
        <v>1</v>
      </c>
      <c r="AF1836" s="104">
        <v>21.4</v>
      </c>
      <c r="AG1836" s="104">
        <v>21.4</v>
      </c>
    </row>
    <row r="1837" spans="1:33" ht="15" customHeight="1">
      <c r="A1837" s="112">
        <v>88309</v>
      </c>
      <c r="B1837" s="113" t="s">
        <v>1868</v>
      </c>
      <c r="C1837" s="112" t="s">
        <v>8</v>
      </c>
      <c r="D1837" s="112" t="s">
        <v>60</v>
      </c>
      <c r="E1837" s="114">
        <v>0.3</v>
      </c>
      <c r="F1837" s="115">
        <f t="shared" si="487"/>
        <v>16.297499999999999</v>
      </c>
      <c r="G1837" s="115">
        <f t="shared" si="488"/>
        <v>4.8899999999999997</v>
      </c>
      <c r="AA1837" s="6">
        <v>88309</v>
      </c>
      <c r="AB1837" s="6" t="s">
        <v>1868</v>
      </c>
      <c r="AC1837" s="6" t="s">
        <v>8</v>
      </c>
      <c r="AD1837" s="6" t="s">
        <v>60</v>
      </c>
      <c r="AE1837" s="6">
        <v>0.3</v>
      </c>
      <c r="AF1837" s="104">
        <v>21.73</v>
      </c>
      <c r="AG1837" s="104">
        <v>6.52</v>
      </c>
    </row>
    <row r="1838" spans="1:33" ht="15" customHeight="1">
      <c r="A1838" s="112">
        <v>88316</v>
      </c>
      <c r="B1838" s="113" t="s">
        <v>1869</v>
      </c>
      <c r="C1838" s="112" t="s">
        <v>8</v>
      </c>
      <c r="D1838" s="112" t="s">
        <v>60</v>
      </c>
      <c r="E1838" s="114">
        <v>0.3</v>
      </c>
      <c r="F1838" s="115">
        <f t="shared" si="487"/>
        <v>12.84</v>
      </c>
      <c r="G1838" s="115">
        <f t="shared" si="488"/>
        <v>3.85</v>
      </c>
      <c r="AA1838" s="6">
        <v>88316</v>
      </c>
      <c r="AB1838" s="6" t="s">
        <v>1869</v>
      </c>
      <c r="AC1838" s="6" t="s">
        <v>8</v>
      </c>
      <c r="AD1838" s="6" t="s">
        <v>60</v>
      </c>
      <c r="AE1838" s="6">
        <v>0.3</v>
      </c>
      <c r="AF1838" s="104">
        <v>17.12</v>
      </c>
      <c r="AG1838" s="104">
        <v>5.14</v>
      </c>
    </row>
    <row r="1839" spans="1:33" ht="15" customHeight="1">
      <c r="A1839" s="107"/>
      <c r="B1839" s="107"/>
      <c r="C1839" s="107"/>
      <c r="D1839" s="107"/>
      <c r="E1839" s="116" t="s">
        <v>17</v>
      </c>
      <c r="F1839" s="116"/>
      <c r="G1839" s="117">
        <f>SUM(G1836:G1838)</f>
        <v>24.790000000000003</v>
      </c>
      <c r="AE1839" s="6" t="s">
        <v>17</v>
      </c>
      <c r="AG1839" s="104">
        <v>33.06</v>
      </c>
    </row>
    <row r="1840" spans="1:33" ht="15" customHeight="1">
      <c r="A1840" s="107"/>
      <c r="B1840" s="107"/>
      <c r="C1840" s="107"/>
      <c r="D1840" s="107"/>
      <c r="E1840" s="118" t="s">
        <v>21</v>
      </c>
      <c r="F1840" s="118"/>
      <c r="G1840" s="119">
        <f>G1839+G1834+G1829</f>
        <v>107.57000000000001</v>
      </c>
      <c r="AE1840" s="6" t="s">
        <v>21</v>
      </c>
      <c r="AG1840" s="104">
        <v>137.5</v>
      </c>
    </row>
    <row r="1841" spans="1:33" ht="9.9499999999999993" customHeight="1">
      <c r="A1841" s="107"/>
      <c r="B1841" s="107"/>
      <c r="C1841" s="108"/>
      <c r="D1841" s="108"/>
      <c r="E1841" s="107"/>
      <c r="F1841" s="107"/>
      <c r="G1841" s="107"/>
    </row>
    <row r="1842" spans="1:33" ht="20.100000000000001" customHeight="1">
      <c r="A1842" s="109" t="s">
        <v>726</v>
      </c>
      <c r="B1842" s="109"/>
      <c r="C1842" s="109"/>
      <c r="D1842" s="109"/>
      <c r="E1842" s="109"/>
      <c r="F1842" s="109"/>
      <c r="G1842" s="109"/>
      <c r="AA1842" s="6" t="s">
        <v>726</v>
      </c>
    </row>
    <row r="1843" spans="1:33" ht="15" customHeight="1">
      <c r="A1843" s="110" t="s">
        <v>63</v>
      </c>
      <c r="B1843" s="110"/>
      <c r="C1843" s="111" t="s">
        <v>2</v>
      </c>
      <c r="D1843" s="111" t="s">
        <v>3</v>
      </c>
      <c r="E1843" s="111" t="s">
        <v>4</v>
      </c>
      <c r="F1843" s="111" t="s">
        <v>5</v>
      </c>
      <c r="G1843" s="111" t="s">
        <v>6</v>
      </c>
      <c r="AA1843" s="6" t="s">
        <v>63</v>
      </c>
      <c r="AC1843" s="6" t="s">
        <v>2</v>
      </c>
      <c r="AD1843" s="6" t="s">
        <v>3</v>
      </c>
      <c r="AE1843" s="6" t="s">
        <v>4</v>
      </c>
      <c r="AF1843" s="104" t="s">
        <v>5</v>
      </c>
      <c r="AG1843" s="104" t="s">
        <v>6</v>
      </c>
    </row>
    <row r="1844" spans="1:33" ht="20.100000000000001" customHeight="1">
      <c r="A1844" s="112" t="s">
        <v>727</v>
      </c>
      <c r="B1844" s="113" t="s">
        <v>728</v>
      </c>
      <c r="C1844" s="112" t="s">
        <v>8</v>
      </c>
      <c r="D1844" s="112" t="s">
        <v>90</v>
      </c>
      <c r="E1844" s="114">
        <v>3.2</v>
      </c>
      <c r="F1844" s="115">
        <f>IF(D1844="H",$K$9*AF1844,$K$10*AF1844)</f>
        <v>3.7800000000000002</v>
      </c>
      <c r="G1844" s="115">
        <f t="shared" ref="G1844" si="489">ROUND(F1844*E1844,2)</f>
        <v>12.1</v>
      </c>
      <c r="AA1844" s="6" t="s">
        <v>727</v>
      </c>
      <c r="AB1844" s="6" t="s">
        <v>728</v>
      </c>
      <c r="AC1844" s="6" t="s">
        <v>8</v>
      </c>
      <c r="AD1844" s="6" t="s">
        <v>90</v>
      </c>
      <c r="AE1844" s="6">
        <v>3.2</v>
      </c>
      <c r="AF1844" s="104">
        <v>5.04</v>
      </c>
      <c r="AG1844" s="104">
        <v>16.12</v>
      </c>
    </row>
    <row r="1845" spans="1:33" ht="15" customHeight="1">
      <c r="A1845" s="107"/>
      <c r="B1845" s="107"/>
      <c r="C1845" s="107"/>
      <c r="D1845" s="107"/>
      <c r="E1845" s="116" t="s">
        <v>75</v>
      </c>
      <c r="F1845" s="116"/>
      <c r="G1845" s="117">
        <f>SUM(G1844)</f>
        <v>12.1</v>
      </c>
      <c r="AE1845" s="6" t="s">
        <v>75</v>
      </c>
      <c r="AG1845" s="104">
        <v>16.12</v>
      </c>
    </row>
    <row r="1846" spans="1:33" ht="15" customHeight="1">
      <c r="A1846" s="110" t="s">
        <v>96</v>
      </c>
      <c r="B1846" s="110"/>
      <c r="C1846" s="111" t="s">
        <v>2</v>
      </c>
      <c r="D1846" s="111" t="s">
        <v>3</v>
      </c>
      <c r="E1846" s="111" t="s">
        <v>4</v>
      </c>
      <c r="F1846" s="111" t="s">
        <v>5</v>
      </c>
      <c r="G1846" s="111" t="s">
        <v>6</v>
      </c>
      <c r="AA1846" s="6" t="s">
        <v>96</v>
      </c>
      <c r="AC1846" s="6" t="s">
        <v>2</v>
      </c>
      <c r="AD1846" s="6" t="s">
        <v>3</v>
      </c>
      <c r="AE1846" s="6" t="s">
        <v>4</v>
      </c>
      <c r="AF1846" s="104" t="s">
        <v>5</v>
      </c>
      <c r="AG1846" s="104" t="s">
        <v>6</v>
      </c>
    </row>
    <row r="1847" spans="1:33" ht="15" customHeight="1">
      <c r="A1847" s="112" t="s">
        <v>476</v>
      </c>
      <c r="B1847" s="113" t="s">
        <v>1732</v>
      </c>
      <c r="C1847" s="112" t="s">
        <v>8</v>
      </c>
      <c r="D1847" s="112" t="s">
        <v>36</v>
      </c>
      <c r="E1847" s="114">
        <v>0.108</v>
      </c>
      <c r="F1847" s="115">
        <f t="shared" ref="F1847:F1848" si="490">IF(D1847="H",$K$9*AF1847,$K$10*AF1847)</f>
        <v>13.3125</v>
      </c>
      <c r="G1847" s="115">
        <f t="shared" ref="G1847:G1848" si="491">ROUND(F1847*E1847,2)</f>
        <v>1.44</v>
      </c>
      <c r="AA1847" s="6" t="s">
        <v>476</v>
      </c>
      <c r="AB1847" s="6" t="s">
        <v>1732</v>
      </c>
      <c r="AC1847" s="6" t="s">
        <v>8</v>
      </c>
      <c r="AD1847" s="6" t="s">
        <v>36</v>
      </c>
      <c r="AE1847" s="6">
        <v>0.108</v>
      </c>
      <c r="AF1847" s="104">
        <v>17.75</v>
      </c>
      <c r="AG1847" s="104">
        <v>1.91</v>
      </c>
    </row>
    <row r="1848" spans="1:33" ht="15" customHeight="1">
      <c r="A1848" s="112" t="s">
        <v>477</v>
      </c>
      <c r="B1848" s="113" t="s">
        <v>1733</v>
      </c>
      <c r="C1848" s="112" t="s">
        <v>8</v>
      </c>
      <c r="D1848" s="112" t="s">
        <v>36</v>
      </c>
      <c r="E1848" s="114">
        <v>0.53200000000000003</v>
      </c>
      <c r="F1848" s="115">
        <f t="shared" si="490"/>
        <v>16.297499999999999</v>
      </c>
      <c r="G1848" s="115">
        <f t="shared" si="491"/>
        <v>8.67</v>
      </c>
      <c r="AA1848" s="6" t="s">
        <v>477</v>
      </c>
      <c r="AB1848" s="6" t="s">
        <v>1733</v>
      </c>
      <c r="AC1848" s="6" t="s">
        <v>8</v>
      </c>
      <c r="AD1848" s="6" t="s">
        <v>36</v>
      </c>
      <c r="AE1848" s="6">
        <v>0.53200000000000003</v>
      </c>
      <c r="AF1848" s="104">
        <v>21.73</v>
      </c>
      <c r="AG1848" s="104">
        <v>11.56</v>
      </c>
    </row>
    <row r="1849" spans="1:33" ht="18" customHeight="1">
      <c r="A1849" s="107"/>
      <c r="B1849" s="107"/>
      <c r="C1849" s="107"/>
      <c r="D1849" s="107"/>
      <c r="E1849" s="116" t="s">
        <v>99</v>
      </c>
      <c r="F1849" s="116"/>
      <c r="G1849" s="117">
        <f>SUM(G1847:G1848)</f>
        <v>10.11</v>
      </c>
      <c r="AE1849" s="6" t="s">
        <v>99</v>
      </c>
      <c r="AG1849" s="104">
        <v>13.47</v>
      </c>
    </row>
    <row r="1850" spans="1:33" ht="15" customHeight="1">
      <c r="A1850" s="107"/>
      <c r="B1850" s="107"/>
      <c r="C1850" s="107"/>
      <c r="D1850" s="107"/>
      <c r="E1850" s="118" t="s">
        <v>21</v>
      </c>
      <c r="F1850" s="118"/>
      <c r="G1850" s="119">
        <f>G1849+G1845</f>
        <v>22.21</v>
      </c>
      <c r="AE1850" s="6" t="s">
        <v>21</v>
      </c>
      <c r="AG1850" s="104">
        <v>29.59</v>
      </c>
    </row>
    <row r="1851" spans="1:33" ht="9.9499999999999993" customHeight="1">
      <c r="A1851" s="107"/>
      <c r="B1851" s="107"/>
      <c r="C1851" s="108"/>
      <c r="D1851" s="108"/>
      <c r="E1851" s="107"/>
      <c r="F1851" s="107"/>
      <c r="G1851" s="107"/>
    </row>
    <row r="1852" spans="1:33" ht="20.100000000000001" customHeight="1">
      <c r="A1852" s="109" t="s">
        <v>729</v>
      </c>
      <c r="B1852" s="109"/>
      <c r="C1852" s="109"/>
      <c r="D1852" s="109"/>
      <c r="E1852" s="109"/>
      <c r="F1852" s="109"/>
      <c r="G1852" s="109"/>
      <c r="AA1852" s="6" t="s">
        <v>729</v>
      </c>
    </row>
    <row r="1853" spans="1:33" ht="15" customHeight="1">
      <c r="A1853" s="110" t="s">
        <v>96</v>
      </c>
      <c r="B1853" s="110"/>
      <c r="C1853" s="111" t="s">
        <v>2</v>
      </c>
      <c r="D1853" s="111" t="s">
        <v>3</v>
      </c>
      <c r="E1853" s="111" t="s">
        <v>4</v>
      </c>
      <c r="F1853" s="111" t="s">
        <v>5</v>
      </c>
      <c r="G1853" s="111" t="s">
        <v>6</v>
      </c>
      <c r="AA1853" s="6" t="s">
        <v>96</v>
      </c>
      <c r="AC1853" s="6" t="s">
        <v>2</v>
      </c>
      <c r="AD1853" s="6" t="s">
        <v>3</v>
      </c>
      <c r="AE1853" s="6" t="s">
        <v>4</v>
      </c>
      <c r="AF1853" s="104" t="s">
        <v>5</v>
      </c>
      <c r="AG1853" s="104" t="s">
        <v>6</v>
      </c>
    </row>
    <row r="1854" spans="1:33" ht="15" customHeight="1">
      <c r="A1854" s="112" t="s">
        <v>405</v>
      </c>
      <c r="B1854" s="113" t="s">
        <v>1728</v>
      </c>
      <c r="C1854" s="112" t="s">
        <v>8</v>
      </c>
      <c r="D1854" s="112" t="s">
        <v>36</v>
      </c>
      <c r="E1854" s="114">
        <v>0.1724</v>
      </c>
      <c r="F1854" s="115">
        <f t="shared" ref="F1854:F1855" si="492">IF(D1854="H",$K$9*AF1854,$K$10*AF1854)</f>
        <v>16.297499999999999</v>
      </c>
      <c r="G1854" s="115">
        <f t="shared" ref="G1854:G1855" si="493">ROUND(F1854*E1854,2)</f>
        <v>2.81</v>
      </c>
      <c r="AA1854" s="6" t="s">
        <v>405</v>
      </c>
      <c r="AB1854" s="6" t="s">
        <v>1728</v>
      </c>
      <c r="AC1854" s="6" t="s">
        <v>8</v>
      </c>
      <c r="AD1854" s="6" t="s">
        <v>36</v>
      </c>
      <c r="AE1854" s="6">
        <v>0.1724</v>
      </c>
      <c r="AF1854" s="104">
        <v>21.73</v>
      </c>
      <c r="AG1854" s="104">
        <v>3.74</v>
      </c>
    </row>
    <row r="1855" spans="1:33" ht="15" customHeight="1">
      <c r="A1855" s="112" t="s">
        <v>127</v>
      </c>
      <c r="B1855" s="113" t="s">
        <v>1727</v>
      </c>
      <c r="C1855" s="112" t="s">
        <v>8</v>
      </c>
      <c r="D1855" s="112" t="s">
        <v>36</v>
      </c>
      <c r="E1855" s="114">
        <v>5.7500000000000002E-2</v>
      </c>
      <c r="F1855" s="115">
        <f t="shared" si="492"/>
        <v>12.84</v>
      </c>
      <c r="G1855" s="115">
        <f t="shared" si="493"/>
        <v>0.74</v>
      </c>
      <c r="AA1855" s="6" t="s">
        <v>127</v>
      </c>
      <c r="AB1855" s="6" t="s">
        <v>1727</v>
      </c>
      <c r="AC1855" s="6" t="s">
        <v>8</v>
      </c>
      <c r="AD1855" s="6" t="s">
        <v>36</v>
      </c>
      <c r="AE1855" s="6">
        <v>5.7500000000000002E-2</v>
      </c>
      <c r="AF1855" s="104">
        <v>17.12</v>
      </c>
      <c r="AG1855" s="104">
        <v>0.98</v>
      </c>
    </row>
    <row r="1856" spans="1:33" ht="18" customHeight="1">
      <c r="A1856" s="107"/>
      <c r="B1856" s="107"/>
      <c r="C1856" s="107"/>
      <c r="D1856" s="107"/>
      <c r="E1856" s="116" t="s">
        <v>99</v>
      </c>
      <c r="F1856" s="116"/>
      <c r="G1856" s="117">
        <f>SUM(G1854:G1855)</f>
        <v>3.55</v>
      </c>
      <c r="AE1856" s="6" t="s">
        <v>99</v>
      </c>
      <c r="AG1856" s="104">
        <v>4.72</v>
      </c>
    </row>
    <row r="1857" spans="1:33" ht="15" customHeight="1">
      <c r="A1857" s="110" t="s">
        <v>18</v>
      </c>
      <c r="B1857" s="110"/>
      <c r="C1857" s="111" t="s">
        <v>2</v>
      </c>
      <c r="D1857" s="111" t="s">
        <v>3</v>
      </c>
      <c r="E1857" s="111" t="s">
        <v>4</v>
      </c>
      <c r="F1857" s="111" t="s">
        <v>5</v>
      </c>
      <c r="G1857" s="111" t="s">
        <v>6</v>
      </c>
      <c r="AA1857" s="6" t="s">
        <v>18</v>
      </c>
      <c r="AC1857" s="6" t="s">
        <v>2</v>
      </c>
      <c r="AD1857" s="6" t="s">
        <v>3</v>
      </c>
      <c r="AE1857" s="6" t="s">
        <v>4</v>
      </c>
      <c r="AF1857" s="104" t="s">
        <v>5</v>
      </c>
      <c r="AG1857" s="104" t="s">
        <v>6</v>
      </c>
    </row>
    <row r="1858" spans="1:33" ht="29.1" customHeight="1">
      <c r="A1858" s="112" t="s">
        <v>714</v>
      </c>
      <c r="B1858" s="113" t="s">
        <v>715</v>
      </c>
      <c r="C1858" s="112" t="s">
        <v>8</v>
      </c>
      <c r="D1858" s="112" t="s">
        <v>102</v>
      </c>
      <c r="E1858" s="114">
        <v>3.7000000000000002E-3</v>
      </c>
      <c r="F1858" s="115">
        <f>IF(D1858="H",$K$9*AF1858,$K$10*AF1858)</f>
        <v>443.25749999999999</v>
      </c>
      <c r="G1858" s="115">
        <f t="shared" ref="G1858" si="494">ROUND(F1858*E1858,2)</f>
        <v>1.64</v>
      </c>
      <c r="AA1858" s="6" t="s">
        <v>714</v>
      </c>
      <c r="AB1858" s="6" t="s">
        <v>715</v>
      </c>
      <c r="AC1858" s="6" t="s">
        <v>8</v>
      </c>
      <c r="AD1858" s="6" t="s">
        <v>102</v>
      </c>
      <c r="AE1858" s="6">
        <v>3.7000000000000002E-3</v>
      </c>
      <c r="AF1858" s="104">
        <v>591.01</v>
      </c>
      <c r="AG1858" s="104">
        <v>2.1800000000000002</v>
      </c>
    </row>
    <row r="1859" spans="1:33" ht="15" customHeight="1">
      <c r="A1859" s="107"/>
      <c r="B1859" s="107"/>
      <c r="C1859" s="107"/>
      <c r="D1859" s="107"/>
      <c r="E1859" s="116" t="s">
        <v>20</v>
      </c>
      <c r="F1859" s="116"/>
      <c r="G1859" s="117">
        <f>SUM(G1858)</f>
        <v>1.64</v>
      </c>
      <c r="AE1859" s="6" t="s">
        <v>20</v>
      </c>
      <c r="AG1859" s="104">
        <v>2.1800000000000002</v>
      </c>
    </row>
    <row r="1860" spans="1:33" ht="15" customHeight="1">
      <c r="A1860" s="107"/>
      <c r="B1860" s="107"/>
      <c r="C1860" s="107"/>
      <c r="D1860" s="107"/>
      <c r="E1860" s="118" t="s">
        <v>21</v>
      </c>
      <c r="F1860" s="118"/>
      <c r="G1860" s="119">
        <f>G1859+G1856</f>
        <v>5.1899999999999995</v>
      </c>
      <c r="AE1860" s="6" t="s">
        <v>21</v>
      </c>
      <c r="AG1860" s="104">
        <v>6.9</v>
      </c>
    </row>
    <row r="1861" spans="1:33" ht="9.9499999999999993" customHeight="1">
      <c r="A1861" s="107"/>
      <c r="B1861" s="107"/>
      <c r="C1861" s="108"/>
      <c r="D1861" s="108"/>
      <c r="E1861" s="107"/>
      <c r="F1861" s="107"/>
      <c r="G1861" s="107"/>
    </row>
    <row r="1862" spans="1:33" ht="20.100000000000001" customHeight="1">
      <c r="A1862" s="109" t="s">
        <v>730</v>
      </c>
      <c r="B1862" s="109"/>
      <c r="C1862" s="109"/>
      <c r="D1862" s="109"/>
      <c r="E1862" s="109"/>
      <c r="F1862" s="109"/>
      <c r="G1862" s="109"/>
      <c r="AA1862" s="6" t="s">
        <v>730</v>
      </c>
    </row>
    <row r="1863" spans="1:33" ht="15" customHeight="1">
      <c r="A1863" s="110" t="s">
        <v>63</v>
      </c>
      <c r="B1863" s="110"/>
      <c r="C1863" s="111" t="s">
        <v>2</v>
      </c>
      <c r="D1863" s="111" t="s">
        <v>3</v>
      </c>
      <c r="E1863" s="111" t="s">
        <v>4</v>
      </c>
      <c r="F1863" s="111" t="s">
        <v>5</v>
      </c>
      <c r="G1863" s="111" t="s">
        <v>6</v>
      </c>
      <c r="AA1863" s="6" t="s">
        <v>63</v>
      </c>
      <c r="AC1863" s="6" t="s">
        <v>2</v>
      </c>
      <c r="AD1863" s="6" t="s">
        <v>3</v>
      </c>
      <c r="AE1863" s="6" t="s">
        <v>4</v>
      </c>
      <c r="AF1863" s="104" t="s">
        <v>5</v>
      </c>
      <c r="AG1863" s="104" t="s">
        <v>6</v>
      </c>
    </row>
    <row r="1864" spans="1:33" ht="20.100000000000001" customHeight="1">
      <c r="A1864" s="112" t="s">
        <v>731</v>
      </c>
      <c r="B1864" s="113" t="s">
        <v>732</v>
      </c>
      <c r="C1864" s="112" t="s">
        <v>8</v>
      </c>
      <c r="D1864" s="112" t="s">
        <v>95</v>
      </c>
      <c r="E1864" s="114">
        <v>0.13880000000000001</v>
      </c>
      <c r="F1864" s="115">
        <f>IF(D1864="H",$K$9*AF1864,$K$10*AF1864)</f>
        <v>19.830000000000002</v>
      </c>
      <c r="G1864" s="115">
        <f t="shared" ref="G1864" si="495">ROUND(F1864*E1864,2)</f>
        <v>2.75</v>
      </c>
      <c r="AA1864" s="6" t="s">
        <v>731</v>
      </c>
      <c r="AB1864" s="6" t="s">
        <v>732</v>
      </c>
      <c r="AC1864" s="6" t="s">
        <v>8</v>
      </c>
      <c r="AD1864" s="6" t="s">
        <v>95</v>
      </c>
      <c r="AE1864" s="6">
        <v>0.13880000000000001</v>
      </c>
      <c r="AF1864" s="104">
        <v>26.44</v>
      </c>
      <c r="AG1864" s="104">
        <v>3.66</v>
      </c>
    </row>
    <row r="1865" spans="1:33" ht="15" customHeight="1">
      <c r="A1865" s="107"/>
      <c r="B1865" s="107"/>
      <c r="C1865" s="107"/>
      <c r="D1865" s="107"/>
      <c r="E1865" s="116" t="s">
        <v>75</v>
      </c>
      <c r="F1865" s="116"/>
      <c r="G1865" s="117">
        <f>SUM(G1864)</f>
        <v>2.75</v>
      </c>
      <c r="AE1865" s="6" t="s">
        <v>75</v>
      </c>
      <c r="AG1865" s="104">
        <v>3.66</v>
      </c>
    </row>
    <row r="1866" spans="1:33" ht="15" customHeight="1">
      <c r="A1866" s="110" t="s">
        <v>96</v>
      </c>
      <c r="B1866" s="110"/>
      <c r="C1866" s="111" t="s">
        <v>2</v>
      </c>
      <c r="D1866" s="111" t="s">
        <v>3</v>
      </c>
      <c r="E1866" s="111" t="s">
        <v>4</v>
      </c>
      <c r="F1866" s="111" t="s">
        <v>5</v>
      </c>
      <c r="G1866" s="111" t="s">
        <v>6</v>
      </c>
      <c r="AA1866" s="6" t="s">
        <v>96</v>
      </c>
      <c r="AC1866" s="6" t="s">
        <v>2</v>
      </c>
      <c r="AD1866" s="6" t="s">
        <v>3</v>
      </c>
      <c r="AE1866" s="6" t="s">
        <v>4</v>
      </c>
      <c r="AF1866" s="104" t="s">
        <v>5</v>
      </c>
      <c r="AG1866" s="104" t="s">
        <v>6</v>
      </c>
    </row>
    <row r="1867" spans="1:33" ht="15" customHeight="1">
      <c r="A1867" s="112" t="s">
        <v>405</v>
      </c>
      <c r="B1867" s="113" t="s">
        <v>1728</v>
      </c>
      <c r="C1867" s="112" t="s">
        <v>8</v>
      </c>
      <c r="D1867" s="112" t="s">
        <v>36</v>
      </c>
      <c r="E1867" s="114">
        <v>0.67900000000000005</v>
      </c>
      <c r="F1867" s="115">
        <f t="shared" ref="F1867:F1868" si="496">IF(D1867="H",$K$9*AF1867,$K$10*AF1867)</f>
        <v>16.297499999999999</v>
      </c>
      <c r="G1867" s="115">
        <f t="shared" ref="G1867:G1868" si="497">ROUND(F1867*E1867,2)</f>
        <v>11.07</v>
      </c>
      <c r="AA1867" s="6" t="s">
        <v>405</v>
      </c>
      <c r="AB1867" s="6" t="s">
        <v>1728</v>
      </c>
      <c r="AC1867" s="6" t="s">
        <v>8</v>
      </c>
      <c r="AD1867" s="6" t="s">
        <v>36</v>
      </c>
      <c r="AE1867" s="6">
        <v>0.67900000000000005</v>
      </c>
      <c r="AF1867" s="104">
        <v>21.73</v>
      </c>
      <c r="AG1867" s="104">
        <v>14.75</v>
      </c>
    </row>
    <row r="1868" spans="1:33" ht="15" customHeight="1">
      <c r="A1868" s="112" t="s">
        <v>127</v>
      </c>
      <c r="B1868" s="113" t="s">
        <v>1727</v>
      </c>
      <c r="C1868" s="112" t="s">
        <v>8</v>
      </c>
      <c r="D1868" s="112" t="s">
        <v>36</v>
      </c>
      <c r="E1868" s="114">
        <v>0.67900000000000005</v>
      </c>
      <c r="F1868" s="115">
        <f t="shared" si="496"/>
        <v>12.84</v>
      </c>
      <c r="G1868" s="115">
        <f t="shared" si="497"/>
        <v>8.7200000000000006</v>
      </c>
      <c r="AA1868" s="6" t="s">
        <v>127</v>
      </c>
      <c r="AB1868" s="6" t="s">
        <v>1727</v>
      </c>
      <c r="AC1868" s="6" t="s">
        <v>8</v>
      </c>
      <c r="AD1868" s="6" t="s">
        <v>36</v>
      </c>
      <c r="AE1868" s="6">
        <v>0.67900000000000005</v>
      </c>
      <c r="AF1868" s="104">
        <v>17.12</v>
      </c>
      <c r="AG1868" s="104">
        <v>11.62</v>
      </c>
    </row>
    <row r="1869" spans="1:33" ht="18" customHeight="1">
      <c r="A1869" s="107"/>
      <c r="B1869" s="107"/>
      <c r="C1869" s="107"/>
      <c r="D1869" s="107"/>
      <c r="E1869" s="116" t="s">
        <v>99</v>
      </c>
      <c r="F1869" s="116"/>
      <c r="G1869" s="117">
        <f>SUM(G1867:G1868)</f>
        <v>19.79</v>
      </c>
      <c r="AE1869" s="6" t="s">
        <v>99</v>
      </c>
      <c r="AG1869" s="104">
        <v>26.37</v>
      </c>
    </row>
    <row r="1870" spans="1:33" ht="15" customHeight="1">
      <c r="A1870" s="110" t="s">
        <v>18</v>
      </c>
      <c r="B1870" s="110"/>
      <c r="C1870" s="111" t="s">
        <v>2</v>
      </c>
      <c r="D1870" s="111" t="s">
        <v>3</v>
      </c>
      <c r="E1870" s="111" t="s">
        <v>4</v>
      </c>
      <c r="F1870" s="111" t="s">
        <v>5</v>
      </c>
      <c r="G1870" s="111" t="s">
        <v>6</v>
      </c>
      <c r="AA1870" s="6" t="s">
        <v>18</v>
      </c>
      <c r="AC1870" s="6" t="s">
        <v>2</v>
      </c>
      <c r="AD1870" s="6" t="s">
        <v>3</v>
      </c>
      <c r="AE1870" s="6" t="s">
        <v>4</v>
      </c>
      <c r="AF1870" s="104" t="s">
        <v>5</v>
      </c>
      <c r="AG1870" s="104" t="s">
        <v>6</v>
      </c>
    </row>
    <row r="1871" spans="1:33" ht="36.950000000000003" customHeight="1">
      <c r="A1871" s="112" t="s">
        <v>416</v>
      </c>
      <c r="B1871" s="113" t="s">
        <v>417</v>
      </c>
      <c r="C1871" s="112" t="s">
        <v>8</v>
      </c>
      <c r="D1871" s="112" t="s">
        <v>102</v>
      </c>
      <c r="E1871" s="114">
        <v>3.1399999999999997E-2</v>
      </c>
      <c r="F1871" s="115">
        <f>IF(D1871="H",$K$9*AF1871,$K$10*AF1871)</f>
        <v>423.41999999999996</v>
      </c>
      <c r="G1871" s="115">
        <f t="shared" ref="G1871" si="498">ROUND(F1871*E1871,2)</f>
        <v>13.3</v>
      </c>
      <c r="AA1871" s="6" t="s">
        <v>416</v>
      </c>
      <c r="AB1871" s="6" t="s">
        <v>417</v>
      </c>
      <c r="AC1871" s="6" t="s">
        <v>8</v>
      </c>
      <c r="AD1871" s="6" t="s">
        <v>102</v>
      </c>
      <c r="AE1871" s="6">
        <v>3.1399999999999997E-2</v>
      </c>
      <c r="AF1871" s="104">
        <v>564.55999999999995</v>
      </c>
      <c r="AG1871" s="104">
        <v>17.72</v>
      </c>
    </row>
    <row r="1872" spans="1:33" ht="15" customHeight="1">
      <c r="A1872" s="107"/>
      <c r="B1872" s="107"/>
      <c r="C1872" s="107"/>
      <c r="D1872" s="107"/>
      <c r="E1872" s="116" t="s">
        <v>20</v>
      </c>
      <c r="F1872" s="116"/>
      <c r="G1872" s="117">
        <f>SUM(G1871)</f>
        <v>13.3</v>
      </c>
      <c r="AE1872" s="6" t="s">
        <v>20</v>
      </c>
      <c r="AG1872" s="104">
        <v>17.72</v>
      </c>
    </row>
    <row r="1873" spans="1:33" ht="15" customHeight="1">
      <c r="A1873" s="107"/>
      <c r="B1873" s="107"/>
      <c r="C1873" s="107"/>
      <c r="D1873" s="107"/>
      <c r="E1873" s="118" t="s">
        <v>21</v>
      </c>
      <c r="F1873" s="118"/>
      <c r="G1873" s="119">
        <f>G1872+G1869+G1865</f>
        <v>35.840000000000003</v>
      </c>
      <c r="AE1873" s="6" t="s">
        <v>21</v>
      </c>
      <c r="AG1873" s="104">
        <v>47.75</v>
      </c>
    </row>
    <row r="1874" spans="1:33" ht="9.9499999999999993" customHeight="1">
      <c r="A1874" s="107"/>
      <c r="B1874" s="107"/>
      <c r="C1874" s="108"/>
      <c r="D1874" s="108"/>
      <c r="E1874" s="107"/>
      <c r="F1874" s="107"/>
      <c r="G1874" s="107"/>
    </row>
    <row r="1875" spans="1:33" ht="20.100000000000001" customHeight="1">
      <c r="A1875" s="109" t="s">
        <v>733</v>
      </c>
      <c r="B1875" s="109"/>
      <c r="C1875" s="109"/>
      <c r="D1875" s="109"/>
      <c r="E1875" s="109"/>
      <c r="F1875" s="109"/>
      <c r="G1875" s="109"/>
      <c r="AA1875" s="6" t="s">
        <v>733</v>
      </c>
    </row>
    <row r="1876" spans="1:33" ht="15" customHeight="1">
      <c r="A1876" s="110" t="s">
        <v>63</v>
      </c>
      <c r="B1876" s="110"/>
      <c r="C1876" s="111" t="s">
        <v>2</v>
      </c>
      <c r="D1876" s="111" t="s">
        <v>3</v>
      </c>
      <c r="E1876" s="111" t="s">
        <v>4</v>
      </c>
      <c r="F1876" s="111" t="s">
        <v>5</v>
      </c>
      <c r="G1876" s="111" t="s">
        <v>6</v>
      </c>
      <c r="AA1876" s="6" t="s">
        <v>63</v>
      </c>
      <c r="AC1876" s="6" t="s">
        <v>2</v>
      </c>
      <c r="AD1876" s="6" t="s">
        <v>3</v>
      </c>
      <c r="AE1876" s="6" t="s">
        <v>4</v>
      </c>
      <c r="AF1876" s="104" t="s">
        <v>5</v>
      </c>
      <c r="AG1876" s="104" t="s">
        <v>6</v>
      </c>
    </row>
    <row r="1877" spans="1:33" ht="20.100000000000001" customHeight="1">
      <c r="A1877" s="112" t="s">
        <v>727</v>
      </c>
      <c r="B1877" s="113" t="s">
        <v>728</v>
      </c>
      <c r="C1877" s="112" t="s">
        <v>8</v>
      </c>
      <c r="D1877" s="112" t="s">
        <v>90</v>
      </c>
      <c r="E1877" s="114">
        <v>4.2</v>
      </c>
      <c r="F1877" s="115">
        <f t="shared" ref="F1877:F1878" si="499">IF(D1877="H",$K$9*AF1877,$K$10*AF1877)</f>
        <v>3.7800000000000002</v>
      </c>
      <c r="G1877" s="115">
        <f t="shared" ref="G1877:G1878" si="500">ROUND(F1877*E1877,2)</f>
        <v>15.88</v>
      </c>
      <c r="AA1877" s="6" t="s">
        <v>727</v>
      </c>
      <c r="AB1877" s="6" t="s">
        <v>728</v>
      </c>
      <c r="AC1877" s="6" t="s">
        <v>8</v>
      </c>
      <c r="AD1877" s="6" t="s">
        <v>90</v>
      </c>
      <c r="AE1877" s="6">
        <v>4.2</v>
      </c>
      <c r="AF1877" s="104">
        <v>5.04</v>
      </c>
      <c r="AG1877" s="104">
        <v>21.16</v>
      </c>
    </row>
    <row r="1878" spans="1:33" ht="15" customHeight="1">
      <c r="A1878" s="112" t="s">
        <v>734</v>
      </c>
      <c r="B1878" s="113" t="s">
        <v>735</v>
      </c>
      <c r="C1878" s="112" t="s">
        <v>8</v>
      </c>
      <c r="D1878" s="112" t="s">
        <v>95</v>
      </c>
      <c r="E1878" s="114">
        <v>1.351</v>
      </c>
      <c r="F1878" s="115">
        <f t="shared" si="499"/>
        <v>8.0325000000000006</v>
      </c>
      <c r="G1878" s="115">
        <f t="shared" si="500"/>
        <v>10.85</v>
      </c>
      <c r="AA1878" s="6" t="s">
        <v>734</v>
      </c>
      <c r="AB1878" s="6" t="s">
        <v>735</v>
      </c>
      <c r="AC1878" s="6" t="s">
        <v>8</v>
      </c>
      <c r="AD1878" s="6" t="s">
        <v>95</v>
      </c>
      <c r="AE1878" s="6">
        <v>1.351</v>
      </c>
      <c r="AF1878" s="104">
        <v>10.71</v>
      </c>
      <c r="AG1878" s="104">
        <v>14.46</v>
      </c>
    </row>
    <row r="1879" spans="1:33" ht="15" customHeight="1">
      <c r="A1879" s="107"/>
      <c r="B1879" s="107"/>
      <c r="C1879" s="107"/>
      <c r="D1879" s="107"/>
      <c r="E1879" s="116" t="s">
        <v>75</v>
      </c>
      <c r="F1879" s="116"/>
      <c r="G1879" s="117">
        <f>SUM(G1877:G1878)</f>
        <v>26.73</v>
      </c>
      <c r="AE1879" s="6" t="s">
        <v>75</v>
      </c>
      <c r="AG1879" s="104">
        <v>35.619999999999997</v>
      </c>
    </row>
    <row r="1880" spans="1:33" ht="15" customHeight="1">
      <c r="A1880" s="110" t="s">
        <v>96</v>
      </c>
      <c r="B1880" s="110"/>
      <c r="C1880" s="111" t="s">
        <v>2</v>
      </c>
      <c r="D1880" s="111" t="s">
        <v>3</v>
      </c>
      <c r="E1880" s="111" t="s">
        <v>4</v>
      </c>
      <c r="F1880" s="111" t="s">
        <v>5</v>
      </c>
      <c r="G1880" s="111" t="s">
        <v>6</v>
      </c>
      <c r="AA1880" s="6" t="s">
        <v>96</v>
      </c>
      <c r="AC1880" s="6" t="s">
        <v>2</v>
      </c>
      <c r="AD1880" s="6" t="s">
        <v>3</v>
      </c>
      <c r="AE1880" s="6" t="s">
        <v>4</v>
      </c>
      <c r="AF1880" s="104" t="s">
        <v>5</v>
      </c>
      <c r="AG1880" s="104" t="s">
        <v>6</v>
      </c>
    </row>
    <row r="1881" spans="1:33" ht="15" customHeight="1">
      <c r="A1881" s="112" t="s">
        <v>476</v>
      </c>
      <c r="B1881" s="113" t="s">
        <v>1732</v>
      </c>
      <c r="C1881" s="112" t="s">
        <v>8</v>
      </c>
      <c r="D1881" s="112" t="s">
        <v>36</v>
      </c>
      <c r="E1881" s="114">
        <v>0.17799999999999999</v>
      </c>
      <c r="F1881" s="115">
        <f t="shared" ref="F1881:F1882" si="501">IF(D1881="H",$K$9*AF1881,$K$10*AF1881)</f>
        <v>13.3125</v>
      </c>
      <c r="G1881" s="115">
        <f t="shared" ref="G1881:G1882" si="502">ROUND(F1881*E1881,2)</f>
        <v>2.37</v>
      </c>
      <c r="AA1881" s="6" t="s">
        <v>476</v>
      </c>
      <c r="AB1881" s="6" t="s">
        <v>1732</v>
      </c>
      <c r="AC1881" s="6" t="s">
        <v>8</v>
      </c>
      <c r="AD1881" s="6" t="s">
        <v>36</v>
      </c>
      <c r="AE1881" s="6">
        <v>0.17799999999999999</v>
      </c>
      <c r="AF1881" s="104">
        <v>17.75</v>
      </c>
      <c r="AG1881" s="104">
        <v>3.15</v>
      </c>
    </row>
    <row r="1882" spans="1:33" ht="15" customHeight="1">
      <c r="A1882" s="112" t="s">
        <v>477</v>
      </c>
      <c r="B1882" s="113" t="s">
        <v>1733</v>
      </c>
      <c r="C1882" s="112" t="s">
        <v>8</v>
      </c>
      <c r="D1882" s="112" t="s">
        <v>36</v>
      </c>
      <c r="E1882" s="114">
        <v>0.88100000000000001</v>
      </c>
      <c r="F1882" s="115">
        <f t="shared" si="501"/>
        <v>16.297499999999999</v>
      </c>
      <c r="G1882" s="115">
        <f t="shared" si="502"/>
        <v>14.36</v>
      </c>
      <c r="AA1882" s="6" t="s">
        <v>477</v>
      </c>
      <c r="AB1882" s="6" t="s">
        <v>1733</v>
      </c>
      <c r="AC1882" s="6" t="s">
        <v>8</v>
      </c>
      <c r="AD1882" s="6" t="s">
        <v>36</v>
      </c>
      <c r="AE1882" s="6">
        <v>0.88100000000000001</v>
      </c>
      <c r="AF1882" s="104">
        <v>21.73</v>
      </c>
      <c r="AG1882" s="104">
        <v>19.14</v>
      </c>
    </row>
    <row r="1883" spans="1:33" ht="18" customHeight="1">
      <c r="A1883" s="107"/>
      <c r="B1883" s="107"/>
      <c r="C1883" s="107"/>
      <c r="D1883" s="107"/>
      <c r="E1883" s="116" t="s">
        <v>99</v>
      </c>
      <c r="F1883" s="116"/>
      <c r="G1883" s="117">
        <f>SUM(G1881:G1882)</f>
        <v>16.73</v>
      </c>
      <c r="AE1883" s="6" t="s">
        <v>99</v>
      </c>
      <c r="AG1883" s="104">
        <v>22.29</v>
      </c>
    </row>
    <row r="1884" spans="1:33" ht="15" customHeight="1">
      <c r="A1884" s="107"/>
      <c r="B1884" s="107"/>
      <c r="C1884" s="107"/>
      <c r="D1884" s="107"/>
      <c r="E1884" s="118" t="s">
        <v>21</v>
      </c>
      <c r="F1884" s="118"/>
      <c r="G1884" s="119">
        <f>G1883+G1879</f>
        <v>43.46</v>
      </c>
      <c r="AE1884" s="6" t="s">
        <v>21</v>
      </c>
      <c r="AG1884" s="104">
        <v>57.91</v>
      </c>
    </row>
    <row r="1885" spans="1:33" ht="9.9499999999999993" customHeight="1">
      <c r="A1885" s="107"/>
      <c r="B1885" s="107"/>
      <c r="C1885" s="108"/>
      <c r="D1885" s="108"/>
      <c r="E1885" s="107"/>
      <c r="F1885" s="107"/>
      <c r="G1885" s="107"/>
    </row>
    <row r="1886" spans="1:33" ht="36.75" customHeight="1">
      <c r="A1886" s="109" t="s">
        <v>736</v>
      </c>
      <c r="B1886" s="109"/>
      <c r="C1886" s="109"/>
      <c r="D1886" s="109"/>
      <c r="E1886" s="109"/>
      <c r="F1886" s="109"/>
      <c r="G1886" s="109"/>
      <c r="AA1886" s="6" t="s">
        <v>736</v>
      </c>
    </row>
    <row r="1887" spans="1:33" ht="15" customHeight="1">
      <c r="A1887" s="110" t="s">
        <v>63</v>
      </c>
      <c r="B1887" s="110"/>
      <c r="C1887" s="111" t="s">
        <v>2</v>
      </c>
      <c r="D1887" s="111" t="s">
        <v>3</v>
      </c>
      <c r="E1887" s="111" t="s">
        <v>4</v>
      </c>
      <c r="F1887" s="111" t="s">
        <v>5</v>
      </c>
      <c r="G1887" s="111" t="s">
        <v>6</v>
      </c>
      <c r="AA1887" s="6" t="s">
        <v>63</v>
      </c>
      <c r="AC1887" s="6" t="s">
        <v>2</v>
      </c>
      <c r="AD1887" s="6" t="s">
        <v>3</v>
      </c>
      <c r="AE1887" s="6" t="s">
        <v>4</v>
      </c>
      <c r="AF1887" s="104" t="s">
        <v>5</v>
      </c>
      <c r="AG1887" s="104" t="s">
        <v>6</v>
      </c>
    </row>
    <row r="1888" spans="1:33" ht="20.100000000000001" customHeight="1">
      <c r="A1888" s="112" t="s">
        <v>737</v>
      </c>
      <c r="B1888" s="113" t="s">
        <v>738</v>
      </c>
      <c r="C1888" s="112" t="s">
        <v>8</v>
      </c>
      <c r="D1888" s="112" t="s">
        <v>112</v>
      </c>
      <c r="E1888" s="114">
        <v>0.21</v>
      </c>
      <c r="F1888" s="115">
        <f t="shared" ref="F1888:F1889" si="503">IF(D1888="H",$K$9*AF1888,$K$10*AF1888)</f>
        <v>15.7575</v>
      </c>
      <c r="G1888" s="115">
        <f t="shared" ref="G1888:G1889" si="504">ROUND(F1888*E1888,2)</f>
        <v>3.31</v>
      </c>
      <c r="AA1888" s="6" t="s">
        <v>737</v>
      </c>
      <c r="AB1888" s="6" t="s">
        <v>738</v>
      </c>
      <c r="AC1888" s="6" t="s">
        <v>8</v>
      </c>
      <c r="AD1888" s="6" t="s">
        <v>112</v>
      </c>
      <c r="AE1888" s="6">
        <v>0.21</v>
      </c>
      <c r="AF1888" s="104">
        <v>21.01</v>
      </c>
      <c r="AG1888" s="104">
        <v>4.41</v>
      </c>
    </row>
    <row r="1889" spans="1:33" ht="15" customHeight="1">
      <c r="A1889" s="112" t="s">
        <v>425</v>
      </c>
      <c r="B1889" s="113" t="s">
        <v>426</v>
      </c>
      <c r="C1889" s="112" t="s">
        <v>8</v>
      </c>
      <c r="D1889" s="112" t="s">
        <v>90</v>
      </c>
      <c r="E1889" s="114">
        <v>0.5</v>
      </c>
      <c r="F1889" s="115">
        <f t="shared" si="503"/>
        <v>0.74249999999999994</v>
      </c>
      <c r="G1889" s="115">
        <f t="shared" si="504"/>
        <v>0.37</v>
      </c>
      <c r="AA1889" s="6" t="s">
        <v>425</v>
      </c>
      <c r="AB1889" s="6" t="s">
        <v>426</v>
      </c>
      <c r="AC1889" s="6" t="s">
        <v>8</v>
      </c>
      <c r="AD1889" s="6" t="s">
        <v>90</v>
      </c>
      <c r="AE1889" s="6">
        <v>0.5</v>
      </c>
      <c r="AF1889" s="104">
        <v>0.99</v>
      </c>
      <c r="AG1889" s="104">
        <v>0.49</v>
      </c>
    </row>
    <row r="1890" spans="1:33" ht="15" customHeight="1">
      <c r="A1890" s="107"/>
      <c r="B1890" s="107"/>
      <c r="C1890" s="107"/>
      <c r="D1890" s="107"/>
      <c r="E1890" s="116" t="s">
        <v>75</v>
      </c>
      <c r="F1890" s="116"/>
      <c r="G1890" s="117">
        <f>SUM(G1888:G1889)</f>
        <v>3.68</v>
      </c>
      <c r="AE1890" s="6" t="s">
        <v>75</v>
      </c>
      <c r="AG1890" s="104">
        <v>4.9000000000000004</v>
      </c>
    </row>
    <row r="1891" spans="1:33" ht="15" customHeight="1">
      <c r="A1891" s="110" t="s">
        <v>96</v>
      </c>
      <c r="B1891" s="110"/>
      <c r="C1891" s="111" t="s">
        <v>2</v>
      </c>
      <c r="D1891" s="111" t="s">
        <v>3</v>
      </c>
      <c r="E1891" s="111" t="s">
        <v>4</v>
      </c>
      <c r="F1891" s="111" t="s">
        <v>5</v>
      </c>
      <c r="G1891" s="111" t="s">
        <v>6</v>
      </c>
      <c r="AA1891" s="6" t="s">
        <v>96</v>
      </c>
      <c r="AC1891" s="6" t="s">
        <v>2</v>
      </c>
      <c r="AD1891" s="6" t="s">
        <v>3</v>
      </c>
      <c r="AE1891" s="6" t="s">
        <v>4</v>
      </c>
      <c r="AF1891" s="104" t="s">
        <v>5</v>
      </c>
      <c r="AG1891" s="104" t="s">
        <v>6</v>
      </c>
    </row>
    <row r="1892" spans="1:33" ht="15" customHeight="1">
      <c r="A1892" s="112" t="s">
        <v>405</v>
      </c>
      <c r="B1892" s="113" t="s">
        <v>1728</v>
      </c>
      <c r="C1892" s="112" t="s">
        <v>8</v>
      </c>
      <c r="D1892" s="112" t="s">
        <v>36</v>
      </c>
      <c r="E1892" s="114">
        <v>0.245</v>
      </c>
      <c r="F1892" s="115">
        <f t="shared" ref="F1892:F1893" si="505">IF(D1892="H",$K$9*AF1892,$K$10*AF1892)</f>
        <v>16.297499999999999</v>
      </c>
      <c r="G1892" s="115">
        <f t="shared" ref="G1892:G1893" si="506">ROUND(F1892*E1892,2)</f>
        <v>3.99</v>
      </c>
      <c r="AA1892" s="6" t="s">
        <v>405</v>
      </c>
      <c r="AB1892" s="6" t="s">
        <v>1728</v>
      </c>
      <c r="AC1892" s="6" t="s">
        <v>8</v>
      </c>
      <c r="AD1892" s="6" t="s">
        <v>36</v>
      </c>
      <c r="AE1892" s="6">
        <v>0.245</v>
      </c>
      <c r="AF1892" s="104">
        <v>21.73</v>
      </c>
      <c r="AG1892" s="104">
        <v>5.32</v>
      </c>
    </row>
    <row r="1893" spans="1:33" ht="15" customHeight="1">
      <c r="A1893" s="112" t="s">
        <v>127</v>
      </c>
      <c r="B1893" s="113" t="s">
        <v>1727</v>
      </c>
      <c r="C1893" s="112" t="s">
        <v>8</v>
      </c>
      <c r="D1893" s="112" t="s">
        <v>36</v>
      </c>
      <c r="E1893" s="114">
        <v>0.123</v>
      </c>
      <c r="F1893" s="115">
        <f t="shared" si="505"/>
        <v>12.84</v>
      </c>
      <c r="G1893" s="115">
        <f t="shared" si="506"/>
        <v>1.58</v>
      </c>
      <c r="AA1893" s="6" t="s">
        <v>127</v>
      </c>
      <c r="AB1893" s="6" t="s">
        <v>1727</v>
      </c>
      <c r="AC1893" s="6" t="s">
        <v>8</v>
      </c>
      <c r="AD1893" s="6" t="s">
        <v>36</v>
      </c>
      <c r="AE1893" s="6">
        <v>0.123</v>
      </c>
      <c r="AF1893" s="104">
        <v>17.12</v>
      </c>
      <c r="AG1893" s="104">
        <v>2.1</v>
      </c>
    </row>
    <row r="1894" spans="1:33" ht="18" customHeight="1">
      <c r="A1894" s="107"/>
      <c r="B1894" s="107"/>
      <c r="C1894" s="107"/>
      <c r="D1894" s="107"/>
      <c r="E1894" s="116" t="s">
        <v>99</v>
      </c>
      <c r="F1894" s="116"/>
      <c r="G1894" s="117">
        <f>SUM(G1892:G1893)</f>
        <v>5.57</v>
      </c>
      <c r="AE1894" s="6" t="s">
        <v>99</v>
      </c>
      <c r="AG1894" s="104">
        <v>7.42</v>
      </c>
    </row>
    <row r="1895" spans="1:33" ht="15" customHeight="1">
      <c r="A1895" s="110" t="s">
        <v>18</v>
      </c>
      <c r="B1895" s="110"/>
      <c r="C1895" s="111" t="s">
        <v>2</v>
      </c>
      <c r="D1895" s="111" t="s">
        <v>3</v>
      </c>
      <c r="E1895" s="111" t="s">
        <v>4</v>
      </c>
      <c r="F1895" s="111" t="s">
        <v>5</v>
      </c>
      <c r="G1895" s="111" t="s">
        <v>6</v>
      </c>
      <c r="AA1895" s="6" t="s">
        <v>18</v>
      </c>
      <c r="AC1895" s="6" t="s">
        <v>2</v>
      </c>
      <c r="AD1895" s="6" t="s">
        <v>3</v>
      </c>
      <c r="AE1895" s="6" t="s">
        <v>4</v>
      </c>
      <c r="AF1895" s="104" t="s">
        <v>5</v>
      </c>
      <c r="AG1895" s="104" t="s">
        <v>6</v>
      </c>
    </row>
    <row r="1896" spans="1:33" ht="29.1" customHeight="1">
      <c r="A1896" s="112" t="s">
        <v>739</v>
      </c>
      <c r="B1896" s="113" t="s">
        <v>740</v>
      </c>
      <c r="C1896" s="112" t="s">
        <v>8</v>
      </c>
      <c r="D1896" s="112" t="s">
        <v>102</v>
      </c>
      <c r="E1896" s="114">
        <v>4.3099999999999999E-2</v>
      </c>
      <c r="F1896" s="115">
        <f>IF(D1896="H",$K$9*AF1896,$K$10*AF1896)</f>
        <v>501.89250000000004</v>
      </c>
      <c r="G1896" s="115">
        <f t="shared" ref="G1896" si="507">ROUND(F1896*E1896,2)</f>
        <v>21.63</v>
      </c>
      <c r="AA1896" s="6" t="s">
        <v>739</v>
      </c>
      <c r="AB1896" s="6" t="s">
        <v>740</v>
      </c>
      <c r="AC1896" s="6" t="s">
        <v>8</v>
      </c>
      <c r="AD1896" s="6" t="s">
        <v>102</v>
      </c>
      <c r="AE1896" s="6">
        <v>4.3099999999999999E-2</v>
      </c>
      <c r="AF1896" s="104">
        <v>669.19</v>
      </c>
      <c r="AG1896" s="104">
        <v>28.84</v>
      </c>
    </row>
    <row r="1897" spans="1:33" ht="15" customHeight="1">
      <c r="A1897" s="107"/>
      <c r="B1897" s="107"/>
      <c r="C1897" s="107"/>
      <c r="D1897" s="107"/>
      <c r="E1897" s="116" t="s">
        <v>20</v>
      </c>
      <c r="F1897" s="116"/>
      <c r="G1897" s="117">
        <f>SUM(G1896)</f>
        <v>21.63</v>
      </c>
      <c r="AE1897" s="6" t="s">
        <v>20</v>
      </c>
      <c r="AG1897" s="104">
        <v>28.84</v>
      </c>
    </row>
    <row r="1898" spans="1:33" ht="15" customHeight="1">
      <c r="A1898" s="107"/>
      <c r="B1898" s="107"/>
      <c r="C1898" s="107"/>
      <c r="D1898" s="107"/>
      <c r="E1898" s="118" t="s">
        <v>21</v>
      </c>
      <c r="F1898" s="118"/>
      <c r="G1898" s="119">
        <f>G1897+G1894+G1890</f>
        <v>30.88</v>
      </c>
      <c r="AE1898" s="6" t="s">
        <v>21</v>
      </c>
      <c r="AG1898" s="104">
        <v>41.16</v>
      </c>
    </row>
    <row r="1899" spans="1:33" ht="9.9499999999999993" customHeight="1">
      <c r="A1899" s="107"/>
      <c r="B1899" s="107"/>
      <c r="C1899" s="108"/>
      <c r="D1899" s="108"/>
      <c r="E1899" s="107"/>
      <c r="F1899" s="107"/>
      <c r="G1899" s="107"/>
    </row>
    <row r="1900" spans="1:33" ht="20.100000000000001" customHeight="1">
      <c r="A1900" s="109" t="s">
        <v>741</v>
      </c>
      <c r="B1900" s="109"/>
      <c r="C1900" s="109"/>
      <c r="D1900" s="109"/>
      <c r="E1900" s="109"/>
      <c r="F1900" s="109"/>
      <c r="G1900" s="109"/>
      <c r="AA1900" s="6" t="s">
        <v>741</v>
      </c>
    </row>
    <row r="1901" spans="1:33" ht="15" customHeight="1">
      <c r="A1901" s="110" t="s">
        <v>96</v>
      </c>
      <c r="B1901" s="110"/>
      <c r="C1901" s="111" t="s">
        <v>2</v>
      </c>
      <c r="D1901" s="111" t="s">
        <v>3</v>
      </c>
      <c r="E1901" s="111" t="s">
        <v>4</v>
      </c>
      <c r="F1901" s="111" t="s">
        <v>5</v>
      </c>
      <c r="G1901" s="111" t="s">
        <v>6</v>
      </c>
      <c r="AA1901" s="6" t="s">
        <v>96</v>
      </c>
      <c r="AC1901" s="6" t="s">
        <v>2</v>
      </c>
      <c r="AD1901" s="6" t="s">
        <v>3</v>
      </c>
      <c r="AE1901" s="6" t="s">
        <v>4</v>
      </c>
      <c r="AF1901" s="104" t="s">
        <v>5</v>
      </c>
      <c r="AG1901" s="104" t="s">
        <v>6</v>
      </c>
    </row>
    <row r="1902" spans="1:33" ht="15" customHeight="1">
      <c r="A1902" s="112" t="s">
        <v>405</v>
      </c>
      <c r="B1902" s="113" t="s">
        <v>1728</v>
      </c>
      <c r="C1902" s="112" t="s">
        <v>8</v>
      </c>
      <c r="D1902" s="112" t="s">
        <v>36</v>
      </c>
      <c r="E1902" s="114">
        <v>0.16309999999999999</v>
      </c>
      <c r="F1902" s="115">
        <f>IF(D1902="H",$K$9*AF1902,$K$10*AF1902)</f>
        <v>16.297499999999999</v>
      </c>
      <c r="G1902" s="115">
        <f t="shared" ref="G1902:G1903" si="508">ROUND(F1902*E1902,2)</f>
        <v>2.66</v>
      </c>
      <c r="AA1902" s="6" t="s">
        <v>405</v>
      </c>
      <c r="AB1902" s="6" t="s">
        <v>1728</v>
      </c>
      <c r="AC1902" s="6" t="s">
        <v>8</v>
      </c>
      <c r="AD1902" s="6" t="s">
        <v>36</v>
      </c>
      <c r="AE1902" s="6">
        <v>0.16309999999999999</v>
      </c>
      <c r="AF1902" s="104">
        <v>21.73</v>
      </c>
      <c r="AG1902" s="104">
        <v>3.54</v>
      </c>
    </row>
    <row r="1903" spans="1:33" ht="15" customHeight="1">
      <c r="A1903" s="112" t="s">
        <v>127</v>
      </c>
      <c r="B1903" s="113" t="s">
        <v>1727</v>
      </c>
      <c r="C1903" s="112" t="s">
        <v>8</v>
      </c>
      <c r="D1903" s="112" t="s">
        <v>36</v>
      </c>
      <c r="E1903" s="114">
        <v>4.4400000000000002E-2</v>
      </c>
      <c r="F1903" s="115">
        <f>IF(D1903="H",$K$9*AF1903,$K$10*AF1903)</f>
        <v>12.84</v>
      </c>
      <c r="G1903" s="115">
        <f t="shared" si="508"/>
        <v>0.56999999999999995</v>
      </c>
      <c r="AA1903" s="6" t="s">
        <v>127</v>
      </c>
      <c r="AB1903" s="6" t="s">
        <v>1727</v>
      </c>
      <c r="AC1903" s="6" t="s">
        <v>8</v>
      </c>
      <c r="AD1903" s="6" t="s">
        <v>36</v>
      </c>
      <c r="AE1903" s="6">
        <v>4.4400000000000002E-2</v>
      </c>
      <c r="AF1903" s="104">
        <v>17.12</v>
      </c>
      <c r="AG1903" s="104">
        <v>0.76</v>
      </c>
    </row>
    <row r="1904" spans="1:33" ht="18" customHeight="1">
      <c r="A1904" s="107"/>
      <c r="B1904" s="107"/>
      <c r="C1904" s="107"/>
      <c r="D1904" s="107"/>
      <c r="E1904" s="116" t="s">
        <v>99</v>
      </c>
      <c r="F1904" s="116"/>
      <c r="G1904" s="117">
        <f>SUM(G1902:G1903)</f>
        <v>3.23</v>
      </c>
      <c r="AE1904" s="6" t="s">
        <v>99</v>
      </c>
      <c r="AG1904" s="104">
        <v>4.3</v>
      </c>
    </row>
    <row r="1905" spans="1:33" ht="15" customHeight="1">
      <c r="A1905" s="110" t="s">
        <v>18</v>
      </c>
      <c r="B1905" s="110"/>
      <c r="C1905" s="111" t="s">
        <v>2</v>
      </c>
      <c r="D1905" s="111" t="s">
        <v>3</v>
      </c>
      <c r="E1905" s="111" t="s">
        <v>4</v>
      </c>
      <c r="F1905" s="111" t="s">
        <v>5</v>
      </c>
      <c r="G1905" s="111" t="s">
        <v>6</v>
      </c>
      <c r="AA1905" s="6" t="s">
        <v>18</v>
      </c>
      <c r="AC1905" s="6" t="s">
        <v>2</v>
      </c>
      <c r="AD1905" s="6" t="s">
        <v>3</v>
      </c>
      <c r="AE1905" s="6" t="s">
        <v>4</v>
      </c>
      <c r="AF1905" s="104" t="s">
        <v>5</v>
      </c>
      <c r="AG1905" s="104" t="s">
        <v>6</v>
      </c>
    </row>
    <row r="1906" spans="1:33" ht="29.1" customHeight="1">
      <c r="A1906" s="112" t="s">
        <v>406</v>
      </c>
      <c r="B1906" s="113" t="s">
        <v>407</v>
      </c>
      <c r="C1906" s="112" t="s">
        <v>8</v>
      </c>
      <c r="D1906" s="112" t="s">
        <v>102</v>
      </c>
      <c r="E1906" s="114">
        <v>3.39E-2</v>
      </c>
      <c r="F1906" s="115">
        <f>IF(D1906="H",$K$9*AF1906,$K$10*AF1906)</f>
        <v>361.875</v>
      </c>
      <c r="G1906" s="115">
        <f t="shared" ref="G1906" si="509">ROUND(F1906*E1906,2)</f>
        <v>12.27</v>
      </c>
      <c r="AA1906" s="6" t="s">
        <v>406</v>
      </c>
      <c r="AB1906" s="6" t="s">
        <v>407</v>
      </c>
      <c r="AC1906" s="6" t="s">
        <v>8</v>
      </c>
      <c r="AD1906" s="6" t="s">
        <v>102</v>
      </c>
      <c r="AE1906" s="6">
        <v>3.39E-2</v>
      </c>
      <c r="AF1906" s="104">
        <v>482.5</v>
      </c>
      <c r="AG1906" s="104">
        <v>16.350000000000001</v>
      </c>
    </row>
    <row r="1907" spans="1:33" ht="15" customHeight="1">
      <c r="A1907" s="107"/>
      <c r="B1907" s="107"/>
      <c r="C1907" s="107"/>
      <c r="D1907" s="107"/>
      <c r="E1907" s="116" t="s">
        <v>20</v>
      </c>
      <c r="F1907" s="116"/>
      <c r="G1907" s="117">
        <f>SUM(G1906)</f>
        <v>12.27</v>
      </c>
      <c r="AE1907" s="6" t="s">
        <v>20</v>
      </c>
      <c r="AG1907" s="104">
        <v>16.350000000000001</v>
      </c>
    </row>
    <row r="1908" spans="1:33" ht="15" customHeight="1">
      <c r="A1908" s="107"/>
      <c r="B1908" s="107"/>
      <c r="C1908" s="107"/>
      <c r="D1908" s="107"/>
      <c r="E1908" s="118" t="s">
        <v>21</v>
      </c>
      <c r="F1908" s="118"/>
      <c r="G1908" s="119">
        <f>G1907+G1904</f>
        <v>15.5</v>
      </c>
      <c r="AE1908" s="6" t="s">
        <v>21</v>
      </c>
      <c r="AG1908" s="104">
        <v>20.65</v>
      </c>
    </row>
    <row r="1909" spans="1:33" ht="9.9499999999999993" customHeight="1">
      <c r="A1909" s="107"/>
      <c r="B1909" s="107"/>
      <c r="C1909" s="108"/>
      <c r="D1909" s="108"/>
      <c r="E1909" s="107"/>
      <c r="F1909" s="107"/>
      <c r="G1909" s="107"/>
    </row>
    <row r="1910" spans="1:33" ht="20.100000000000001" customHeight="1">
      <c r="A1910" s="109" t="s">
        <v>742</v>
      </c>
      <c r="B1910" s="109"/>
      <c r="C1910" s="109"/>
      <c r="D1910" s="109"/>
      <c r="E1910" s="109"/>
      <c r="F1910" s="109"/>
      <c r="G1910" s="109"/>
      <c r="AA1910" s="6" t="s">
        <v>742</v>
      </c>
    </row>
    <row r="1911" spans="1:33" ht="15" customHeight="1">
      <c r="A1911" s="110" t="s">
        <v>63</v>
      </c>
      <c r="B1911" s="110"/>
      <c r="C1911" s="111" t="s">
        <v>2</v>
      </c>
      <c r="D1911" s="111" t="s">
        <v>3</v>
      </c>
      <c r="E1911" s="111" t="s">
        <v>4</v>
      </c>
      <c r="F1911" s="111" t="s">
        <v>5</v>
      </c>
      <c r="G1911" s="111" t="s">
        <v>6</v>
      </c>
      <c r="AA1911" s="6" t="s">
        <v>63</v>
      </c>
      <c r="AC1911" s="6" t="s">
        <v>2</v>
      </c>
      <c r="AD1911" s="6" t="s">
        <v>3</v>
      </c>
      <c r="AE1911" s="6" t="s">
        <v>4</v>
      </c>
      <c r="AF1911" s="104" t="s">
        <v>5</v>
      </c>
      <c r="AG1911" s="104" t="s">
        <v>6</v>
      </c>
    </row>
    <row r="1912" spans="1:33" ht="15" customHeight="1">
      <c r="A1912" s="112" t="s">
        <v>743</v>
      </c>
      <c r="B1912" s="113" t="s">
        <v>744</v>
      </c>
      <c r="C1912" s="112" t="s">
        <v>8</v>
      </c>
      <c r="D1912" s="112" t="s">
        <v>90</v>
      </c>
      <c r="E1912" s="114">
        <v>9.1300000000000008</v>
      </c>
      <c r="F1912" s="115">
        <f t="shared" ref="F1912:F1914" si="510">IF(D1912="H",$K$9*AF1912,$K$10*AF1912)</f>
        <v>1.6575</v>
      </c>
      <c r="G1912" s="115">
        <f t="shared" ref="G1912:G1914" si="511">ROUND(F1912*E1912,2)</f>
        <v>15.13</v>
      </c>
      <c r="AA1912" s="6" t="s">
        <v>743</v>
      </c>
      <c r="AB1912" s="6" t="s">
        <v>744</v>
      </c>
      <c r="AC1912" s="6" t="s">
        <v>8</v>
      </c>
      <c r="AD1912" s="6" t="s">
        <v>90</v>
      </c>
      <c r="AE1912" s="6">
        <v>9.1300000000000008</v>
      </c>
      <c r="AF1912" s="104">
        <v>2.21</v>
      </c>
      <c r="AG1912" s="104">
        <v>20.170000000000002</v>
      </c>
    </row>
    <row r="1913" spans="1:33" ht="20.100000000000001" customHeight="1">
      <c r="A1913" s="112" t="s">
        <v>745</v>
      </c>
      <c r="B1913" s="113" t="s">
        <v>746</v>
      </c>
      <c r="C1913" s="112" t="s">
        <v>8</v>
      </c>
      <c r="D1913" s="112" t="s">
        <v>95</v>
      </c>
      <c r="E1913" s="114">
        <v>1.069</v>
      </c>
      <c r="F1913" s="115">
        <f t="shared" si="510"/>
        <v>96.72</v>
      </c>
      <c r="G1913" s="115">
        <f t="shared" si="511"/>
        <v>103.39</v>
      </c>
      <c r="AA1913" s="6" t="s">
        <v>745</v>
      </c>
      <c r="AB1913" s="6" t="s">
        <v>746</v>
      </c>
      <c r="AC1913" s="6" t="s">
        <v>8</v>
      </c>
      <c r="AD1913" s="6" t="s">
        <v>95</v>
      </c>
      <c r="AE1913" s="6">
        <v>1.069</v>
      </c>
      <c r="AF1913" s="104">
        <v>128.96</v>
      </c>
      <c r="AG1913" s="104">
        <v>137.85</v>
      </c>
    </row>
    <row r="1914" spans="1:33" ht="15" customHeight="1">
      <c r="A1914" s="112" t="s">
        <v>747</v>
      </c>
      <c r="B1914" s="113" t="s">
        <v>748</v>
      </c>
      <c r="C1914" s="112" t="s">
        <v>8</v>
      </c>
      <c r="D1914" s="112" t="s">
        <v>90</v>
      </c>
      <c r="E1914" s="114">
        <v>0.14099999999999999</v>
      </c>
      <c r="F1914" s="115">
        <f t="shared" si="510"/>
        <v>3.165</v>
      </c>
      <c r="G1914" s="115">
        <f t="shared" si="511"/>
        <v>0.45</v>
      </c>
      <c r="AA1914" s="6" t="s">
        <v>747</v>
      </c>
      <c r="AB1914" s="6" t="s">
        <v>748</v>
      </c>
      <c r="AC1914" s="6" t="s">
        <v>8</v>
      </c>
      <c r="AD1914" s="6" t="s">
        <v>90</v>
      </c>
      <c r="AE1914" s="6">
        <v>0.14099999999999999</v>
      </c>
      <c r="AF1914" s="104">
        <v>4.22</v>
      </c>
      <c r="AG1914" s="104">
        <v>0.59</v>
      </c>
    </row>
    <row r="1915" spans="1:33" ht="15" customHeight="1">
      <c r="A1915" s="107"/>
      <c r="B1915" s="107"/>
      <c r="C1915" s="107"/>
      <c r="D1915" s="107"/>
      <c r="E1915" s="116" t="s">
        <v>75</v>
      </c>
      <c r="F1915" s="116"/>
      <c r="G1915" s="117">
        <f>SUM(G1912:G1914)</f>
        <v>118.97</v>
      </c>
      <c r="AE1915" s="6" t="s">
        <v>75</v>
      </c>
      <c r="AG1915" s="104">
        <v>158.61000000000001</v>
      </c>
    </row>
    <row r="1916" spans="1:33" ht="15" customHeight="1">
      <c r="A1916" s="110" t="s">
        <v>96</v>
      </c>
      <c r="B1916" s="110"/>
      <c r="C1916" s="111" t="s">
        <v>2</v>
      </c>
      <c r="D1916" s="111" t="s">
        <v>3</v>
      </c>
      <c r="E1916" s="111" t="s">
        <v>4</v>
      </c>
      <c r="F1916" s="111" t="s">
        <v>5</v>
      </c>
      <c r="G1916" s="111" t="s">
        <v>6</v>
      </c>
      <c r="AA1916" s="6" t="s">
        <v>96</v>
      </c>
      <c r="AC1916" s="6" t="s">
        <v>2</v>
      </c>
      <c r="AD1916" s="6" t="s">
        <v>3</v>
      </c>
      <c r="AE1916" s="6" t="s">
        <v>4</v>
      </c>
      <c r="AF1916" s="104" t="s">
        <v>5</v>
      </c>
      <c r="AG1916" s="104" t="s">
        <v>6</v>
      </c>
    </row>
    <row r="1917" spans="1:33" ht="20.100000000000001" customHeight="1">
      <c r="A1917" s="112" t="s">
        <v>749</v>
      </c>
      <c r="B1917" s="113" t="s">
        <v>1738</v>
      </c>
      <c r="C1917" s="112" t="s">
        <v>8</v>
      </c>
      <c r="D1917" s="112" t="s">
        <v>36</v>
      </c>
      <c r="E1917" s="114">
        <v>0.52029999999999998</v>
      </c>
      <c r="F1917" s="115">
        <f t="shared" ref="F1917:F1918" si="512">IF(D1917="H",$K$9*AF1917,$K$10*AF1917)</f>
        <v>16.2225</v>
      </c>
      <c r="G1917" s="115">
        <f t="shared" ref="G1917:G1918" si="513">ROUND(F1917*E1917,2)</f>
        <v>8.44</v>
      </c>
      <c r="AA1917" s="6" t="s">
        <v>749</v>
      </c>
      <c r="AB1917" s="6" t="s">
        <v>1738</v>
      </c>
      <c r="AC1917" s="6" t="s">
        <v>8</v>
      </c>
      <c r="AD1917" s="6" t="s">
        <v>36</v>
      </c>
      <c r="AE1917" s="6">
        <v>0.52029999999999998</v>
      </c>
      <c r="AF1917" s="104">
        <v>21.63</v>
      </c>
      <c r="AG1917" s="104">
        <v>11.25</v>
      </c>
    </row>
    <row r="1918" spans="1:33" ht="15" customHeight="1">
      <c r="A1918" s="112" t="s">
        <v>127</v>
      </c>
      <c r="B1918" s="113" t="s">
        <v>1727</v>
      </c>
      <c r="C1918" s="112" t="s">
        <v>8</v>
      </c>
      <c r="D1918" s="112" t="s">
        <v>36</v>
      </c>
      <c r="E1918" s="114">
        <v>0.16739999999999999</v>
      </c>
      <c r="F1918" s="115">
        <f t="shared" si="512"/>
        <v>12.84</v>
      </c>
      <c r="G1918" s="115">
        <f t="shared" si="513"/>
        <v>2.15</v>
      </c>
      <c r="AA1918" s="6" t="s">
        <v>127</v>
      </c>
      <c r="AB1918" s="6" t="s">
        <v>1727</v>
      </c>
      <c r="AC1918" s="6" t="s">
        <v>8</v>
      </c>
      <c r="AD1918" s="6" t="s">
        <v>36</v>
      </c>
      <c r="AE1918" s="6">
        <v>0.16739999999999999</v>
      </c>
      <c r="AF1918" s="104">
        <v>17.12</v>
      </c>
      <c r="AG1918" s="104">
        <v>2.86</v>
      </c>
    </row>
    <row r="1919" spans="1:33" ht="18" customHeight="1">
      <c r="A1919" s="107"/>
      <c r="B1919" s="107"/>
      <c r="C1919" s="107"/>
      <c r="D1919" s="107"/>
      <c r="E1919" s="116" t="s">
        <v>99</v>
      </c>
      <c r="F1919" s="116"/>
      <c r="G1919" s="117">
        <f>SUM(G1917:G1918)</f>
        <v>10.59</v>
      </c>
      <c r="AE1919" s="6" t="s">
        <v>99</v>
      </c>
      <c r="AG1919" s="104">
        <v>14.11</v>
      </c>
    </row>
    <row r="1920" spans="1:33" ht="15" customHeight="1">
      <c r="A1920" s="107"/>
      <c r="B1920" s="107"/>
      <c r="C1920" s="107"/>
      <c r="D1920" s="107"/>
      <c r="E1920" s="118" t="s">
        <v>21</v>
      </c>
      <c r="F1920" s="118"/>
      <c r="G1920" s="119">
        <f>G1919+G1915</f>
        <v>129.56</v>
      </c>
      <c r="AE1920" s="6" t="s">
        <v>21</v>
      </c>
      <c r="AG1920" s="104">
        <v>172.72</v>
      </c>
    </row>
    <row r="1921" spans="1:33" ht="9.9499999999999993" customHeight="1">
      <c r="A1921" s="107"/>
      <c r="B1921" s="107"/>
      <c r="C1921" s="108"/>
      <c r="D1921" s="108"/>
      <c r="E1921" s="107"/>
      <c r="F1921" s="107"/>
      <c r="G1921" s="107"/>
    </row>
    <row r="1922" spans="1:33" ht="20.100000000000001" customHeight="1">
      <c r="A1922" s="109" t="s">
        <v>750</v>
      </c>
      <c r="B1922" s="109"/>
      <c r="C1922" s="109"/>
      <c r="D1922" s="109"/>
      <c r="E1922" s="109"/>
      <c r="F1922" s="109"/>
      <c r="G1922" s="109"/>
      <c r="AA1922" s="6" t="s">
        <v>750</v>
      </c>
    </row>
    <row r="1923" spans="1:33" ht="15" customHeight="1">
      <c r="A1923" s="110" t="s">
        <v>63</v>
      </c>
      <c r="B1923" s="110"/>
      <c r="C1923" s="111" t="s">
        <v>2</v>
      </c>
      <c r="D1923" s="111" t="s">
        <v>3</v>
      </c>
      <c r="E1923" s="111" t="s">
        <v>4</v>
      </c>
      <c r="F1923" s="111" t="s">
        <v>5</v>
      </c>
      <c r="G1923" s="111" t="s">
        <v>6</v>
      </c>
      <c r="AA1923" s="6" t="s">
        <v>63</v>
      </c>
      <c r="AC1923" s="6" t="s">
        <v>2</v>
      </c>
      <c r="AD1923" s="6" t="s">
        <v>3</v>
      </c>
      <c r="AE1923" s="6" t="s">
        <v>4</v>
      </c>
      <c r="AF1923" s="104" t="s">
        <v>5</v>
      </c>
      <c r="AG1923" s="104" t="s">
        <v>6</v>
      </c>
    </row>
    <row r="1924" spans="1:33" ht="15" customHeight="1">
      <c r="A1924" s="112" t="s">
        <v>751</v>
      </c>
      <c r="B1924" s="113" t="s">
        <v>752</v>
      </c>
      <c r="C1924" s="112" t="s">
        <v>8</v>
      </c>
      <c r="D1924" s="112" t="s">
        <v>90</v>
      </c>
      <c r="E1924" s="114">
        <v>9.5000000000000001E-2</v>
      </c>
      <c r="F1924" s="115">
        <f t="shared" ref="F1924:F1925" si="514">IF(D1924="H",$K$9*AF1924,$K$10*AF1924)</f>
        <v>25.0425</v>
      </c>
      <c r="G1924" s="115">
        <f t="shared" ref="G1924:G1925" si="515">ROUND(F1924*E1924,2)</f>
        <v>2.38</v>
      </c>
      <c r="AA1924" s="6" t="s">
        <v>751</v>
      </c>
      <c r="AB1924" s="6" t="s">
        <v>752</v>
      </c>
      <c r="AC1924" s="6" t="s">
        <v>8</v>
      </c>
      <c r="AD1924" s="6" t="s">
        <v>90</v>
      </c>
      <c r="AE1924" s="6">
        <v>9.5000000000000001E-2</v>
      </c>
      <c r="AF1924" s="104">
        <v>33.39</v>
      </c>
      <c r="AG1924" s="104">
        <v>3.17</v>
      </c>
    </row>
    <row r="1925" spans="1:33" ht="20.100000000000001" customHeight="1">
      <c r="A1925" s="112" t="s">
        <v>753</v>
      </c>
      <c r="B1925" s="113" t="s">
        <v>754</v>
      </c>
      <c r="C1925" s="112" t="s">
        <v>8</v>
      </c>
      <c r="D1925" s="112" t="s">
        <v>95</v>
      </c>
      <c r="E1925" s="114">
        <v>1.1100000000000001</v>
      </c>
      <c r="F1925" s="115">
        <f t="shared" si="514"/>
        <v>149.79</v>
      </c>
      <c r="G1925" s="115">
        <f t="shared" si="515"/>
        <v>166.27</v>
      </c>
      <c r="AA1925" s="6" t="s">
        <v>753</v>
      </c>
      <c r="AB1925" s="6" t="s">
        <v>754</v>
      </c>
      <c r="AC1925" s="6" t="s">
        <v>8</v>
      </c>
      <c r="AD1925" s="6" t="s">
        <v>95</v>
      </c>
      <c r="AE1925" s="6">
        <v>1.1100000000000001</v>
      </c>
      <c r="AF1925" s="104">
        <v>199.72</v>
      </c>
      <c r="AG1925" s="104">
        <v>221.68</v>
      </c>
    </row>
    <row r="1926" spans="1:33" ht="15" customHeight="1">
      <c r="A1926" s="107"/>
      <c r="B1926" s="107"/>
      <c r="C1926" s="107"/>
      <c r="D1926" s="107"/>
      <c r="E1926" s="116" t="s">
        <v>75</v>
      </c>
      <c r="F1926" s="116"/>
      <c r="G1926" s="117">
        <f>SUM(G1923:G1925)</f>
        <v>168.65</v>
      </c>
      <c r="AE1926" s="6" t="s">
        <v>75</v>
      </c>
      <c r="AG1926" s="104">
        <v>224.85</v>
      </c>
    </row>
    <row r="1927" spans="1:33" ht="15" customHeight="1">
      <c r="A1927" s="110" t="s">
        <v>96</v>
      </c>
      <c r="B1927" s="110"/>
      <c r="C1927" s="111" t="s">
        <v>2</v>
      </c>
      <c r="D1927" s="111" t="s">
        <v>3</v>
      </c>
      <c r="E1927" s="111" t="s">
        <v>4</v>
      </c>
      <c r="F1927" s="111" t="s">
        <v>5</v>
      </c>
      <c r="G1927" s="111" t="s">
        <v>6</v>
      </c>
      <c r="AA1927" s="6" t="s">
        <v>96</v>
      </c>
      <c r="AC1927" s="6" t="s">
        <v>2</v>
      </c>
      <c r="AD1927" s="6" t="s">
        <v>3</v>
      </c>
      <c r="AE1927" s="6" t="s">
        <v>4</v>
      </c>
      <c r="AF1927" s="104" t="s">
        <v>5</v>
      </c>
      <c r="AG1927" s="104" t="s">
        <v>6</v>
      </c>
    </row>
    <row r="1928" spans="1:33" ht="15" customHeight="1">
      <c r="A1928" s="112" t="s">
        <v>405</v>
      </c>
      <c r="B1928" s="113" t="s">
        <v>1728</v>
      </c>
      <c r="C1928" s="112" t="s">
        <v>8</v>
      </c>
      <c r="D1928" s="112" t="s">
        <v>36</v>
      </c>
      <c r="E1928" s="114">
        <v>0.17100000000000001</v>
      </c>
      <c r="F1928" s="115">
        <f t="shared" ref="F1928:F1929" si="516">IF(D1928="H",$K$9*AF1928,$K$10*AF1928)</f>
        <v>16.297499999999999</v>
      </c>
      <c r="G1928" s="115">
        <f t="shared" ref="G1928:G1929" si="517">ROUND(F1928*E1928,2)</f>
        <v>2.79</v>
      </c>
      <c r="AA1928" s="6" t="s">
        <v>405</v>
      </c>
      <c r="AB1928" s="6" t="s">
        <v>1728</v>
      </c>
      <c r="AC1928" s="6" t="s">
        <v>8</v>
      </c>
      <c r="AD1928" s="6" t="s">
        <v>36</v>
      </c>
      <c r="AE1928" s="6">
        <v>0.17100000000000001</v>
      </c>
      <c r="AF1928" s="104">
        <v>21.73</v>
      </c>
      <c r="AG1928" s="104">
        <v>3.71</v>
      </c>
    </row>
    <row r="1929" spans="1:33" ht="15" customHeight="1">
      <c r="A1929" s="112" t="s">
        <v>127</v>
      </c>
      <c r="B1929" s="113" t="s">
        <v>1727</v>
      </c>
      <c r="C1929" s="112" t="s">
        <v>8</v>
      </c>
      <c r="D1929" s="112" t="s">
        <v>36</v>
      </c>
      <c r="E1929" s="114">
        <v>8.5000000000000006E-2</v>
      </c>
      <c r="F1929" s="115">
        <f t="shared" si="516"/>
        <v>12.84</v>
      </c>
      <c r="G1929" s="115">
        <f t="shared" si="517"/>
        <v>1.0900000000000001</v>
      </c>
      <c r="AA1929" s="6" t="s">
        <v>127</v>
      </c>
      <c r="AB1929" s="6" t="s">
        <v>1727</v>
      </c>
      <c r="AC1929" s="6" t="s">
        <v>8</v>
      </c>
      <c r="AD1929" s="6" t="s">
        <v>36</v>
      </c>
      <c r="AE1929" s="6">
        <v>8.5000000000000006E-2</v>
      </c>
      <c r="AF1929" s="104">
        <v>17.12</v>
      </c>
      <c r="AG1929" s="104">
        <v>1.45</v>
      </c>
    </row>
    <row r="1930" spans="1:33" ht="18" customHeight="1">
      <c r="A1930" s="107"/>
      <c r="B1930" s="107"/>
      <c r="C1930" s="107"/>
      <c r="D1930" s="107"/>
      <c r="E1930" s="116" t="s">
        <v>99</v>
      </c>
      <c r="F1930" s="116"/>
      <c r="G1930" s="117">
        <f>SUM(G1928:G1929)</f>
        <v>3.88</v>
      </c>
      <c r="AE1930" s="6" t="s">
        <v>99</v>
      </c>
      <c r="AG1930" s="104">
        <v>5.16</v>
      </c>
    </row>
    <row r="1931" spans="1:33" ht="15" customHeight="1">
      <c r="A1931" s="107"/>
      <c r="B1931" s="107"/>
      <c r="C1931" s="107"/>
      <c r="D1931" s="107"/>
      <c r="E1931" s="118" t="s">
        <v>21</v>
      </c>
      <c r="F1931" s="118"/>
      <c r="G1931" s="119">
        <f>G1930+G1926</f>
        <v>172.53</v>
      </c>
      <c r="AE1931" s="6" t="s">
        <v>21</v>
      </c>
      <c r="AG1931" s="104">
        <v>230.01</v>
      </c>
    </row>
    <row r="1932" spans="1:33" ht="9.9499999999999993" customHeight="1">
      <c r="A1932" s="107"/>
      <c r="B1932" s="107"/>
      <c r="C1932" s="108"/>
      <c r="D1932" s="108"/>
      <c r="E1932" s="107"/>
      <c r="F1932" s="107"/>
      <c r="G1932" s="107"/>
    </row>
    <row r="1933" spans="1:33" ht="20.100000000000001" customHeight="1">
      <c r="A1933" s="109" t="s">
        <v>755</v>
      </c>
      <c r="B1933" s="109"/>
      <c r="C1933" s="109"/>
      <c r="D1933" s="109"/>
      <c r="E1933" s="109"/>
      <c r="F1933" s="109"/>
      <c r="G1933" s="109"/>
      <c r="AA1933" s="6" t="s">
        <v>755</v>
      </c>
    </row>
    <row r="1934" spans="1:33" ht="15" customHeight="1">
      <c r="A1934" s="110" t="s">
        <v>18</v>
      </c>
      <c r="B1934" s="110"/>
      <c r="C1934" s="111" t="s">
        <v>2</v>
      </c>
      <c r="D1934" s="111" t="s">
        <v>3</v>
      </c>
      <c r="E1934" s="111" t="s">
        <v>4</v>
      </c>
      <c r="F1934" s="111" t="s">
        <v>5</v>
      </c>
      <c r="G1934" s="111" t="s">
        <v>6</v>
      </c>
      <c r="AA1934" s="6" t="s">
        <v>18</v>
      </c>
      <c r="AC1934" s="6" t="s">
        <v>2</v>
      </c>
      <c r="AD1934" s="6" t="s">
        <v>3</v>
      </c>
      <c r="AE1934" s="6" t="s">
        <v>4</v>
      </c>
      <c r="AF1934" s="104" t="s">
        <v>5</v>
      </c>
      <c r="AG1934" s="104" t="s">
        <v>6</v>
      </c>
    </row>
    <row r="1935" spans="1:33" ht="20.100000000000001" customHeight="1">
      <c r="A1935" s="112" t="s">
        <v>756</v>
      </c>
      <c r="B1935" s="113" t="s">
        <v>1973</v>
      </c>
      <c r="C1935" s="112" t="s">
        <v>48</v>
      </c>
      <c r="D1935" s="112" t="s">
        <v>542</v>
      </c>
      <c r="E1935" s="114">
        <v>1</v>
      </c>
      <c r="F1935" s="115">
        <f>IF(D1935="H",$K$9*AF1935,$K$10*AF1935)</f>
        <v>104.25749999999999</v>
      </c>
      <c r="G1935" s="115">
        <f t="shared" ref="G1935" si="518">ROUND(F1935*E1935,2)</f>
        <v>104.26</v>
      </c>
      <c r="AA1935" s="6" t="s">
        <v>756</v>
      </c>
      <c r="AB1935" s="6" t="s">
        <v>1973</v>
      </c>
      <c r="AC1935" s="6" t="s">
        <v>48</v>
      </c>
      <c r="AD1935" s="6" t="s">
        <v>542</v>
      </c>
      <c r="AE1935" s="6">
        <v>1</v>
      </c>
      <c r="AF1935" s="104">
        <v>139.01</v>
      </c>
      <c r="AG1935" s="104">
        <v>139.01</v>
      </c>
    </row>
    <row r="1936" spans="1:33" ht="15" customHeight="1">
      <c r="A1936" s="107"/>
      <c r="B1936" s="107"/>
      <c r="C1936" s="107"/>
      <c r="D1936" s="107"/>
      <c r="E1936" s="116" t="s">
        <v>20</v>
      </c>
      <c r="F1936" s="116"/>
      <c r="G1936" s="117">
        <f>SUM(G1935)</f>
        <v>104.26</v>
      </c>
      <c r="AE1936" s="6" t="s">
        <v>20</v>
      </c>
      <c r="AG1936" s="104">
        <v>139.01</v>
      </c>
    </row>
    <row r="1937" spans="1:33" ht="15" customHeight="1">
      <c r="A1937" s="107"/>
      <c r="B1937" s="107"/>
      <c r="C1937" s="107"/>
      <c r="D1937" s="107"/>
      <c r="E1937" s="118" t="s">
        <v>21</v>
      </c>
      <c r="F1937" s="118"/>
      <c r="G1937" s="119">
        <f>G1936</f>
        <v>104.26</v>
      </c>
      <c r="AE1937" s="6" t="s">
        <v>21</v>
      </c>
      <c r="AG1937" s="104">
        <v>139.01</v>
      </c>
    </row>
    <row r="1938" spans="1:33" ht="9.9499999999999993" customHeight="1">
      <c r="A1938" s="107"/>
      <c r="B1938" s="107"/>
      <c r="C1938" s="108"/>
      <c r="D1938" s="108"/>
      <c r="E1938" s="107"/>
      <c r="F1938" s="107"/>
      <c r="G1938" s="107"/>
    </row>
    <row r="1939" spans="1:33" ht="20.100000000000001" customHeight="1">
      <c r="A1939" s="109" t="s">
        <v>757</v>
      </c>
      <c r="B1939" s="109"/>
      <c r="C1939" s="109"/>
      <c r="D1939" s="109"/>
      <c r="E1939" s="109"/>
      <c r="F1939" s="109"/>
      <c r="G1939" s="109"/>
      <c r="AA1939" s="6" t="s">
        <v>757</v>
      </c>
    </row>
    <row r="1940" spans="1:33" ht="15" customHeight="1">
      <c r="A1940" s="110" t="s">
        <v>63</v>
      </c>
      <c r="B1940" s="110"/>
      <c r="C1940" s="111" t="s">
        <v>2</v>
      </c>
      <c r="D1940" s="111" t="s">
        <v>3</v>
      </c>
      <c r="E1940" s="111" t="s">
        <v>4</v>
      </c>
      <c r="F1940" s="111" t="s">
        <v>5</v>
      </c>
      <c r="G1940" s="111" t="s">
        <v>6</v>
      </c>
      <c r="AA1940" s="6" t="s">
        <v>63</v>
      </c>
      <c r="AC1940" s="6" t="s">
        <v>2</v>
      </c>
      <c r="AD1940" s="6" t="s">
        <v>3</v>
      </c>
      <c r="AE1940" s="6" t="s">
        <v>4</v>
      </c>
      <c r="AF1940" s="104" t="s">
        <v>5</v>
      </c>
      <c r="AG1940" s="104" t="s">
        <v>6</v>
      </c>
    </row>
    <row r="1941" spans="1:33" ht="20.100000000000001" customHeight="1">
      <c r="A1941" s="112" t="s">
        <v>458</v>
      </c>
      <c r="B1941" s="113" t="s">
        <v>459</v>
      </c>
      <c r="C1941" s="112" t="s">
        <v>8</v>
      </c>
      <c r="D1941" s="112" t="s">
        <v>112</v>
      </c>
      <c r="E1941" s="114">
        <v>2.1299999999999999E-2</v>
      </c>
      <c r="F1941" s="115">
        <f t="shared" ref="F1941:F1944" si="519">IF(D1941="H",$K$9*AF1941,$K$10*AF1941)</f>
        <v>7.9275000000000002</v>
      </c>
      <c r="G1941" s="115">
        <f t="shared" ref="G1941:G1944" si="520">ROUND(F1941*E1941,2)</f>
        <v>0.17</v>
      </c>
      <c r="AA1941" s="6" t="s">
        <v>458</v>
      </c>
      <c r="AB1941" s="6" t="s">
        <v>459</v>
      </c>
      <c r="AC1941" s="6" t="s">
        <v>8</v>
      </c>
      <c r="AD1941" s="6" t="s">
        <v>112</v>
      </c>
      <c r="AE1941" s="6">
        <v>2.1299999999999999E-2</v>
      </c>
      <c r="AF1941" s="104">
        <v>10.57</v>
      </c>
      <c r="AG1941" s="104">
        <v>0.22</v>
      </c>
    </row>
    <row r="1942" spans="1:33" ht="15" customHeight="1">
      <c r="A1942" s="112" t="s">
        <v>104</v>
      </c>
      <c r="B1942" s="113" t="s">
        <v>105</v>
      </c>
      <c r="C1942" s="112" t="s">
        <v>8</v>
      </c>
      <c r="D1942" s="112" t="s">
        <v>90</v>
      </c>
      <c r="E1942" s="114">
        <v>0.2994</v>
      </c>
      <c r="F1942" s="115">
        <f t="shared" si="519"/>
        <v>15.254999999999999</v>
      </c>
      <c r="G1942" s="115">
        <f t="shared" si="520"/>
        <v>4.57</v>
      </c>
      <c r="AA1942" s="6" t="s">
        <v>104</v>
      </c>
      <c r="AB1942" s="6" t="s">
        <v>105</v>
      </c>
      <c r="AC1942" s="6" t="s">
        <v>8</v>
      </c>
      <c r="AD1942" s="6" t="s">
        <v>90</v>
      </c>
      <c r="AE1942" s="6">
        <v>0.2994</v>
      </c>
      <c r="AF1942" s="104">
        <v>20.34</v>
      </c>
      <c r="AG1942" s="104">
        <v>6.08</v>
      </c>
    </row>
    <row r="1943" spans="1:33" ht="20.100000000000001" customHeight="1">
      <c r="A1943" s="112" t="s">
        <v>758</v>
      </c>
      <c r="B1943" s="113" t="s">
        <v>759</v>
      </c>
      <c r="C1943" s="112" t="s">
        <v>8</v>
      </c>
      <c r="D1943" s="112" t="s">
        <v>87</v>
      </c>
      <c r="E1943" s="114">
        <v>3.125</v>
      </c>
      <c r="F1943" s="115">
        <f t="shared" si="519"/>
        <v>4.2375000000000007</v>
      </c>
      <c r="G1943" s="115">
        <f t="shared" si="520"/>
        <v>13.24</v>
      </c>
      <c r="AA1943" s="6" t="s">
        <v>758</v>
      </c>
      <c r="AB1943" s="6" t="s">
        <v>759</v>
      </c>
      <c r="AC1943" s="6" t="s">
        <v>8</v>
      </c>
      <c r="AD1943" s="6" t="s">
        <v>87</v>
      </c>
      <c r="AE1943" s="6">
        <v>3.125</v>
      </c>
      <c r="AF1943" s="104">
        <v>5.65</v>
      </c>
      <c r="AG1943" s="104">
        <v>17.649999999999999</v>
      </c>
    </row>
    <row r="1944" spans="1:33" ht="20.100000000000001" customHeight="1">
      <c r="A1944" s="112" t="s">
        <v>466</v>
      </c>
      <c r="B1944" s="113" t="s">
        <v>467</v>
      </c>
      <c r="C1944" s="112" t="s">
        <v>8</v>
      </c>
      <c r="D1944" s="112" t="s">
        <v>87</v>
      </c>
      <c r="E1944" s="114">
        <v>2.5</v>
      </c>
      <c r="F1944" s="115">
        <f t="shared" si="519"/>
        <v>2.9249999999999998</v>
      </c>
      <c r="G1944" s="115">
        <f t="shared" si="520"/>
        <v>7.31</v>
      </c>
      <c r="AA1944" s="6" t="s">
        <v>466</v>
      </c>
      <c r="AB1944" s="6" t="s">
        <v>467</v>
      </c>
      <c r="AC1944" s="6" t="s">
        <v>8</v>
      </c>
      <c r="AD1944" s="6" t="s">
        <v>87</v>
      </c>
      <c r="AE1944" s="6">
        <v>2.5</v>
      </c>
      <c r="AF1944" s="104">
        <v>3.9</v>
      </c>
      <c r="AG1944" s="104">
        <v>9.75</v>
      </c>
    </row>
    <row r="1945" spans="1:33" ht="15" customHeight="1">
      <c r="A1945" s="107"/>
      <c r="B1945" s="107"/>
      <c r="C1945" s="107"/>
      <c r="D1945" s="107"/>
      <c r="E1945" s="116" t="s">
        <v>75</v>
      </c>
      <c r="F1945" s="116"/>
      <c r="G1945" s="117">
        <f>SUM(G1941:G1944)</f>
        <v>25.29</v>
      </c>
      <c r="AE1945" s="6" t="s">
        <v>75</v>
      </c>
      <c r="AG1945" s="104">
        <v>33.700000000000003</v>
      </c>
    </row>
    <row r="1946" spans="1:33" ht="15" customHeight="1">
      <c r="A1946" s="110" t="s">
        <v>96</v>
      </c>
      <c r="B1946" s="110"/>
      <c r="C1946" s="111" t="s">
        <v>2</v>
      </c>
      <c r="D1946" s="111" t="s">
        <v>3</v>
      </c>
      <c r="E1946" s="111" t="s">
        <v>4</v>
      </c>
      <c r="F1946" s="111" t="s">
        <v>5</v>
      </c>
      <c r="G1946" s="111" t="s">
        <v>6</v>
      </c>
      <c r="AA1946" s="6" t="s">
        <v>96</v>
      </c>
      <c r="AC1946" s="6" t="s">
        <v>2</v>
      </c>
      <c r="AD1946" s="6" t="s">
        <v>3</v>
      </c>
      <c r="AE1946" s="6" t="s">
        <v>4</v>
      </c>
      <c r="AF1946" s="104" t="s">
        <v>5</v>
      </c>
      <c r="AG1946" s="104" t="s">
        <v>6</v>
      </c>
    </row>
    <row r="1947" spans="1:33" ht="15" customHeight="1">
      <c r="A1947" s="112" t="s">
        <v>98</v>
      </c>
      <c r="B1947" s="113" t="s">
        <v>1725</v>
      </c>
      <c r="C1947" s="112" t="s">
        <v>8</v>
      </c>
      <c r="D1947" s="112" t="s">
        <v>36</v>
      </c>
      <c r="E1947" s="114">
        <v>1.6268</v>
      </c>
      <c r="F1947" s="115">
        <v>21.4</v>
      </c>
      <c r="G1947" s="115">
        <f t="shared" ref="G1947:G1949" si="521">ROUND(F1947*E1947,2)</f>
        <v>34.81</v>
      </c>
      <c r="AA1947" s="6" t="s">
        <v>98</v>
      </c>
      <c r="AB1947" s="6" t="s">
        <v>1725</v>
      </c>
      <c r="AC1947" s="6" t="s">
        <v>8</v>
      </c>
      <c r="AD1947" s="6" t="s">
        <v>36</v>
      </c>
      <c r="AE1947" s="6">
        <v>1.6268</v>
      </c>
      <c r="AF1947" s="104">
        <v>21.4</v>
      </c>
      <c r="AG1947" s="104">
        <v>34.81</v>
      </c>
    </row>
    <row r="1948" spans="1:33" ht="15" customHeight="1">
      <c r="A1948" s="112" t="s">
        <v>405</v>
      </c>
      <c r="B1948" s="113" t="s">
        <v>1728</v>
      </c>
      <c r="C1948" s="112" t="s">
        <v>8</v>
      </c>
      <c r="D1948" s="112" t="s">
        <v>36</v>
      </c>
      <c r="E1948" s="114">
        <v>1.4149</v>
      </c>
      <c r="F1948" s="115">
        <v>21.73</v>
      </c>
      <c r="G1948" s="115">
        <f t="shared" si="521"/>
        <v>30.75</v>
      </c>
      <c r="AA1948" s="6" t="s">
        <v>405</v>
      </c>
      <c r="AB1948" s="6" t="s">
        <v>1728</v>
      </c>
      <c r="AC1948" s="6" t="s">
        <v>8</v>
      </c>
      <c r="AD1948" s="6" t="s">
        <v>36</v>
      </c>
      <c r="AE1948" s="6">
        <v>1.4149</v>
      </c>
      <c r="AF1948" s="104">
        <v>21.73</v>
      </c>
      <c r="AG1948" s="104">
        <v>30.74</v>
      </c>
    </row>
    <row r="1949" spans="1:33" ht="15" customHeight="1">
      <c r="A1949" s="112" t="s">
        <v>127</v>
      </c>
      <c r="B1949" s="113" t="s">
        <v>1727</v>
      </c>
      <c r="C1949" s="112" t="s">
        <v>8</v>
      </c>
      <c r="D1949" s="112" t="s">
        <v>36</v>
      </c>
      <c r="E1949" s="114">
        <v>3.0417000000000001</v>
      </c>
      <c r="F1949" s="115">
        <v>17.12</v>
      </c>
      <c r="G1949" s="115">
        <f t="shared" si="521"/>
        <v>52.07</v>
      </c>
      <c r="AA1949" s="6" t="s">
        <v>127</v>
      </c>
      <c r="AB1949" s="6" t="s">
        <v>1727</v>
      </c>
      <c r="AC1949" s="6" t="s">
        <v>8</v>
      </c>
      <c r="AD1949" s="6" t="s">
        <v>36</v>
      </c>
      <c r="AE1949" s="6">
        <v>3.0417000000000001</v>
      </c>
      <c r="AF1949" s="104">
        <v>17.12</v>
      </c>
      <c r="AG1949" s="104">
        <v>52.07</v>
      </c>
    </row>
    <row r="1950" spans="1:33" ht="18" customHeight="1">
      <c r="A1950" s="107"/>
      <c r="B1950" s="107"/>
      <c r="C1950" s="107"/>
      <c r="D1950" s="107"/>
      <c r="E1950" s="116" t="s">
        <v>99</v>
      </c>
      <c r="F1950" s="116"/>
      <c r="G1950" s="117">
        <f>SUM(G1947:G1949)</f>
        <v>117.63</v>
      </c>
      <c r="AE1950" s="6" t="s">
        <v>99</v>
      </c>
      <c r="AG1950" s="104">
        <v>117.62</v>
      </c>
    </row>
    <row r="1951" spans="1:33" ht="15" customHeight="1">
      <c r="A1951" s="110" t="s">
        <v>18</v>
      </c>
      <c r="B1951" s="110"/>
      <c r="C1951" s="111" t="s">
        <v>2</v>
      </c>
      <c r="D1951" s="111" t="s">
        <v>3</v>
      </c>
      <c r="E1951" s="111" t="s">
        <v>4</v>
      </c>
      <c r="F1951" s="111" t="s">
        <v>5</v>
      </c>
      <c r="G1951" s="111" t="s">
        <v>6</v>
      </c>
      <c r="AA1951" s="6" t="s">
        <v>18</v>
      </c>
      <c r="AC1951" s="6" t="s">
        <v>2</v>
      </c>
      <c r="AD1951" s="6" t="s">
        <v>3</v>
      </c>
      <c r="AE1951" s="6" t="s">
        <v>4</v>
      </c>
      <c r="AF1951" s="104" t="s">
        <v>5</v>
      </c>
      <c r="AG1951" s="104" t="s">
        <v>6</v>
      </c>
    </row>
    <row r="1952" spans="1:33" ht="29.1" customHeight="1">
      <c r="A1952" s="112" t="s">
        <v>760</v>
      </c>
      <c r="B1952" s="113" t="s">
        <v>761</v>
      </c>
      <c r="C1952" s="112" t="s">
        <v>8</v>
      </c>
      <c r="D1952" s="112" t="s">
        <v>102</v>
      </c>
      <c r="E1952" s="114">
        <v>1.2315</v>
      </c>
      <c r="F1952" s="115">
        <f>IF(D1952="H",$K$9*AF1952,$K$10*AF1952)</f>
        <v>445.89</v>
      </c>
      <c r="G1952" s="115">
        <f t="shared" ref="G1952" si="522">ROUND(F1952*E1952,2)</f>
        <v>549.11</v>
      </c>
      <c r="AA1952" s="6" t="s">
        <v>760</v>
      </c>
      <c r="AB1952" s="6" t="s">
        <v>761</v>
      </c>
      <c r="AC1952" s="6" t="s">
        <v>8</v>
      </c>
      <c r="AD1952" s="6" t="s">
        <v>102</v>
      </c>
      <c r="AE1952" s="6">
        <v>1.2315</v>
      </c>
      <c r="AF1952" s="104">
        <v>594.52</v>
      </c>
      <c r="AG1952" s="104">
        <v>732.15</v>
      </c>
    </row>
    <row r="1953" spans="1:33" ht="15" customHeight="1">
      <c r="A1953" s="107"/>
      <c r="B1953" s="107"/>
      <c r="C1953" s="107"/>
      <c r="D1953" s="107"/>
      <c r="E1953" s="116" t="s">
        <v>20</v>
      </c>
      <c r="F1953" s="116"/>
      <c r="G1953" s="117">
        <f>SUM(G1952)</f>
        <v>549.11</v>
      </c>
      <c r="AE1953" s="6" t="s">
        <v>20</v>
      </c>
      <c r="AG1953" s="104">
        <v>732.15</v>
      </c>
    </row>
    <row r="1954" spans="1:33" ht="15" customHeight="1">
      <c r="A1954" s="107"/>
      <c r="B1954" s="107"/>
      <c r="C1954" s="107"/>
      <c r="D1954" s="107"/>
      <c r="E1954" s="118" t="s">
        <v>21</v>
      </c>
      <c r="F1954" s="118"/>
      <c r="G1954" s="119">
        <f>G1953+G1950+G1945</f>
        <v>692.03</v>
      </c>
      <c r="AE1954" s="6" t="s">
        <v>21</v>
      </c>
      <c r="AG1954" s="104">
        <v>883.47</v>
      </c>
    </row>
    <row r="1955" spans="1:33" ht="9.9499999999999993" customHeight="1">
      <c r="A1955" s="107"/>
      <c r="B1955" s="107"/>
      <c r="C1955" s="108"/>
      <c r="D1955" s="108"/>
      <c r="E1955" s="107"/>
      <c r="F1955" s="107"/>
      <c r="G1955" s="107"/>
    </row>
    <row r="1956" spans="1:33" ht="20.100000000000001" customHeight="1">
      <c r="A1956" s="109" t="s">
        <v>1974</v>
      </c>
      <c r="B1956" s="109"/>
      <c r="C1956" s="109"/>
      <c r="D1956" s="109"/>
      <c r="E1956" s="109"/>
      <c r="F1956" s="109"/>
      <c r="G1956" s="109"/>
      <c r="AA1956" s="6" t="s">
        <v>1974</v>
      </c>
    </row>
    <row r="1957" spans="1:33" ht="15" customHeight="1">
      <c r="A1957" s="110" t="s">
        <v>63</v>
      </c>
      <c r="B1957" s="110"/>
      <c r="C1957" s="111" t="s">
        <v>2</v>
      </c>
      <c r="D1957" s="111" t="s">
        <v>3</v>
      </c>
      <c r="E1957" s="111" t="s">
        <v>4</v>
      </c>
      <c r="F1957" s="111" t="s">
        <v>5</v>
      </c>
      <c r="G1957" s="111" t="s">
        <v>6</v>
      </c>
      <c r="AA1957" s="6" t="s">
        <v>63</v>
      </c>
      <c r="AC1957" s="6" t="s">
        <v>2</v>
      </c>
      <c r="AD1957" s="6" t="s">
        <v>3</v>
      </c>
      <c r="AE1957" s="6" t="s">
        <v>4</v>
      </c>
      <c r="AF1957" s="104" t="s">
        <v>5</v>
      </c>
      <c r="AG1957" s="104" t="s">
        <v>6</v>
      </c>
    </row>
    <row r="1958" spans="1:33" ht="15" customHeight="1">
      <c r="A1958" s="112" t="s">
        <v>743</v>
      </c>
      <c r="B1958" s="113" t="s">
        <v>744</v>
      </c>
      <c r="C1958" s="112" t="s">
        <v>8</v>
      </c>
      <c r="D1958" s="112" t="s">
        <v>90</v>
      </c>
      <c r="E1958" s="114">
        <v>1.29</v>
      </c>
      <c r="F1958" s="115">
        <f t="shared" ref="F1958:F1959" si="523">IF(D1958="H",$K$9*AF1958,$K$10*AF1958)</f>
        <v>1.6575</v>
      </c>
      <c r="G1958" s="115">
        <f t="shared" ref="G1958:G1959" si="524">ROUND(F1958*E1958,2)</f>
        <v>2.14</v>
      </c>
      <c r="AA1958" s="6" t="s">
        <v>743</v>
      </c>
      <c r="AB1958" s="6" t="s">
        <v>744</v>
      </c>
      <c r="AC1958" s="6" t="s">
        <v>8</v>
      </c>
      <c r="AD1958" s="6" t="s">
        <v>90</v>
      </c>
      <c r="AE1958" s="6">
        <v>1.29</v>
      </c>
      <c r="AF1958" s="104">
        <v>2.21</v>
      </c>
      <c r="AG1958" s="104">
        <v>2.85</v>
      </c>
    </row>
    <row r="1959" spans="1:33" ht="29.1" customHeight="1">
      <c r="A1959" s="112" t="s">
        <v>762</v>
      </c>
      <c r="B1959" s="113" t="s">
        <v>763</v>
      </c>
      <c r="C1959" s="112" t="s">
        <v>8</v>
      </c>
      <c r="D1959" s="112" t="s">
        <v>87</v>
      </c>
      <c r="E1959" s="114">
        <v>1</v>
      </c>
      <c r="F1959" s="115">
        <f t="shared" si="523"/>
        <v>76.635000000000005</v>
      </c>
      <c r="G1959" s="115">
        <f t="shared" si="524"/>
        <v>76.64</v>
      </c>
      <c r="AA1959" s="6" t="s">
        <v>762</v>
      </c>
      <c r="AB1959" s="6" t="s">
        <v>763</v>
      </c>
      <c r="AC1959" s="6" t="s">
        <v>8</v>
      </c>
      <c r="AD1959" s="6" t="s">
        <v>87</v>
      </c>
      <c r="AE1959" s="6">
        <v>1</v>
      </c>
      <c r="AF1959" s="104">
        <v>102.18</v>
      </c>
      <c r="AG1959" s="104">
        <v>102.18</v>
      </c>
    </row>
    <row r="1960" spans="1:33" ht="15" customHeight="1">
      <c r="A1960" s="107"/>
      <c r="B1960" s="107"/>
      <c r="C1960" s="107"/>
      <c r="D1960" s="107"/>
      <c r="E1960" s="116" t="s">
        <v>75</v>
      </c>
      <c r="F1960" s="116"/>
      <c r="G1960" s="117">
        <f>SUM(G1958:G1959)</f>
        <v>78.78</v>
      </c>
      <c r="AE1960" s="6" t="s">
        <v>75</v>
      </c>
      <c r="AG1960" s="104">
        <v>105.03</v>
      </c>
    </row>
    <row r="1961" spans="1:33" ht="15" customHeight="1">
      <c r="A1961" s="110" t="s">
        <v>96</v>
      </c>
      <c r="B1961" s="110"/>
      <c r="C1961" s="111" t="s">
        <v>2</v>
      </c>
      <c r="D1961" s="111" t="s">
        <v>3</v>
      </c>
      <c r="E1961" s="111" t="s">
        <v>4</v>
      </c>
      <c r="F1961" s="111" t="s">
        <v>5</v>
      </c>
      <c r="G1961" s="111" t="s">
        <v>6</v>
      </c>
      <c r="AA1961" s="6" t="s">
        <v>96</v>
      </c>
      <c r="AC1961" s="6" t="s">
        <v>2</v>
      </c>
      <c r="AD1961" s="6" t="s">
        <v>3</v>
      </c>
      <c r="AE1961" s="6" t="s">
        <v>4</v>
      </c>
      <c r="AF1961" s="104" t="s">
        <v>5</v>
      </c>
      <c r="AG1961" s="104" t="s">
        <v>6</v>
      </c>
    </row>
    <row r="1962" spans="1:33" ht="15" customHeight="1">
      <c r="A1962" s="112" t="s">
        <v>764</v>
      </c>
      <c r="B1962" s="113" t="s">
        <v>1739</v>
      </c>
      <c r="C1962" s="112" t="s">
        <v>8</v>
      </c>
      <c r="D1962" s="112" t="s">
        <v>36</v>
      </c>
      <c r="E1962" s="114">
        <v>0.54700000000000004</v>
      </c>
      <c r="F1962" s="115">
        <f t="shared" ref="F1962:F1963" si="525">IF(D1962="H",$K$9*AF1962,$K$10*AF1962)</f>
        <v>16.177500000000002</v>
      </c>
      <c r="G1962" s="115">
        <f t="shared" ref="G1962:G1963" si="526">ROUND(F1962*E1962,2)</f>
        <v>8.85</v>
      </c>
      <c r="AA1962" s="6" t="s">
        <v>764</v>
      </c>
      <c r="AB1962" s="6" t="s">
        <v>1739</v>
      </c>
      <c r="AC1962" s="6" t="s">
        <v>8</v>
      </c>
      <c r="AD1962" s="6" t="s">
        <v>36</v>
      </c>
      <c r="AE1962" s="6">
        <v>0.54700000000000004</v>
      </c>
      <c r="AF1962" s="104">
        <v>21.57</v>
      </c>
      <c r="AG1962" s="104">
        <v>11.79</v>
      </c>
    </row>
    <row r="1963" spans="1:33" ht="15" customHeight="1">
      <c r="A1963" s="112" t="s">
        <v>127</v>
      </c>
      <c r="B1963" s="113" t="s">
        <v>1727</v>
      </c>
      <c r="C1963" s="112" t="s">
        <v>8</v>
      </c>
      <c r="D1963" s="112" t="s">
        <v>36</v>
      </c>
      <c r="E1963" s="114">
        <v>0.27300000000000002</v>
      </c>
      <c r="F1963" s="115">
        <f t="shared" si="525"/>
        <v>12.84</v>
      </c>
      <c r="G1963" s="115">
        <f t="shared" si="526"/>
        <v>3.51</v>
      </c>
      <c r="AA1963" s="6" t="s">
        <v>127</v>
      </c>
      <c r="AB1963" s="6" t="s">
        <v>1727</v>
      </c>
      <c r="AC1963" s="6" t="s">
        <v>8</v>
      </c>
      <c r="AD1963" s="6" t="s">
        <v>36</v>
      </c>
      <c r="AE1963" s="6">
        <v>0.27300000000000002</v>
      </c>
      <c r="AF1963" s="104">
        <v>17.12</v>
      </c>
      <c r="AG1963" s="104">
        <v>4.67</v>
      </c>
    </row>
    <row r="1964" spans="1:33" ht="18" customHeight="1">
      <c r="A1964" s="107"/>
      <c r="B1964" s="107"/>
      <c r="C1964" s="107"/>
      <c r="D1964" s="107"/>
      <c r="E1964" s="116" t="s">
        <v>99</v>
      </c>
      <c r="F1964" s="116"/>
      <c r="G1964" s="117">
        <f>SUM(G1962:G1963)</f>
        <v>12.36</v>
      </c>
      <c r="AE1964" s="6" t="s">
        <v>99</v>
      </c>
      <c r="AG1964" s="104">
        <v>16.46</v>
      </c>
    </row>
    <row r="1965" spans="1:33" ht="15" customHeight="1">
      <c r="A1965" s="107"/>
      <c r="B1965" s="107"/>
      <c r="C1965" s="107"/>
      <c r="D1965" s="107"/>
      <c r="E1965" s="118" t="s">
        <v>21</v>
      </c>
      <c r="F1965" s="118"/>
      <c r="G1965" s="119">
        <f>G1964+G1960</f>
        <v>91.14</v>
      </c>
      <c r="AE1965" s="6" t="s">
        <v>21</v>
      </c>
      <c r="AG1965" s="104">
        <v>121.49</v>
      </c>
    </row>
    <row r="1966" spans="1:33" ht="9.9499999999999993" customHeight="1">
      <c r="A1966" s="107"/>
      <c r="B1966" s="107"/>
      <c r="C1966" s="108"/>
      <c r="D1966" s="108"/>
      <c r="E1966" s="107"/>
      <c r="F1966" s="107"/>
      <c r="G1966" s="107"/>
    </row>
    <row r="1967" spans="1:33" ht="20.100000000000001" customHeight="1">
      <c r="A1967" s="109" t="s">
        <v>1975</v>
      </c>
      <c r="B1967" s="109"/>
      <c r="C1967" s="109"/>
      <c r="D1967" s="109"/>
      <c r="E1967" s="109"/>
      <c r="F1967" s="109"/>
      <c r="G1967" s="109"/>
      <c r="AA1967" s="6" t="s">
        <v>1975</v>
      </c>
    </row>
    <row r="1968" spans="1:33" ht="15" customHeight="1">
      <c r="A1968" s="110" t="s">
        <v>63</v>
      </c>
      <c r="B1968" s="110"/>
      <c r="C1968" s="111" t="s">
        <v>2</v>
      </c>
      <c r="D1968" s="111" t="s">
        <v>3</v>
      </c>
      <c r="E1968" s="111" t="s">
        <v>4</v>
      </c>
      <c r="F1968" s="111" t="s">
        <v>5</v>
      </c>
      <c r="G1968" s="111" t="s">
        <v>6</v>
      </c>
      <c r="AA1968" s="6" t="s">
        <v>63</v>
      </c>
      <c r="AC1968" s="6" t="s">
        <v>2</v>
      </c>
      <c r="AD1968" s="6" t="s">
        <v>3</v>
      </c>
      <c r="AE1968" s="6" t="s">
        <v>4</v>
      </c>
      <c r="AF1968" s="104" t="s">
        <v>5</v>
      </c>
      <c r="AG1968" s="104" t="s">
        <v>6</v>
      </c>
    </row>
    <row r="1969" spans="1:33" ht="15" customHeight="1">
      <c r="A1969" s="112">
        <v>11134</v>
      </c>
      <c r="B1969" s="113" t="s">
        <v>1976</v>
      </c>
      <c r="C1969" s="112" t="s">
        <v>48</v>
      </c>
      <c r="D1969" s="112" t="s">
        <v>87</v>
      </c>
      <c r="E1969" s="114">
        <v>1.34</v>
      </c>
      <c r="F1969" s="115">
        <f t="shared" ref="F1969:F1970" si="527">IF(D1969="H",$K$9*AF1969,$K$10*AF1969)</f>
        <v>35.212500000000006</v>
      </c>
      <c r="G1969" s="115">
        <f t="shared" ref="G1969:G1970" si="528">ROUND(F1969*E1969,2)</f>
        <v>47.18</v>
      </c>
      <c r="AA1969" s="6">
        <v>11134</v>
      </c>
      <c r="AB1969" s="6" t="s">
        <v>1976</v>
      </c>
      <c r="AC1969" s="6" t="s">
        <v>48</v>
      </c>
      <c r="AD1969" s="6" t="s">
        <v>87</v>
      </c>
      <c r="AE1969" s="6">
        <v>1.34</v>
      </c>
      <c r="AF1969" s="104">
        <v>46.95</v>
      </c>
      <c r="AG1969" s="104">
        <v>62.91</v>
      </c>
    </row>
    <row r="1970" spans="1:33">
      <c r="A1970" s="112">
        <v>4791</v>
      </c>
      <c r="B1970" s="113" t="s">
        <v>752</v>
      </c>
      <c r="C1970" s="112" t="s">
        <v>8</v>
      </c>
      <c r="D1970" s="112" t="s">
        <v>90</v>
      </c>
      <c r="E1970" s="114">
        <v>0.8</v>
      </c>
      <c r="F1970" s="115">
        <f t="shared" si="527"/>
        <v>25.0425</v>
      </c>
      <c r="G1970" s="115">
        <f t="shared" si="528"/>
        <v>20.03</v>
      </c>
      <c r="AA1970" s="6">
        <v>4791</v>
      </c>
      <c r="AB1970" s="6" t="s">
        <v>752</v>
      </c>
      <c r="AC1970" s="6" t="s">
        <v>8</v>
      </c>
      <c r="AD1970" s="6" t="s">
        <v>90</v>
      </c>
      <c r="AE1970" s="6">
        <v>0.8</v>
      </c>
      <c r="AF1970" s="104">
        <v>33.39</v>
      </c>
      <c r="AG1970" s="104">
        <v>26.71</v>
      </c>
    </row>
    <row r="1971" spans="1:33" ht="15" customHeight="1">
      <c r="A1971" s="107"/>
      <c r="B1971" s="107"/>
      <c r="C1971" s="107"/>
      <c r="D1971" s="107"/>
      <c r="E1971" s="116" t="s">
        <v>75</v>
      </c>
      <c r="F1971" s="116"/>
      <c r="G1971" s="117">
        <f>SUM(G1969:G1970)</f>
        <v>67.210000000000008</v>
      </c>
      <c r="AE1971" s="6" t="s">
        <v>75</v>
      </c>
      <c r="AG1971" s="104">
        <v>89.62</v>
      </c>
    </row>
    <row r="1972" spans="1:33" ht="15" customHeight="1">
      <c r="A1972" s="110" t="s">
        <v>96</v>
      </c>
      <c r="B1972" s="110"/>
      <c r="C1972" s="111" t="s">
        <v>2</v>
      </c>
      <c r="D1972" s="111" t="s">
        <v>3</v>
      </c>
      <c r="E1972" s="111" t="s">
        <v>4</v>
      </c>
      <c r="F1972" s="111" t="s">
        <v>5</v>
      </c>
      <c r="G1972" s="111" t="s">
        <v>6</v>
      </c>
      <c r="AA1972" s="6" t="s">
        <v>96</v>
      </c>
      <c r="AC1972" s="6" t="s">
        <v>2</v>
      </c>
      <c r="AD1972" s="6" t="s">
        <v>3</v>
      </c>
      <c r="AE1972" s="6" t="s">
        <v>4</v>
      </c>
      <c r="AF1972" s="104" t="s">
        <v>5</v>
      </c>
      <c r="AG1972" s="104" t="s">
        <v>6</v>
      </c>
    </row>
    <row r="1973" spans="1:33" ht="15" customHeight="1">
      <c r="A1973" s="112">
        <v>88309</v>
      </c>
      <c r="B1973" s="113" t="s">
        <v>1728</v>
      </c>
      <c r="C1973" s="112" t="s">
        <v>8</v>
      </c>
      <c r="D1973" s="112" t="s">
        <v>36</v>
      </c>
      <c r="E1973" s="114">
        <v>0.108</v>
      </c>
      <c r="F1973" s="115">
        <f t="shared" ref="F1973:F1974" si="529">IF(D1973="H",$K$9*AF1973,$K$10*AF1973)</f>
        <v>16.297499999999999</v>
      </c>
      <c r="G1973" s="115">
        <f t="shared" ref="G1973:G1974" si="530">ROUND(F1973*E1973,2)</f>
        <v>1.76</v>
      </c>
      <c r="AA1973" s="6">
        <v>88309</v>
      </c>
      <c r="AB1973" s="6" t="s">
        <v>1728</v>
      </c>
      <c r="AC1973" s="6" t="s">
        <v>8</v>
      </c>
      <c r="AD1973" s="6" t="s">
        <v>36</v>
      </c>
      <c r="AE1973" s="6">
        <v>0.108</v>
      </c>
      <c r="AF1973" s="104">
        <v>21.73</v>
      </c>
      <c r="AG1973" s="104">
        <v>2.35</v>
      </c>
    </row>
    <row r="1974" spans="1:33" ht="15" customHeight="1">
      <c r="A1974" s="112" t="s">
        <v>127</v>
      </c>
      <c r="B1974" s="113" t="s">
        <v>1727</v>
      </c>
      <c r="C1974" s="112" t="s">
        <v>8</v>
      </c>
      <c r="D1974" s="112" t="s">
        <v>36</v>
      </c>
      <c r="E1974" s="114">
        <v>0.06</v>
      </c>
      <c r="F1974" s="115">
        <f t="shared" si="529"/>
        <v>12.84</v>
      </c>
      <c r="G1974" s="115">
        <f t="shared" si="530"/>
        <v>0.77</v>
      </c>
      <c r="AA1974" s="6" t="s">
        <v>127</v>
      </c>
      <c r="AB1974" s="6" t="s">
        <v>1727</v>
      </c>
      <c r="AC1974" s="6" t="s">
        <v>8</v>
      </c>
      <c r="AD1974" s="6" t="s">
        <v>36</v>
      </c>
      <c r="AE1974" s="6">
        <v>0.06</v>
      </c>
      <c r="AF1974" s="104">
        <v>17.12</v>
      </c>
      <c r="AG1974" s="104">
        <v>1.03</v>
      </c>
    </row>
    <row r="1975" spans="1:33" ht="18" customHeight="1">
      <c r="A1975" s="107"/>
      <c r="B1975" s="107"/>
      <c r="C1975" s="107"/>
      <c r="D1975" s="107"/>
      <c r="E1975" s="116" t="s">
        <v>99</v>
      </c>
      <c r="F1975" s="116"/>
      <c r="G1975" s="117">
        <f>SUM(G1973:G1974)</f>
        <v>2.5300000000000002</v>
      </c>
      <c r="AE1975" s="6" t="s">
        <v>99</v>
      </c>
      <c r="AG1975" s="104">
        <v>3.38</v>
      </c>
    </row>
    <row r="1976" spans="1:33" ht="15" customHeight="1">
      <c r="A1976" s="107"/>
      <c r="B1976" s="107"/>
      <c r="C1976" s="107"/>
      <c r="D1976" s="107"/>
      <c r="E1976" s="118" t="s">
        <v>21</v>
      </c>
      <c r="F1976" s="118"/>
      <c r="G1976" s="119">
        <f>G1975+G1971</f>
        <v>69.740000000000009</v>
      </c>
      <c r="AE1976" s="6" t="s">
        <v>21</v>
      </c>
      <c r="AG1976" s="104">
        <v>93</v>
      </c>
    </row>
    <row r="1977" spans="1:33" ht="9.9499999999999993" customHeight="1">
      <c r="A1977" s="107"/>
      <c r="B1977" s="107"/>
      <c r="C1977" s="108"/>
      <c r="D1977" s="108"/>
      <c r="E1977" s="107"/>
      <c r="F1977" s="107"/>
      <c r="G1977" s="107"/>
    </row>
    <row r="1978" spans="1:33" ht="20.100000000000001" customHeight="1">
      <c r="A1978" s="109" t="s">
        <v>1977</v>
      </c>
      <c r="B1978" s="109"/>
      <c r="C1978" s="109"/>
      <c r="D1978" s="109"/>
      <c r="E1978" s="109"/>
      <c r="F1978" s="109"/>
      <c r="G1978" s="109"/>
      <c r="AA1978" s="6" t="s">
        <v>1977</v>
      </c>
    </row>
    <row r="1979" spans="1:33" ht="15" customHeight="1">
      <c r="A1979" s="110" t="s">
        <v>63</v>
      </c>
      <c r="B1979" s="110"/>
      <c r="C1979" s="111" t="s">
        <v>2</v>
      </c>
      <c r="D1979" s="111" t="s">
        <v>3</v>
      </c>
      <c r="E1979" s="111" t="s">
        <v>4</v>
      </c>
      <c r="F1979" s="111" t="s">
        <v>5</v>
      </c>
      <c r="G1979" s="111" t="s">
        <v>6</v>
      </c>
      <c r="AA1979" s="6" t="s">
        <v>63</v>
      </c>
      <c r="AC1979" s="6" t="s">
        <v>2</v>
      </c>
      <c r="AD1979" s="6" t="s">
        <v>3</v>
      </c>
      <c r="AE1979" s="6" t="s">
        <v>4</v>
      </c>
      <c r="AF1979" s="104" t="s">
        <v>5</v>
      </c>
      <c r="AG1979" s="104" t="s">
        <v>6</v>
      </c>
    </row>
    <row r="1980" spans="1:33" ht="20.100000000000001" customHeight="1">
      <c r="A1980" s="112" t="s">
        <v>727</v>
      </c>
      <c r="B1980" s="113" t="s">
        <v>728</v>
      </c>
      <c r="C1980" s="112" t="s">
        <v>8</v>
      </c>
      <c r="D1980" s="112" t="s">
        <v>90</v>
      </c>
      <c r="E1980" s="114">
        <v>3.2</v>
      </c>
      <c r="F1980" s="115">
        <f>IF(D1980="H",$K$9*AF1980,$K$10*AF1980)</f>
        <v>3.7800000000000002</v>
      </c>
      <c r="G1980" s="115">
        <f t="shared" ref="G1980" si="531">ROUND(F1980*E1980,2)</f>
        <v>12.1</v>
      </c>
      <c r="AA1980" s="6" t="s">
        <v>727</v>
      </c>
      <c r="AB1980" s="6" t="s">
        <v>728</v>
      </c>
      <c r="AC1980" s="6" t="s">
        <v>8</v>
      </c>
      <c r="AD1980" s="6" t="s">
        <v>90</v>
      </c>
      <c r="AE1980" s="6">
        <v>3.2</v>
      </c>
      <c r="AF1980" s="104">
        <v>5.04</v>
      </c>
      <c r="AG1980" s="104">
        <v>16.12</v>
      </c>
    </row>
    <row r="1981" spans="1:33" ht="15" customHeight="1">
      <c r="A1981" s="107"/>
      <c r="B1981" s="107"/>
      <c r="C1981" s="107"/>
      <c r="D1981" s="107"/>
      <c r="E1981" s="116" t="s">
        <v>75</v>
      </c>
      <c r="F1981" s="116"/>
      <c r="G1981" s="117">
        <f>SUM(G1979:G1980)</f>
        <v>12.1</v>
      </c>
      <c r="AE1981" s="6" t="s">
        <v>75</v>
      </c>
      <c r="AG1981" s="104">
        <v>16.12</v>
      </c>
    </row>
    <row r="1982" spans="1:33" ht="15" customHeight="1">
      <c r="A1982" s="110" t="s">
        <v>96</v>
      </c>
      <c r="B1982" s="110"/>
      <c r="C1982" s="111" t="s">
        <v>2</v>
      </c>
      <c r="D1982" s="111" t="s">
        <v>3</v>
      </c>
      <c r="E1982" s="111" t="s">
        <v>4</v>
      </c>
      <c r="F1982" s="111" t="s">
        <v>5</v>
      </c>
      <c r="G1982" s="111" t="s">
        <v>6</v>
      </c>
      <c r="AA1982" s="6" t="s">
        <v>96</v>
      </c>
      <c r="AC1982" s="6" t="s">
        <v>2</v>
      </c>
      <c r="AD1982" s="6" t="s">
        <v>3</v>
      </c>
      <c r="AE1982" s="6" t="s">
        <v>4</v>
      </c>
      <c r="AF1982" s="104" t="s">
        <v>5</v>
      </c>
      <c r="AG1982" s="104" t="s">
        <v>6</v>
      </c>
    </row>
    <row r="1983" spans="1:33" ht="15" customHeight="1">
      <c r="A1983" s="112" t="s">
        <v>476</v>
      </c>
      <c r="B1983" s="113" t="s">
        <v>1732</v>
      </c>
      <c r="C1983" s="112" t="s">
        <v>8</v>
      </c>
      <c r="D1983" s="112" t="s">
        <v>36</v>
      </c>
      <c r="E1983" s="114">
        <v>0.108</v>
      </c>
      <c r="F1983" s="115">
        <f t="shared" ref="F1983:F1984" si="532">IF(D1983="H",$K$9*AF1983,$K$10*AF1983)</f>
        <v>13.3125</v>
      </c>
      <c r="G1983" s="115">
        <f t="shared" ref="G1983:G1984" si="533">ROUND(F1983*E1983,2)</f>
        <v>1.44</v>
      </c>
      <c r="AA1983" s="6" t="s">
        <v>476</v>
      </c>
      <c r="AB1983" s="6" t="s">
        <v>1732</v>
      </c>
      <c r="AC1983" s="6" t="s">
        <v>8</v>
      </c>
      <c r="AD1983" s="6" t="s">
        <v>36</v>
      </c>
      <c r="AE1983" s="6">
        <v>0.108</v>
      </c>
      <c r="AF1983" s="104">
        <v>17.75</v>
      </c>
      <c r="AG1983" s="104">
        <v>1.91</v>
      </c>
    </row>
    <row r="1984" spans="1:33" ht="15" customHeight="1">
      <c r="A1984" s="112" t="s">
        <v>477</v>
      </c>
      <c r="B1984" s="113" t="s">
        <v>1733</v>
      </c>
      <c r="C1984" s="112" t="s">
        <v>8</v>
      </c>
      <c r="D1984" s="112" t="s">
        <v>36</v>
      </c>
      <c r="E1984" s="114">
        <v>0.53200000000000003</v>
      </c>
      <c r="F1984" s="115">
        <f t="shared" si="532"/>
        <v>16.297499999999999</v>
      </c>
      <c r="G1984" s="115">
        <f t="shared" si="533"/>
        <v>8.67</v>
      </c>
      <c r="AA1984" s="6" t="s">
        <v>477</v>
      </c>
      <c r="AB1984" s="6" t="s">
        <v>1733</v>
      </c>
      <c r="AC1984" s="6" t="s">
        <v>8</v>
      </c>
      <c r="AD1984" s="6" t="s">
        <v>36</v>
      </c>
      <c r="AE1984" s="6">
        <v>0.53200000000000003</v>
      </c>
      <c r="AF1984" s="104">
        <v>21.73</v>
      </c>
      <c r="AG1984" s="104">
        <v>11.56</v>
      </c>
    </row>
    <row r="1985" spans="1:33" ht="18" customHeight="1">
      <c r="A1985" s="107"/>
      <c r="B1985" s="107"/>
      <c r="C1985" s="107"/>
      <c r="D1985" s="107"/>
      <c r="E1985" s="116" t="s">
        <v>99</v>
      </c>
      <c r="F1985" s="116"/>
      <c r="G1985" s="117">
        <f>SUM(G1983:G1984)</f>
        <v>10.11</v>
      </c>
      <c r="AE1985" s="6" t="s">
        <v>99</v>
      </c>
      <c r="AG1985" s="104">
        <v>13.47</v>
      </c>
    </row>
    <row r="1986" spans="1:33" ht="15" customHeight="1">
      <c r="A1986" s="107"/>
      <c r="B1986" s="107"/>
      <c r="C1986" s="107"/>
      <c r="D1986" s="107"/>
      <c r="E1986" s="118" t="s">
        <v>21</v>
      </c>
      <c r="F1986" s="118"/>
      <c r="G1986" s="119">
        <f>G1985+G1981</f>
        <v>22.21</v>
      </c>
      <c r="AE1986" s="6" t="s">
        <v>21</v>
      </c>
      <c r="AG1986" s="104">
        <v>29.59</v>
      </c>
    </row>
    <row r="1987" spans="1:33" ht="9.9499999999999993" customHeight="1">
      <c r="A1987" s="107"/>
      <c r="B1987" s="107"/>
      <c r="C1987" s="108"/>
      <c r="D1987" s="108"/>
      <c r="E1987" s="107"/>
      <c r="F1987" s="107"/>
      <c r="G1987" s="107"/>
    </row>
    <row r="1988" spans="1:33" ht="20.100000000000001" customHeight="1">
      <c r="A1988" s="109" t="s">
        <v>1978</v>
      </c>
      <c r="B1988" s="109"/>
      <c r="C1988" s="109"/>
      <c r="D1988" s="109"/>
      <c r="E1988" s="109"/>
      <c r="F1988" s="109"/>
      <c r="G1988" s="109"/>
      <c r="AA1988" s="6" t="s">
        <v>1978</v>
      </c>
    </row>
    <row r="1989" spans="1:33" ht="15" customHeight="1">
      <c r="A1989" s="110" t="s">
        <v>63</v>
      </c>
      <c r="B1989" s="110"/>
      <c r="C1989" s="111" t="s">
        <v>2</v>
      </c>
      <c r="D1989" s="111" t="s">
        <v>3</v>
      </c>
      <c r="E1989" s="111" t="s">
        <v>4</v>
      </c>
      <c r="F1989" s="111" t="s">
        <v>5</v>
      </c>
      <c r="G1989" s="111" t="s">
        <v>6</v>
      </c>
      <c r="AA1989" s="6" t="s">
        <v>63</v>
      </c>
      <c r="AC1989" s="6" t="s">
        <v>2</v>
      </c>
      <c r="AD1989" s="6" t="s">
        <v>3</v>
      </c>
      <c r="AE1989" s="6" t="s">
        <v>4</v>
      </c>
      <c r="AF1989" s="104" t="s">
        <v>5</v>
      </c>
      <c r="AG1989" s="104" t="s">
        <v>6</v>
      </c>
    </row>
    <row r="1990" spans="1:33" ht="15" customHeight="1">
      <c r="A1990" s="112" t="s">
        <v>765</v>
      </c>
      <c r="B1990" s="113" t="s">
        <v>766</v>
      </c>
      <c r="C1990" s="112" t="s">
        <v>48</v>
      </c>
      <c r="D1990" s="112" t="s">
        <v>74</v>
      </c>
      <c r="E1990" s="114">
        <v>0.13</v>
      </c>
      <c r="F1990" s="115">
        <f t="shared" ref="F1990:F1991" si="534">IF(D1990="H",$K$9*AF1990,$K$10*AF1990)</f>
        <v>54.922499999999999</v>
      </c>
      <c r="G1990" s="115">
        <f t="shared" ref="G1990:G1991" si="535">ROUND(F1990*E1990,2)</f>
        <v>7.14</v>
      </c>
      <c r="AA1990" s="6" t="s">
        <v>765</v>
      </c>
      <c r="AB1990" s="6" t="s">
        <v>766</v>
      </c>
      <c r="AC1990" s="6" t="s">
        <v>48</v>
      </c>
      <c r="AD1990" s="6" t="s">
        <v>74</v>
      </c>
      <c r="AE1990" s="6">
        <v>0.13</v>
      </c>
      <c r="AF1990" s="104">
        <v>73.23</v>
      </c>
      <c r="AG1990" s="104">
        <v>9.52</v>
      </c>
    </row>
    <row r="1991" spans="1:33" ht="20.100000000000001" customHeight="1">
      <c r="A1991" s="112" t="s">
        <v>767</v>
      </c>
      <c r="B1991" s="113" t="s">
        <v>768</v>
      </c>
      <c r="C1991" s="112" t="s">
        <v>48</v>
      </c>
      <c r="D1991" s="112" t="s">
        <v>66</v>
      </c>
      <c r="E1991" s="114">
        <v>1</v>
      </c>
      <c r="F1991" s="115">
        <f t="shared" si="534"/>
        <v>90.5625</v>
      </c>
      <c r="G1991" s="115">
        <f t="shared" si="535"/>
        <v>90.56</v>
      </c>
      <c r="AA1991" s="6" t="s">
        <v>767</v>
      </c>
      <c r="AB1991" s="6" t="s">
        <v>768</v>
      </c>
      <c r="AC1991" s="6" t="s">
        <v>48</v>
      </c>
      <c r="AD1991" s="6" t="s">
        <v>66</v>
      </c>
      <c r="AE1991" s="6">
        <v>1</v>
      </c>
      <c r="AF1991" s="104">
        <v>120.75</v>
      </c>
      <c r="AG1991" s="104">
        <v>120.75</v>
      </c>
    </row>
    <row r="1992" spans="1:33" ht="15" customHeight="1">
      <c r="A1992" s="107"/>
      <c r="B1992" s="107"/>
      <c r="C1992" s="107"/>
      <c r="D1992" s="107"/>
      <c r="E1992" s="116" t="s">
        <v>75</v>
      </c>
      <c r="F1992" s="116"/>
      <c r="G1992" s="117">
        <f>SUM(G1990:G1991)</f>
        <v>97.7</v>
      </c>
      <c r="AE1992" s="6" t="s">
        <v>75</v>
      </c>
      <c r="AG1992" s="104">
        <v>130.27000000000001</v>
      </c>
    </row>
    <row r="1993" spans="1:33" ht="15" customHeight="1">
      <c r="A1993" s="110" t="s">
        <v>96</v>
      </c>
      <c r="B1993" s="110"/>
      <c r="C1993" s="111" t="s">
        <v>2</v>
      </c>
      <c r="D1993" s="111" t="s">
        <v>3</v>
      </c>
      <c r="E1993" s="111" t="s">
        <v>4</v>
      </c>
      <c r="F1993" s="111" t="s">
        <v>5</v>
      </c>
      <c r="G1993" s="111" t="s">
        <v>6</v>
      </c>
      <c r="AA1993" s="6" t="s">
        <v>96</v>
      </c>
      <c r="AC1993" s="6" t="s">
        <v>2</v>
      </c>
      <c r="AD1993" s="6" t="s">
        <v>3</v>
      </c>
      <c r="AE1993" s="6" t="s">
        <v>4</v>
      </c>
      <c r="AF1993" s="104" t="s">
        <v>5</v>
      </c>
      <c r="AG1993" s="104" t="s">
        <v>6</v>
      </c>
    </row>
    <row r="1994" spans="1:33" ht="15" customHeight="1">
      <c r="A1994" s="112">
        <v>88309</v>
      </c>
      <c r="B1994" s="113" t="s">
        <v>1728</v>
      </c>
      <c r="C1994" s="112" t="s">
        <v>8</v>
      </c>
      <c r="D1994" s="112" t="s">
        <v>36</v>
      </c>
      <c r="E1994" s="114">
        <v>0.5</v>
      </c>
      <c r="F1994" s="115">
        <f t="shared" ref="F1994:F1995" si="536">IF(D1994="H",$K$9*AF1994,$K$10*AF1994)</f>
        <v>16.297499999999999</v>
      </c>
      <c r="G1994" s="115">
        <f t="shared" ref="G1994:G1995" si="537">ROUND(F1994*E1994,2)</f>
        <v>8.15</v>
      </c>
      <c r="AA1994" s="6">
        <v>88309</v>
      </c>
      <c r="AB1994" s="6" t="s">
        <v>1728</v>
      </c>
      <c r="AC1994" s="6" t="s">
        <v>8</v>
      </c>
      <c r="AD1994" s="6" t="s">
        <v>36</v>
      </c>
      <c r="AE1994" s="6">
        <v>0.5</v>
      </c>
      <c r="AF1994" s="104">
        <v>21.73</v>
      </c>
      <c r="AG1994" s="104">
        <v>10.87</v>
      </c>
    </row>
    <row r="1995" spans="1:33" ht="15" customHeight="1">
      <c r="A1995" s="112" t="s">
        <v>127</v>
      </c>
      <c r="B1995" s="113" t="s">
        <v>1727</v>
      </c>
      <c r="C1995" s="112" t="s">
        <v>8</v>
      </c>
      <c r="D1995" s="112" t="s">
        <v>36</v>
      </c>
      <c r="E1995" s="114">
        <v>0.6</v>
      </c>
      <c r="F1995" s="115">
        <f t="shared" si="536"/>
        <v>12.84</v>
      </c>
      <c r="G1995" s="115">
        <f t="shared" si="537"/>
        <v>7.7</v>
      </c>
      <c r="AA1995" s="6" t="s">
        <v>127</v>
      </c>
      <c r="AB1995" s="6" t="s">
        <v>1727</v>
      </c>
      <c r="AC1995" s="6" t="s">
        <v>8</v>
      </c>
      <c r="AD1995" s="6" t="s">
        <v>36</v>
      </c>
      <c r="AE1995" s="6">
        <v>0.6</v>
      </c>
      <c r="AF1995" s="104">
        <v>17.12</v>
      </c>
      <c r="AG1995" s="104">
        <v>10.27</v>
      </c>
    </row>
    <row r="1996" spans="1:33" ht="15" customHeight="1">
      <c r="A1996" s="107"/>
      <c r="B1996" s="107"/>
      <c r="C1996" s="107"/>
      <c r="D1996" s="107"/>
      <c r="E1996" s="116" t="s">
        <v>99</v>
      </c>
      <c r="F1996" s="116"/>
      <c r="G1996" s="117">
        <f>SUM(G1994:G1995)</f>
        <v>15.850000000000001</v>
      </c>
      <c r="AE1996" s="6" t="s">
        <v>99</v>
      </c>
      <c r="AG1996" s="104">
        <v>21.14</v>
      </c>
    </row>
    <row r="1997" spans="1:33" ht="15" customHeight="1">
      <c r="A1997" s="107"/>
      <c r="B1997" s="107"/>
      <c r="C1997" s="107"/>
      <c r="D1997" s="107"/>
      <c r="E1997" s="118" t="s">
        <v>21</v>
      </c>
      <c r="F1997" s="118"/>
      <c r="G1997" s="119">
        <f>G1996+G1992</f>
        <v>113.55000000000001</v>
      </c>
      <c r="AE1997" s="6" t="s">
        <v>21</v>
      </c>
      <c r="AG1997" s="104">
        <v>151.41000000000003</v>
      </c>
    </row>
    <row r="1998" spans="1:33" ht="9.9499999999999993" customHeight="1">
      <c r="A1998" s="107"/>
      <c r="B1998" s="107"/>
      <c r="C1998" s="108"/>
      <c r="D1998" s="108"/>
      <c r="E1998" s="107"/>
      <c r="F1998" s="107"/>
      <c r="G1998" s="107"/>
    </row>
    <row r="1999" spans="1:33" ht="20.100000000000001" customHeight="1">
      <c r="A1999" s="109" t="s">
        <v>1979</v>
      </c>
      <c r="B1999" s="109"/>
      <c r="C1999" s="109"/>
      <c r="D1999" s="109"/>
      <c r="E1999" s="109"/>
      <c r="F1999" s="109"/>
      <c r="G1999" s="109"/>
      <c r="AA1999" s="6" t="s">
        <v>1979</v>
      </c>
    </row>
    <row r="2000" spans="1:33" ht="15" customHeight="1">
      <c r="A2000" s="110" t="s">
        <v>63</v>
      </c>
      <c r="B2000" s="110"/>
      <c r="C2000" s="111" t="s">
        <v>2</v>
      </c>
      <c r="D2000" s="111" t="s">
        <v>3</v>
      </c>
      <c r="E2000" s="111" t="s">
        <v>4</v>
      </c>
      <c r="F2000" s="111" t="s">
        <v>5</v>
      </c>
      <c r="G2000" s="111" t="s">
        <v>6</v>
      </c>
      <c r="AA2000" s="6" t="s">
        <v>63</v>
      </c>
      <c r="AC2000" s="6" t="s">
        <v>2</v>
      </c>
      <c r="AD2000" s="6" t="s">
        <v>3</v>
      </c>
      <c r="AE2000" s="6" t="s">
        <v>4</v>
      </c>
      <c r="AF2000" s="104" t="s">
        <v>5</v>
      </c>
      <c r="AG2000" s="104" t="s">
        <v>6</v>
      </c>
    </row>
    <row r="2001" spans="1:33" ht="15" customHeight="1">
      <c r="A2001" s="112" t="s">
        <v>765</v>
      </c>
      <c r="B2001" s="113" t="s">
        <v>766</v>
      </c>
      <c r="C2001" s="112" t="s">
        <v>48</v>
      </c>
      <c r="D2001" s="112" t="s">
        <v>74</v>
      </c>
      <c r="E2001" s="114">
        <v>0.13</v>
      </c>
      <c r="F2001" s="115">
        <f t="shared" ref="F2001:F2002" si="538">IF(D2001="H",$K$9*AF2001,$K$10*AF2001)</f>
        <v>54.922499999999999</v>
      </c>
      <c r="G2001" s="115">
        <f t="shared" ref="G2001:G2002" si="539">ROUND(F2001*E2001,2)</f>
        <v>7.14</v>
      </c>
      <c r="AA2001" s="6" t="s">
        <v>765</v>
      </c>
      <c r="AB2001" s="6" t="s">
        <v>766</v>
      </c>
      <c r="AC2001" s="6" t="s">
        <v>48</v>
      </c>
      <c r="AD2001" s="6" t="s">
        <v>74</v>
      </c>
      <c r="AE2001" s="6">
        <v>0.13</v>
      </c>
      <c r="AF2001" s="104">
        <v>73.23</v>
      </c>
      <c r="AG2001" s="104">
        <v>9.52</v>
      </c>
    </row>
    <row r="2002" spans="1:33" ht="20.100000000000001" customHeight="1">
      <c r="A2002" s="112" t="s">
        <v>769</v>
      </c>
      <c r="B2002" s="113" t="s">
        <v>770</v>
      </c>
      <c r="C2002" s="112" t="s">
        <v>48</v>
      </c>
      <c r="D2002" s="112" t="s">
        <v>66</v>
      </c>
      <c r="E2002" s="114">
        <v>1</v>
      </c>
      <c r="F2002" s="115">
        <f t="shared" si="538"/>
        <v>100.2525</v>
      </c>
      <c r="G2002" s="115">
        <f t="shared" si="539"/>
        <v>100.25</v>
      </c>
      <c r="AA2002" s="6" t="s">
        <v>769</v>
      </c>
      <c r="AB2002" s="6" t="s">
        <v>770</v>
      </c>
      <c r="AC2002" s="6" t="s">
        <v>48</v>
      </c>
      <c r="AD2002" s="6" t="s">
        <v>66</v>
      </c>
      <c r="AE2002" s="6">
        <v>1</v>
      </c>
      <c r="AF2002" s="104">
        <v>133.66999999999999</v>
      </c>
      <c r="AG2002" s="104">
        <v>133.66999999999999</v>
      </c>
    </row>
    <row r="2003" spans="1:33" ht="15" customHeight="1">
      <c r="A2003" s="107"/>
      <c r="B2003" s="107"/>
      <c r="C2003" s="107"/>
      <c r="D2003" s="107"/>
      <c r="E2003" s="116" t="s">
        <v>75</v>
      </c>
      <c r="F2003" s="116"/>
      <c r="G2003" s="117">
        <f>SUM(G2001:G2002)</f>
        <v>107.39</v>
      </c>
      <c r="AE2003" s="6" t="s">
        <v>75</v>
      </c>
      <c r="AG2003" s="104">
        <v>143.19</v>
      </c>
    </row>
    <row r="2004" spans="1:33" ht="15" customHeight="1">
      <c r="A2004" s="110" t="s">
        <v>96</v>
      </c>
      <c r="B2004" s="110"/>
      <c r="C2004" s="111" t="s">
        <v>2</v>
      </c>
      <c r="D2004" s="111" t="s">
        <v>3</v>
      </c>
      <c r="E2004" s="111" t="s">
        <v>4</v>
      </c>
      <c r="F2004" s="111" t="s">
        <v>5</v>
      </c>
      <c r="G2004" s="111" t="s">
        <v>6</v>
      </c>
      <c r="AA2004" s="6" t="s">
        <v>96</v>
      </c>
      <c r="AC2004" s="6" t="s">
        <v>2</v>
      </c>
      <c r="AD2004" s="6" t="s">
        <v>3</v>
      </c>
      <c r="AE2004" s="6" t="s">
        <v>4</v>
      </c>
      <c r="AF2004" s="104" t="s">
        <v>5</v>
      </c>
      <c r="AG2004" s="104" t="s">
        <v>6</v>
      </c>
    </row>
    <row r="2005" spans="1:33" ht="15" customHeight="1">
      <c r="A2005" s="112">
        <v>88309</v>
      </c>
      <c r="B2005" s="113" t="s">
        <v>1728</v>
      </c>
      <c r="C2005" s="112" t="s">
        <v>8</v>
      </c>
      <c r="D2005" s="112" t="s">
        <v>36</v>
      </c>
      <c r="E2005" s="114">
        <v>0.5</v>
      </c>
      <c r="F2005" s="115">
        <f t="shared" ref="F2005:F2006" si="540">IF(D2005="H",$K$9*AF2005,$K$10*AF2005)</f>
        <v>16.297499999999999</v>
      </c>
      <c r="G2005" s="115">
        <f t="shared" ref="G2005:G2006" si="541">ROUND(F2005*E2005,2)</f>
        <v>8.15</v>
      </c>
      <c r="AA2005" s="6">
        <v>88309</v>
      </c>
      <c r="AB2005" s="6" t="s">
        <v>1728</v>
      </c>
      <c r="AC2005" s="6" t="s">
        <v>8</v>
      </c>
      <c r="AD2005" s="6" t="s">
        <v>36</v>
      </c>
      <c r="AE2005" s="6">
        <v>0.5</v>
      </c>
      <c r="AF2005" s="104">
        <v>21.73</v>
      </c>
      <c r="AG2005" s="104">
        <v>10.87</v>
      </c>
    </row>
    <row r="2006" spans="1:33" ht="15" customHeight="1">
      <c r="A2006" s="112" t="s">
        <v>127</v>
      </c>
      <c r="B2006" s="113" t="s">
        <v>1727</v>
      </c>
      <c r="C2006" s="112" t="s">
        <v>8</v>
      </c>
      <c r="D2006" s="112" t="s">
        <v>36</v>
      </c>
      <c r="E2006" s="114">
        <v>0.6</v>
      </c>
      <c r="F2006" s="115">
        <f t="shared" si="540"/>
        <v>12.84</v>
      </c>
      <c r="G2006" s="115">
        <f t="shared" si="541"/>
        <v>7.7</v>
      </c>
      <c r="AA2006" s="6" t="s">
        <v>127</v>
      </c>
      <c r="AB2006" s="6" t="s">
        <v>1727</v>
      </c>
      <c r="AC2006" s="6" t="s">
        <v>8</v>
      </c>
      <c r="AD2006" s="6" t="s">
        <v>36</v>
      </c>
      <c r="AE2006" s="6">
        <v>0.6</v>
      </c>
      <c r="AF2006" s="104">
        <v>17.12</v>
      </c>
      <c r="AG2006" s="104">
        <v>10.27</v>
      </c>
    </row>
    <row r="2007" spans="1:33" ht="15" customHeight="1">
      <c r="A2007" s="107"/>
      <c r="B2007" s="107"/>
      <c r="C2007" s="107"/>
      <c r="D2007" s="107"/>
      <c r="E2007" s="116" t="s">
        <v>99</v>
      </c>
      <c r="F2007" s="116"/>
      <c r="G2007" s="117">
        <f>SUM(G2005:G2006)</f>
        <v>15.850000000000001</v>
      </c>
      <c r="AE2007" s="6" t="s">
        <v>99</v>
      </c>
      <c r="AG2007" s="104">
        <v>21.14</v>
      </c>
    </row>
    <row r="2008" spans="1:33" ht="15" customHeight="1">
      <c r="A2008" s="107"/>
      <c r="B2008" s="107"/>
      <c r="C2008" s="107"/>
      <c r="D2008" s="107"/>
      <c r="E2008" s="118" t="s">
        <v>21</v>
      </c>
      <c r="F2008" s="118"/>
      <c r="G2008" s="119">
        <f>G2007+G2003</f>
        <v>123.24000000000001</v>
      </c>
      <c r="AE2008" s="6" t="s">
        <v>21</v>
      </c>
      <c r="AG2008" s="104">
        <v>164.32999999999998</v>
      </c>
    </row>
    <row r="2009" spans="1:33" ht="9.9499999999999993" customHeight="1">
      <c r="A2009" s="107"/>
      <c r="B2009" s="107"/>
      <c r="C2009" s="108"/>
      <c r="D2009" s="108"/>
      <c r="E2009" s="107"/>
      <c r="F2009" s="107"/>
      <c r="G2009" s="107"/>
    </row>
    <row r="2010" spans="1:33" ht="20.100000000000001" customHeight="1">
      <c r="A2010" s="109" t="s">
        <v>771</v>
      </c>
      <c r="B2010" s="109"/>
      <c r="C2010" s="109"/>
      <c r="D2010" s="109"/>
      <c r="E2010" s="109"/>
      <c r="F2010" s="109"/>
      <c r="G2010" s="109"/>
      <c r="AA2010" s="6" t="s">
        <v>771</v>
      </c>
    </row>
    <row r="2011" spans="1:33" ht="15" customHeight="1">
      <c r="A2011" s="110" t="s">
        <v>77</v>
      </c>
      <c r="B2011" s="110"/>
      <c r="C2011" s="111" t="s">
        <v>2</v>
      </c>
      <c r="D2011" s="111" t="s">
        <v>3</v>
      </c>
      <c r="E2011" s="111" t="s">
        <v>4</v>
      </c>
      <c r="F2011" s="111" t="s">
        <v>5</v>
      </c>
      <c r="G2011" s="111" t="s">
        <v>6</v>
      </c>
      <c r="AA2011" s="6" t="s">
        <v>77</v>
      </c>
      <c r="AC2011" s="6" t="s">
        <v>2</v>
      </c>
      <c r="AD2011" s="6" t="s">
        <v>3</v>
      </c>
      <c r="AE2011" s="6" t="s">
        <v>4</v>
      </c>
      <c r="AF2011" s="104" t="s">
        <v>5</v>
      </c>
      <c r="AG2011" s="104" t="s">
        <v>6</v>
      </c>
    </row>
    <row r="2012" spans="1:33" ht="36.950000000000003" customHeight="1">
      <c r="A2012" s="112" t="s">
        <v>772</v>
      </c>
      <c r="B2012" s="113" t="s">
        <v>773</v>
      </c>
      <c r="C2012" s="112" t="s">
        <v>8</v>
      </c>
      <c r="D2012" s="112" t="s">
        <v>80</v>
      </c>
      <c r="E2012" s="114">
        <v>0.15870000000000001</v>
      </c>
      <c r="F2012" s="115">
        <f t="shared" ref="F2012:F2015" si="542">IF(D2012="H",$K$9*AF2012,$K$10*AF2012)</f>
        <v>0.69000000000000006</v>
      </c>
      <c r="G2012" s="115">
        <f t="shared" ref="G2012:G2015" si="543">ROUND(F2012*E2012,2)</f>
        <v>0.11</v>
      </c>
      <c r="AA2012" s="6" t="s">
        <v>772</v>
      </c>
      <c r="AB2012" s="6" t="s">
        <v>773</v>
      </c>
      <c r="AC2012" s="6" t="s">
        <v>8</v>
      </c>
      <c r="AD2012" s="6" t="s">
        <v>80</v>
      </c>
      <c r="AE2012" s="6">
        <v>0.15870000000000001</v>
      </c>
      <c r="AF2012" s="104">
        <v>0.92</v>
      </c>
      <c r="AG2012" s="104">
        <v>0.14000000000000001</v>
      </c>
    </row>
    <row r="2013" spans="1:33" ht="36.950000000000003" customHeight="1">
      <c r="A2013" s="112" t="s">
        <v>774</v>
      </c>
      <c r="B2013" s="113" t="s">
        <v>775</v>
      </c>
      <c r="C2013" s="112" t="s">
        <v>8</v>
      </c>
      <c r="D2013" s="112" t="s">
        <v>83</v>
      </c>
      <c r="E2013" s="114">
        <v>3.8E-3</v>
      </c>
      <c r="F2013" s="115">
        <f t="shared" si="542"/>
        <v>7.7099999999999991</v>
      </c>
      <c r="G2013" s="115">
        <f t="shared" si="543"/>
        <v>0.03</v>
      </c>
      <c r="AA2013" s="6" t="s">
        <v>774</v>
      </c>
      <c r="AB2013" s="6" t="s">
        <v>775</v>
      </c>
      <c r="AC2013" s="6" t="s">
        <v>8</v>
      </c>
      <c r="AD2013" s="6" t="s">
        <v>83</v>
      </c>
      <c r="AE2013" s="6">
        <v>3.8E-3</v>
      </c>
      <c r="AF2013" s="104">
        <v>10.28</v>
      </c>
      <c r="AG2013" s="104">
        <v>0.03</v>
      </c>
    </row>
    <row r="2014" spans="1:33" ht="29.1" customHeight="1">
      <c r="A2014" s="112" t="s">
        <v>776</v>
      </c>
      <c r="B2014" s="113" t="s">
        <v>777</v>
      </c>
      <c r="C2014" s="112" t="s">
        <v>8</v>
      </c>
      <c r="D2014" s="112" t="s">
        <v>80</v>
      </c>
      <c r="E2014" s="114">
        <v>0.15559999999999999</v>
      </c>
      <c r="F2014" s="115">
        <f t="shared" si="542"/>
        <v>0.42749999999999999</v>
      </c>
      <c r="G2014" s="115">
        <f t="shared" si="543"/>
        <v>7.0000000000000007E-2</v>
      </c>
      <c r="AA2014" s="6" t="s">
        <v>776</v>
      </c>
      <c r="AB2014" s="6" t="s">
        <v>777</v>
      </c>
      <c r="AC2014" s="6" t="s">
        <v>8</v>
      </c>
      <c r="AD2014" s="6" t="s">
        <v>80</v>
      </c>
      <c r="AE2014" s="6">
        <v>0.15559999999999999</v>
      </c>
      <c r="AF2014" s="104">
        <v>0.56999999999999995</v>
      </c>
      <c r="AG2014" s="104">
        <v>0.08</v>
      </c>
    </row>
    <row r="2015" spans="1:33" ht="29.1" customHeight="1">
      <c r="A2015" s="112" t="s">
        <v>778</v>
      </c>
      <c r="B2015" s="113" t="s">
        <v>779</v>
      </c>
      <c r="C2015" s="112" t="s">
        <v>8</v>
      </c>
      <c r="D2015" s="112" t="s">
        <v>83</v>
      </c>
      <c r="E2015" s="114">
        <v>6.8999999999999999E-3</v>
      </c>
      <c r="F2015" s="115">
        <f t="shared" si="542"/>
        <v>7.0950000000000006</v>
      </c>
      <c r="G2015" s="115">
        <f t="shared" si="543"/>
        <v>0.05</v>
      </c>
      <c r="AA2015" s="6" t="s">
        <v>778</v>
      </c>
      <c r="AB2015" s="6" t="s">
        <v>779</v>
      </c>
      <c r="AC2015" s="6" t="s">
        <v>8</v>
      </c>
      <c r="AD2015" s="6" t="s">
        <v>83</v>
      </c>
      <c r="AE2015" s="6">
        <v>6.8999999999999999E-3</v>
      </c>
      <c r="AF2015" s="104">
        <v>9.4600000000000009</v>
      </c>
      <c r="AG2015" s="104">
        <v>0.06</v>
      </c>
    </row>
    <row r="2016" spans="1:33" ht="15" customHeight="1">
      <c r="A2016" s="107"/>
      <c r="B2016" s="107"/>
      <c r="C2016" s="107"/>
      <c r="D2016" s="107"/>
      <c r="E2016" s="116" t="s">
        <v>84</v>
      </c>
      <c r="F2016" s="116"/>
      <c r="G2016" s="117">
        <f>SUM(G2012:G2015)</f>
        <v>0.26</v>
      </c>
      <c r="AE2016" s="6" t="s">
        <v>84</v>
      </c>
      <c r="AG2016" s="104">
        <v>0.31</v>
      </c>
    </row>
    <row r="2017" spans="1:33" ht="15" customHeight="1">
      <c r="A2017" s="110" t="s">
        <v>63</v>
      </c>
      <c r="B2017" s="110"/>
      <c r="C2017" s="111" t="s">
        <v>2</v>
      </c>
      <c r="D2017" s="111" t="s">
        <v>3</v>
      </c>
      <c r="E2017" s="111" t="s">
        <v>4</v>
      </c>
      <c r="F2017" s="111" t="s">
        <v>5</v>
      </c>
      <c r="G2017" s="111" t="s">
        <v>6</v>
      </c>
      <c r="AA2017" s="6" t="s">
        <v>63</v>
      </c>
      <c r="AC2017" s="6" t="s">
        <v>2</v>
      </c>
      <c r="AD2017" s="6" t="s">
        <v>3</v>
      </c>
      <c r="AE2017" s="6" t="s">
        <v>4</v>
      </c>
      <c r="AF2017" s="104" t="s">
        <v>5</v>
      </c>
      <c r="AG2017" s="104" t="s">
        <v>6</v>
      </c>
    </row>
    <row r="2018" spans="1:33" ht="20.100000000000001" customHeight="1">
      <c r="A2018" s="112" t="s">
        <v>423</v>
      </c>
      <c r="B2018" s="113" t="s">
        <v>424</v>
      </c>
      <c r="C2018" s="112" t="s">
        <v>8</v>
      </c>
      <c r="D2018" s="112" t="s">
        <v>102</v>
      </c>
      <c r="E2018" s="114">
        <v>5.6800000000000003E-2</v>
      </c>
      <c r="F2018" s="115">
        <f t="shared" ref="F2018:F2020" si="544">IF(D2018="H",$K$9*AF2018,$K$10*AF2018)</f>
        <v>65.587500000000006</v>
      </c>
      <c r="G2018" s="115">
        <f t="shared" ref="G2018:G2020" si="545">ROUND(F2018*E2018,2)</f>
        <v>3.73</v>
      </c>
      <c r="AA2018" s="6" t="s">
        <v>423</v>
      </c>
      <c r="AB2018" s="6" t="s">
        <v>424</v>
      </c>
      <c r="AC2018" s="6" t="s">
        <v>8</v>
      </c>
      <c r="AD2018" s="6" t="s">
        <v>102</v>
      </c>
      <c r="AE2018" s="6">
        <v>5.6800000000000003E-2</v>
      </c>
      <c r="AF2018" s="104">
        <v>87.45</v>
      </c>
      <c r="AG2018" s="104">
        <v>4.96</v>
      </c>
    </row>
    <row r="2019" spans="1:33" ht="45" customHeight="1">
      <c r="A2019" s="112" t="s">
        <v>780</v>
      </c>
      <c r="B2019" s="113" t="s">
        <v>781</v>
      </c>
      <c r="C2019" s="112" t="s">
        <v>8</v>
      </c>
      <c r="D2019" s="112" t="s">
        <v>95</v>
      </c>
      <c r="E2019" s="114">
        <v>1.0041</v>
      </c>
      <c r="F2019" s="115">
        <f t="shared" si="544"/>
        <v>43.327500000000001</v>
      </c>
      <c r="G2019" s="115">
        <f t="shared" si="545"/>
        <v>43.51</v>
      </c>
      <c r="AA2019" s="6" t="s">
        <v>780</v>
      </c>
      <c r="AB2019" s="6" t="s">
        <v>781</v>
      </c>
      <c r="AC2019" s="6" t="s">
        <v>8</v>
      </c>
      <c r="AD2019" s="6" t="s">
        <v>95</v>
      </c>
      <c r="AE2019" s="6">
        <v>1.0041</v>
      </c>
      <c r="AF2019" s="104">
        <v>57.77</v>
      </c>
      <c r="AG2019" s="104">
        <v>58</v>
      </c>
    </row>
    <row r="2020" spans="1:33" ht="15" customHeight="1">
      <c r="A2020" s="112" t="s">
        <v>782</v>
      </c>
      <c r="B2020" s="113" t="s">
        <v>783</v>
      </c>
      <c r="C2020" s="112" t="s">
        <v>8</v>
      </c>
      <c r="D2020" s="112" t="s">
        <v>102</v>
      </c>
      <c r="E2020" s="114">
        <v>9.7999999999999997E-3</v>
      </c>
      <c r="F2020" s="115">
        <f t="shared" si="544"/>
        <v>160.68</v>
      </c>
      <c r="G2020" s="115">
        <f t="shared" si="545"/>
        <v>1.57</v>
      </c>
      <c r="AA2020" s="6" t="s">
        <v>782</v>
      </c>
      <c r="AB2020" s="6" t="s">
        <v>783</v>
      </c>
      <c r="AC2020" s="6" t="s">
        <v>8</v>
      </c>
      <c r="AD2020" s="6" t="s">
        <v>102</v>
      </c>
      <c r="AE2020" s="6">
        <v>9.7999999999999997E-3</v>
      </c>
      <c r="AF2020" s="104">
        <v>214.24</v>
      </c>
      <c r="AG2020" s="104">
        <v>2.09</v>
      </c>
    </row>
    <row r="2021" spans="1:33" ht="15" customHeight="1">
      <c r="A2021" s="107"/>
      <c r="B2021" s="107"/>
      <c r="C2021" s="107"/>
      <c r="D2021" s="107"/>
      <c r="E2021" s="116" t="s">
        <v>75</v>
      </c>
      <c r="F2021" s="116"/>
      <c r="G2021" s="117">
        <f>SUM(G2018:G2020)</f>
        <v>48.809999999999995</v>
      </c>
      <c r="AE2021" s="6" t="s">
        <v>75</v>
      </c>
      <c r="AG2021" s="104">
        <v>65.05</v>
      </c>
    </row>
    <row r="2022" spans="1:33" ht="15" customHeight="1">
      <c r="A2022" s="110" t="s">
        <v>96</v>
      </c>
      <c r="B2022" s="110"/>
      <c r="C2022" s="111" t="s">
        <v>2</v>
      </c>
      <c r="D2022" s="111" t="s">
        <v>3</v>
      </c>
      <c r="E2022" s="111" t="s">
        <v>4</v>
      </c>
      <c r="F2022" s="111" t="s">
        <v>5</v>
      </c>
      <c r="G2022" s="111" t="s">
        <v>6</v>
      </c>
      <c r="AA2022" s="6" t="s">
        <v>96</v>
      </c>
      <c r="AC2022" s="6" t="s">
        <v>2</v>
      </c>
      <c r="AD2022" s="6" t="s">
        <v>3</v>
      </c>
      <c r="AE2022" s="6" t="s">
        <v>4</v>
      </c>
      <c r="AF2022" s="104" t="s">
        <v>5</v>
      </c>
      <c r="AG2022" s="104" t="s">
        <v>6</v>
      </c>
    </row>
    <row r="2023" spans="1:33" ht="15" customHeight="1">
      <c r="A2023" s="112" t="s">
        <v>784</v>
      </c>
      <c r="B2023" s="113" t="s">
        <v>1740</v>
      </c>
      <c r="C2023" s="112" t="s">
        <v>8</v>
      </c>
      <c r="D2023" s="112" t="s">
        <v>36</v>
      </c>
      <c r="E2023" s="114">
        <v>0.32490000000000002</v>
      </c>
      <c r="F2023" s="115">
        <f t="shared" ref="F2023:F2024" si="546">IF(D2023="H",$K$9*AF2023,$K$10*AF2023)</f>
        <v>16.184999999999999</v>
      </c>
      <c r="G2023" s="115">
        <f t="shared" ref="G2023:G2024" si="547">ROUND(F2023*E2023,2)</f>
        <v>5.26</v>
      </c>
      <c r="AA2023" s="6" t="s">
        <v>784</v>
      </c>
      <c r="AB2023" s="6" t="s">
        <v>1740</v>
      </c>
      <c r="AC2023" s="6" t="s">
        <v>8</v>
      </c>
      <c r="AD2023" s="6" t="s">
        <v>36</v>
      </c>
      <c r="AE2023" s="6">
        <v>0.32490000000000002</v>
      </c>
      <c r="AF2023" s="104">
        <v>21.58</v>
      </c>
      <c r="AG2023" s="104">
        <v>7.01</v>
      </c>
    </row>
    <row r="2024" spans="1:33" ht="15" customHeight="1">
      <c r="A2024" s="112" t="s">
        <v>127</v>
      </c>
      <c r="B2024" s="113" t="s">
        <v>1727</v>
      </c>
      <c r="C2024" s="112" t="s">
        <v>8</v>
      </c>
      <c r="D2024" s="112" t="s">
        <v>36</v>
      </c>
      <c r="E2024" s="114">
        <v>0.32490000000000002</v>
      </c>
      <c r="F2024" s="115">
        <f t="shared" si="546"/>
        <v>12.84</v>
      </c>
      <c r="G2024" s="115">
        <f t="shared" si="547"/>
        <v>4.17</v>
      </c>
      <c r="AA2024" s="6" t="s">
        <v>127</v>
      </c>
      <c r="AB2024" s="6" t="s">
        <v>1727</v>
      </c>
      <c r="AC2024" s="6" t="s">
        <v>8</v>
      </c>
      <c r="AD2024" s="6" t="s">
        <v>36</v>
      </c>
      <c r="AE2024" s="6">
        <v>0.32490000000000002</v>
      </c>
      <c r="AF2024" s="104">
        <v>17.12</v>
      </c>
      <c r="AG2024" s="104">
        <v>5.56</v>
      </c>
    </row>
    <row r="2025" spans="1:33" ht="18" customHeight="1">
      <c r="A2025" s="107"/>
      <c r="B2025" s="107"/>
      <c r="C2025" s="107"/>
      <c r="D2025" s="107"/>
      <c r="E2025" s="116" t="s">
        <v>99</v>
      </c>
      <c r="F2025" s="116"/>
      <c r="G2025" s="117">
        <f>SUM(G2023:G2024)</f>
        <v>9.43</v>
      </c>
      <c r="AE2025" s="6" t="s">
        <v>99</v>
      </c>
      <c r="AG2025" s="104">
        <v>12.57</v>
      </c>
    </row>
    <row r="2026" spans="1:33" ht="15" customHeight="1">
      <c r="A2026" s="107"/>
      <c r="B2026" s="107"/>
      <c r="C2026" s="107"/>
      <c r="D2026" s="107"/>
      <c r="E2026" s="118" t="s">
        <v>21</v>
      </c>
      <c r="F2026" s="118"/>
      <c r="G2026" s="119">
        <f>G2025+G2021+G2016</f>
        <v>58.499999999999993</v>
      </c>
      <c r="AE2026" s="6" t="s">
        <v>21</v>
      </c>
      <c r="AG2026" s="104">
        <v>77.930000000000007</v>
      </c>
    </row>
    <row r="2027" spans="1:33" ht="9.9499999999999993" customHeight="1">
      <c r="A2027" s="107"/>
      <c r="B2027" s="107"/>
      <c r="C2027" s="108"/>
      <c r="D2027" s="108"/>
      <c r="E2027" s="107"/>
      <c r="F2027" s="107"/>
      <c r="G2027" s="107"/>
    </row>
    <row r="2028" spans="1:33" ht="20.100000000000001" customHeight="1">
      <c r="A2028" s="109" t="s">
        <v>785</v>
      </c>
      <c r="B2028" s="109"/>
      <c r="C2028" s="109"/>
      <c r="D2028" s="109"/>
      <c r="E2028" s="109"/>
      <c r="F2028" s="109"/>
      <c r="G2028" s="109"/>
      <c r="AA2028" s="6" t="s">
        <v>785</v>
      </c>
    </row>
    <row r="2029" spans="1:33" ht="15" customHeight="1">
      <c r="A2029" s="110" t="s">
        <v>77</v>
      </c>
      <c r="B2029" s="110"/>
      <c r="C2029" s="111" t="s">
        <v>2</v>
      </c>
      <c r="D2029" s="111" t="s">
        <v>3</v>
      </c>
      <c r="E2029" s="111" t="s">
        <v>4</v>
      </c>
      <c r="F2029" s="111" t="s">
        <v>5</v>
      </c>
      <c r="G2029" s="111" t="s">
        <v>6</v>
      </c>
      <c r="AA2029" s="6" t="s">
        <v>77</v>
      </c>
      <c r="AC2029" s="6" t="s">
        <v>2</v>
      </c>
      <c r="AD2029" s="6" t="s">
        <v>3</v>
      </c>
      <c r="AE2029" s="6" t="s">
        <v>4</v>
      </c>
      <c r="AF2029" s="104" t="s">
        <v>5</v>
      </c>
      <c r="AG2029" s="104" t="s">
        <v>6</v>
      </c>
    </row>
    <row r="2030" spans="1:33" ht="36.950000000000003" customHeight="1">
      <c r="A2030" s="112" t="s">
        <v>772</v>
      </c>
      <c r="B2030" s="113" t="s">
        <v>773</v>
      </c>
      <c r="C2030" s="112" t="s">
        <v>8</v>
      </c>
      <c r="D2030" s="112" t="s">
        <v>80</v>
      </c>
      <c r="E2030" s="114">
        <v>0.1278</v>
      </c>
      <c r="F2030" s="115">
        <f t="shared" ref="F2030:F2033" si="548">IF(D2030="H",$K$9*AF2030,$K$10*AF2030)</f>
        <v>0.69000000000000006</v>
      </c>
      <c r="G2030" s="115">
        <f t="shared" ref="G2030:G2033" si="549">ROUND(F2030*E2030,2)</f>
        <v>0.09</v>
      </c>
      <c r="AA2030" s="6" t="s">
        <v>772</v>
      </c>
      <c r="AB2030" s="6" t="s">
        <v>773</v>
      </c>
      <c r="AC2030" s="6" t="s">
        <v>8</v>
      </c>
      <c r="AD2030" s="6" t="s">
        <v>80</v>
      </c>
      <c r="AE2030" s="6">
        <v>0.1278</v>
      </c>
      <c r="AF2030" s="104">
        <v>0.92</v>
      </c>
      <c r="AG2030" s="104">
        <v>0.11</v>
      </c>
    </row>
    <row r="2031" spans="1:33" ht="36.950000000000003" customHeight="1">
      <c r="A2031" s="112" t="s">
        <v>774</v>
      </c>
      <c r="B2031" s="113" t="s">
        <v>775</v>
      </c>
      <c r="C2031" s="112" t="s">
        <v>8</v>
      </c>
      <c r="D2031" s="112" t="s">
        <v>83</v>
      </c>
      <c r="E2031" s="114">
        <v>3.8E-3</v>
      </c>
      <c r="F2031" s="115">
        <f t="shared" si="548"/>
        <v>7.7099999999999991</v>
      </c>
      <c r="G2031" s="115">
        <f t="shared" si="549"/>
        <v>0.03</v>
      </c>
      <c r="AA2031" s="6" t="s">
        <v>774</v>
      </c>
      <c r="AB2031" s="6" t="s">
        <v>775</v>
      </c>
      <c r="AC2031" s="6" t="s">
        <v>8</v>
      </c>
      <c r="AD2031" s="6" t="s">
        <v>83</v>
      </c>
      <c r="AE2031" s="6">
        <v>3.8E-3</v>
      </c>
      <c r="AF2031" s="104">
        <v>10.28</v>
      </c>
      <c r="AG2031" s="104">
        <v>0.03</v>
      </c>
    </row>
    <row r="2032" spans="1:33" ht="29.1" customHeight="1">
      <c r="A2032" s="112" t="s">
        <v>776</v>
      </c>
      <c r="B2032" s="113" t="s">
        <v>777</v>
      </c>
      <c r="C2032" s="112" t="s">
        <v>8</v>
      </c>
      <c r="D2032" s="112" t="s">
        <v>80</v>
      </c>
      <c r="E2032" s="114">
        <v>0.12609999999999999</v>
      </c>
      <c r="F2032" s="115">
        <f t="shared" si="548"/>
        <v>0.42749999999999999</v>
      </c>
      <c r="G2032" s="115">
        <f t="shared" si="549"/>
        <v>0.05</v>
      </c>
      <c r="AA2032" s="6" t="s">
        <v>776</v>
      </c>
      <c r="AB2032" s="6" t="s">
        <v>777</v>
      </c>
      <c r="AC2032" s="6" t="s">
        <v>8</v>
      </c>
      <c r="AD2032" s="6" t="s">
        <v>80</v>
      </c>
      <c r="AE2032" s="6">
        <v>0.12609999999999999</v>
      </c>
      <c r="AF2032" s="104">
        <v>0.56999999999999995</v>
      </c>
      <c r="AG2032" s="104">
        <v>7.0000000000000007E-2</v>
      </c>
    </row>
    <row r="2033" spans="1:33" ht="29.1" customHeight="1">
      <c r="A2033" s="112" t="s">
        <v>778</v>
      </c>
      <c r="B2033" s="113" t="s">
        <v>779</v>
      </c>
      <c r="C2033" s="112" t="s">
        <v>8</v>
      </c>
      <c r="D2033" s="112" t="s">
        <v>83</v>
      </c>
      <c r="E2033" s="114">
        <v>5.4999999999999997E-3</v>
      </c>
      <c r="F2033" s="115">
        <f t="shared" si="548"/>
        <v>7.0950000000000006</v>
      </c>
      <c r="G2033" s="115">
        <f t="shared" si="549"/>
        <v>0.04</v>
      </c>
      <c r="AA2033" s="6" t="s">
        <v>778</v>
      </c>
      <c r="AB2033" s="6" t="s">
        <v>779</v>
      </c>
      <c r="AC2033" s="6" t="s">
        <v>8</v>
      </c>
      <c r="AD2033" s="6" t="s">
        <v>83</v>
      </c>
      <c r="AE2033" s="6">
        <v>5.4999999999999997E-3</v>
      </c>
      <c r="AF2033" s="104">
        <v>9.4600000000000009</v>
      </c>
      <c r="AG2033" s="104">
        <v>0.05</v>
      </c>
    </row>
    <row r="2034" spans="1:33" ht="15" customHeight="1">
      <c r="A2034" s="107"/>
      <c r="B2034" s="107"/>
      <c r="C2034" s="107"/>
      <c r="D2034" s="107"/>
      <c r="E2034" s="116" t="s">
        <v>84</v>
      </c>
      <c r="F2034" s="116"/>
      <c r="G2034" s="117">
        <f>SUM(G2030:G2033)</f>
        <v>0.21</v>
      </c>
      <c r="AE2034" s="6" t="s">
        <v>84</v>
      </c>
      <c r="AG2034" s="104">
        <v>0.26</v>
      </c>
    </row>
    <row r="2035" spans="1:33" ht="15" customHeight="1">
      <c r="A2035" s="110" t="s">
        <v>63</v>
      </c>
      <c r="B2035" s="110"/>
      <c r="C2035" s="111" t="s">
        <v>2</v>
      </c>
      <c r="D2035" s="111" t="s">
        <v>3</v>
      </c>
      <c r="E2035" s="111" t="s">
        <v>4</v>
      </c>
      <c r="F2035" s="111" t="s">
        <v>5</v>
      </c>
      <c r="G2035" s="111" t="s">
        <v>6</v>
      </c>
      <c r="AA2035" s="6" t="s">
        <v>63</v>
      </c>
      <c r="AC2035" s="6" t="s">
        <v>2</v>
      </c>
      <c r="AD2035" s="6" t="s">
        <v>3</v>
      </c>
      <c r="AE2035" s="6" t="s">
        <v>4</v>
      </c>
      <c r="AF2035" s="104" t="s">
        <v>5</v>
      </c>
      <c r="AG2035" s="104" t="s">
        <v>6</v>
      </c>
    </row>
    <row r="2036" spans="1:33" ht="20.100000000000001" customHeight="1">
      <c r="A2036" s="112" t="s">
        <v>423</v>
      </c>
      <c r="B2036" s="113" t="s">
        <v>424</v>
      </c>
      <c r="C2036" s="112" t="s">
        <v>8</v>
      </c>
      <c r="D2036" s="112" t="s">
        <v>102</v>
      </c>
      <c r="E2036" s="114">
        <v>5.6800000000000003E-2</v>
      </c>
      <c r="F2036" s="115">
        <f t="shared" ref="F2036:F2038" si="550">IF(D2036="H",$K$9*AF2036,$K$10*AF2036)</f>
        <v>65.587500000000006</v>
      </c>
      <c r="G2036" s="115">
        <f t="shared" ref="G2036:G2038" si="551">ROUND(F2036*E2036,2)</f>
        <v>3.73</v>
      </c>
      <c r="AA2036" s="6" t="s">
        <v>423</v>
      </c>
      <c r="AB2036" s="6" t="s">
        <v>424</v>
      </c>
      <c r="AC2036" s="6" t="s">
        <v>8</v>
      </c>
      <c r="AD2036" s="6" t="s">
        <v>102</v>
      </c>
      <c r="AE2036" s="6">
        <v>5.6800000000000003E-2</v>
      </c>
      <c r="AF2036" s="104">
        <v>87.45</v>
      </c>
      <c r="AG2036" s="104">
        <v>4.96</v>
      </c>
    </row>
    <row r="2037" spans="1:33" ht="45" customHeight="1">
      <c r="A2037" s="112" t="s">
        <v>786</v>
      </c>
      <c r="B2037" s="113" t="s">
        <v>787</v>
      </c>
      <c r="C2037" s="112" t="s">
        <v>8</v>
      </c>
      <c r="D2037" s="112" t="s">
        <v>95</v>
      </c>
      <c r="E2037" s="114">
        <v>1.0041</v>
      </c>
      <c r="F2037" s="115">
        <f t="shared" si="550"/>
        <v>36.75</v>
      </c>
      <c r="G2037" s="115">
        <f t="shared" si="551"/>
        <v>36.9</v>
      </c>
      <c r="AA2037" s="6" t="s">
        <v>786</v>
      </c>
      <c r="AB2037" s="6" t="s">
        <v>787</v>
      </c>
      <c r="AC2037" s="6" t="s">
        <v>8</v>
      </c>
      <c r="AD2037" s="6" t="s">
        <v>95</v>
      </c>
      <c r="AE2037" s="6">
        <v>1.0041</v>
      </c>
      <c r="AF2037" s="104">
        <v>49</v>
      </c>
      <c r="AG2037" s="104">
        <v>49.2</v>
      </c>
    </row>
    <row r="2038" spans="1:33" ht="15" customHeight="1">
      <c r="A2038" s="112" t="s">
        <v>782</v>
      </c>
      <c r="B2038" s="113" t="s">
        <v>783</v>
      </c>
      <c r="C2038" s="112" t="s">
        <v>8</v>
      </c>
      <c r="D2038" s="112" t="s">
        <v>102</v>
      </c>
      <c r="E2038" s="114">
        <v>9.7999999999999997E-3</v>
      </c>
      <c r="F2038" s="115">
        <f t="shared" si="550"/>
        <v>160.68</v>
      </c>
      <c r="G2038" s="115">
        <f t="shared" si="551"/>
        <v>1.57</v>
      </c>
      <c r="AA2038" s="6" t="s">
        <v>782</v>
      </c>
      <c r="AB2038" s="6" t="s">
        <v>783</v>
      </c>
      <c r="AC2038" s="6" t="s">
        <v>8</v>
      </c>
      <c r="AD2038" s="6" t="s">
        <v>102</v>
      </c>
      <c r="AE2038" s="6">
        <v>9.7999999999999997E-3</v>
      </c>
      <c r="AF2038" s="104">
        <v>214.24</v>
      </c>
      <c r="AG2038" s="104">
        <v>2.09</v>
      </c>
    </row>
    <row r="2039" spans="1:33" ht="15" customHeight="1">
      <c r="A2039" s="107"/>
      <c r="B2039" s="107"/>
      <c r="C2039" s="107"/>
      <c r="D2039" s="107"/>
      <c r="E2039" s="116" t="s">
        <v>75</v>
      </c>
      <c r="F2039" s="116"/>
      <c r="G2039" s="117">
        <f>SUM(G2036:G2038)</f>
        <v>42.199999999999996</v>
      </c>
      <c r="AE2039" s="6" t="s">
        <v>75</v>
      </c>
      <c r="AG2039" s="104">
        <v>56.25</v>
      </c>
    </row>
    <row r="2040" spans="1:33" ht="15" customHeight="1">
      <c r="A2040" s="110" t="s">
        <v>96</v>
      </c>
      <c r="B2040" s="110"/>
      <c r="C2040" s="111" t="s">
        <v>2</v>
      </c>
      <c r="D2040" s="111" t="s">
        <v>3</v>
      </c>
      <c r="E2040" s="111" t="s">
        <v>4</v>
      </c>
      <c r="F2040" s="111" t="s">
        <v>5</v>
      </c>
      <c r="G2040" s="111" t="s">
        <v>6</v>
      </c>
      <c r="AA2040" s="6" t="s">
        <v>96</v>
      </c>
      <c r="AC2040" s="6" t="s">
        <v>2</v>
      </c>
      <c r="AD2040" s="6" t="s">
        <v>3</v>
      </c>
      <c r="AE2040" s="6" t="s">
        <v>4</v>
      </c>
      <c r="AF2040" s="104" t="s">
        <v>5</v>
      </c>
      <c r="AG2040" s="104" t="s">
        <v>6</v>
      </c>
    </row>
    <row r="2041" spans="1:33" ht="15" customHeight="1">
      <c r="A2041" s="112" t="s">
        <v>784</v>
      </c>
      <c r="B2041" s="113" t="s">
        <v>1740</v>
      </c>
      <c r="C2041" s="112" t="s">
        <v>8</v>
      </c>
      <c r="D2041" s="112" t="s">
        <v>36</v>
      </c>
      <c r="E2041" s="114">
        <v>0.26319999999999999</v>
      </c>
      <c r="F2041" s="115">
        <f t="shared" ref="F2041:F2042" si="552">IF(D2041="H",$K$9*AF2041,$K$10*AF2041)</f>
        <v>16.184999999999999</v>
      </c>
      <c r="G2041" s="115">
        <f t="shared" ref="G2041:G2042" si="553">ROUND(F2041*E2041,2)</f>
        <v>4.26</v>
      </c>
      <c r="AA2041" s="6" t="s">
        <v>784</v>
      </c>
      <c r="AB2041" s="6" t="s">
        <v>1740</v>
      </c>
      <c r="AC2041" s="6" t="s">
        <v>8</v>
      </c>
      <c r="AD2041" s="6" t="s">
        <v>36</v>
      </c>
      <c r="AE2041" s="6">
        <v>0.26319999999999999</v>
      </c>
      <c r="AF2041" s="104">
        <v>21.58</v>
      </c>
      <c r="AG2041" s="104">
        <v>5.67</v>
      </c>
    </row>
    <row r="2042" spans="1:33" ht="15" customHeight="1">
      <c r="A2042" s="112" t="s">
        <v>127</v>
      </c>
      <c r="B2042" s="113" t="s">
        <v>1727</v>
      </c>
      <c r="C2042" s="112" t="s">
        <v>8</v>
      </c>
      <c r="D2042" s="112" t="s">
        <v>36</v>
      </c>
      <c r="E2042" s="114">
        <v>0.26319999999999999</v>
      </c>
      <c r="F2042" s="115">
        <f t="shared" si="552"/>
        <v>12.84</v>
      </c>
      <c r="G2042" s="115">
        <f t="shared" si="553"/>
        <v>3.38</v>
      </c>
      <c r="AA2042" s="6" t="s">
        <v>127</v>
      </c>
      <c r="AB2042" s="6" t="s">
        <v>1727</v>
      </c>
      <c r="AC2042" s="6" t="s">
        <v>8</v>
      </c>
      <c r="AD2042" s="6" t="s">
        <v>36</v>
      </c>
      <c r="AE2042" s="6">
        <v>0.26319999999999999</v>
      </c>
      <c r="AF2042" s="104">
        <v>17.12</v>
      </c>
      <c r="AG2042" s="104">
        <v>4.5</v>
      </c>
    </row>
    <row r="2043" spans="1:33" ht="18" customHeight="1">
      <c r="A2043" s="107"/>
      <c r="B2043" s="107"/>
      <c r="C2043" s="107"/>
      <c r="D2043" s="107"/>
      <c r="E2043" s="116" t="s">
        <v>99</v>
      </c>
      <c r="F2043" s="116"/>
      <c r="G2043" s="117">
        <f>SUM(G2041:G2042)</f>
        <v>7.64</v>
      </c>
      <c r="AE2043" s="6" t="s">
        <v>99</v>
      </c>
      <c r="AG2043" s="104">
        <v>10.17</v>
      </c>
    </row>
    <row r="2044" spans="1:33" ht="15" customHeight="1">
      <c r="A2044" s="107"/>
      <c r="B2044" s="107"/>
      <c r="C2044" s="107"/>
      <c r="D2044" s="107"/>
      <c r="E2044" s="118" t="s">
        <v>21</v>
      </c>
      <c r="F2044" s="118"/>
      <c r="G2044" s="119">
        <f>G2043+G2039+G2034</f>
        <v>50.05</v>
      </c>
      <c r="AE2044" s="6" t="s">
        <v>21</v>
      </c>
      <c r="AG2044" s="104">
        <v>66.680000000000007</v>
      </c>
    </row>
    <row r="2045" spans="1:33" ht="9.9499999999999993" customHeight="1">
      <c r="A2045" s="107"/>
      <c r="B2045" s="107"/>
      <c r="C2045" s="108"/>
      <c r="D2045" s="108"/>
      <c r="E2045" s="107"/>
      <c r="F2045" s="107"/>
      <c r="G2045" s="107"/>
    </row>
    <row r="2046" spans="1:33" ht="20.100000000000001" customHeight="1">
      <c r="A2046" s="109" t="s">
        <v>788</v>
      </c>
      <c r="B2046" s="109"/>
      <c r="C2046" s="109"/>
      <c r="D2046" s="109"/>
      <c r="E2046" s="109"/>
      <c r="F2046" s="109"/>
      <c r="G2046" s="109"/>
      <c r="AA2046" s="6" t="s">
        <v>788</v>
      </c>
    </row>
    <row r="2047" spans="1:33" ht="15" customHeight="1">
      <c r="A2047" s="110" t="s">
        <v>63</v>
      </c>
      <c r="B2047" s="110"/>
      <c r="C2047" s="111" t="s">
        <v>2</v>
      </c>
      <c r="D2047" s="111" t="s">
        <v>3</v>
      </c>
      <c r="E2047" s="111" t="s">
        <v>4</v>
      </c>
      <c r="F2047" s="111" t="s">
        <v>5</v>
      </c>
      <c r="G2047" s="111" t="s">
        <v>6</v>
      </c>
      <c r="AA2047" s="6" t="s">
        <v>63</v>
      </c>
      <c r="AC2047" s="6" t="s">
        <v>2</v>
      </c>
      <c r="AD2047" s="6" t="s">
        <v>3</v>
      </c>
      <c r="AE2047" s="6" t="s">
        <v>4</v>
      </c>
      <c r="AF2047" s="104" t="s">
        <v>5</v>
      </c>
      <c r="AG2047" s="104" t="s">
        <v>6</v>
      </c>
    </row>
    <row r="2048" spans="1:33" ht="20.100000000000001" customHeight="1">
      <c r="A2048" s="112" t="s">
        <v>423</v>
      </c>
      <c r="B2048" s="113" t="s">
        <v>424</v>
      </c>
      <c r="C2048" s="112" t="s">
        <v>8</v>
      </c>
      <c r="D2048" s="112" t="s">
        <v>102</v>
      </c>
      <c r="E2048" s="114">
        <v>7.0000000000000001E-3</v>
      </c>
      <c r="F2048" s="115">
        <f t="shared" ref="F2048:F2049" si="554">IF(D2048="H",$K$9*AF2048,$K$10*AF2048)</f>
        <v>65.587500000000006</v>
      </c>
      <c r="G2048" s="115">
        <f t="shared" ref="G2048:G2049" si="555">ROUND(F2048*E2048,2)</f>
        <v>0.46</v>
      </c>
      <c r="AA2048" s="6" t="s">
        <v>423</v>
      </c>
      <c r="AB2048" s="6" t="s">
        <v>424</v>
      </c>
      <c r="AC2048" s="6" t="s">
        <v>8</v>
      </c>
      <c r="AD2048" s="6" t="s">
        <v>102</v>
      </c>
      <c r="AE2048" s="6">
        <v>7.0000000000000001E-3</v>
      </c>
      <c r="AF2048" s="104">
        <v>87.45</v>
      </c>
      <c r="AG2048" s="104">
        <v>0.61</v>
      </c>
    </row>
    <row r="2049" spans="1:33" ht="20.100000000000001" customHeight="1">
      <c r="A2049" s="112" t="s">
        <v>789</v>
      </c>
      <c r="B2049" s="113" t="s">
        <v>790</v>
      </c>
      <c r="C2049" s="112" t="s">
        <v>8</v>
      </c>
      <c r="D2049" s="112" t="s">
        <v>87</v>
      </c>
      <c r="E2049" s="114">
        <v>1.0049999999999999</v>
      </c>
      <c r="F2049" s="115">
        <f t="shared" si="554"/>
        <v>17.2425</v>
      </c>
      <c r="G2049" s="115">
        <f t="shared" si="555"/>
        <v>17.329999999999998</v>
      </c>
      <c r="AA2049" s="6" t="s">
        <v>789</v>
      </c>
      <c r="AB2049" s="6" t="s">
        <v>790</v>
      </c>
      <c r="AC2049" s="6" t="s">
        <v>8</v>
      </c>
      <c r="AD2049" s="6" t="s">
        <v>87</v>
      </c>
      <c r="AE2049" s="6">
        <v>1.0049999999999999</v>
      </c>
      <c r="AF2049" s="104">
        <v>22.99</v>
      </c>
      <c r="AG2049" s="104">
        <v>23.1</v>
      </c>
    </row>
    <row r="2050" spans="1:33" ht="15" customHeight="1">
      <c r="A2050" s="107"/>
      <c r="B2050" s="107"/>
      <c r="C2050" s="107"/>
      <c r="D2050" s="107"/>
      <c r="E2050" s="116" t="s">
        <v>75</v>
      </c>
      <c r="F2050" s="116"/>
      <c r="G2050" s="117">
        <f>SUM(G2048:G2049)</f>
        <v>17.79</v>
      </c>
      <c r="AE2050" s="6" t="s">
        <v>75</v>
      </c>
      <c r="AG2050" s="104">
        <v>23.71</v>
      </c>
    </row>
    <row r="2051" spans="1:33" ht="15" customHeight="1">
      <c r="A2051" s="110" t="s">
        <v>96</v>
      </c>
      <c r="B2051" s="110"/>
      <c r="C2051" s="111" t="s">
        <v>2</v>
      </c>
      <c r="D2051" s="111" t="s">
        <v>3</v>
      </c>
      <c r="E2051" s="111" t="s">
        <v>4</v>
      </c>
      <c r="F2051" s="111" t="s">
        <v>5</v>
      </c>
      <c r="G2051" s="111" t="s">
        <v>6</v>
      </c>
      <c r="AA2051" s="6" t="s">
        <v>96</v>
      </c>
      <c r="AC2051" s="6" t="s">
        <v>2</v>
      </c>
      <c r="AD2051" s="6" t="s">
        <v>3</v>
      </c>
      <c r="AE2051" s="6" t="s">
        <v>4</v>
      </c>
      <c r="AF2051" s="104" t="s">
        <v>5</v>
      </c>
      <c r="AG2051" s="104" t="s">
        <v>6</v>
      </c>
    </row>
    <row r="2052" spans="1:33" ht="15" customHeight="1">
      <c r="A2052" s="112" t="s">
        <v>405</v>
      </c>
      <c r="B2052" s="113" t="s">
        <v>1728</v>
      </c>
      <c r="C2052" s="112" t="s">
        <v>8</v>
      </c>
      <c r="D2052" s="112" t="s">
        <v>36</v>
      </c>
      <c r="E2052" s="114">
        <v>0.39400000000000002</v>
      </c>
      <c r="F2052" s="115">
        <f t="shared" ref="F2052:F2053" si="556">IF(D2052="H",$K$9*AF2052,$K$10*AF2052)</f>
        <v>16.297499999999999</v>
      </c>
      <c r="G2052" s="115">
        <f t="shared" ref="G2052:G2053" si="557">ROUND(F2052*E2052,2)</f>
        <v>6.42</v>
      </c>
      <c r="AA2052" s="6" t="s">
        <v>405</v>
      </c>
      <c r="AB2052" s="6" t="s">
        <v>1728</v>
      </c>
      <c r="AC2052" s="6" t="s">
        <v>8</v>
      </c>
      <c r="AD2052" s="6" t="s">
        <v>36</v>
      </c>
      <c r="AE2052" s="6">
        <v>0.39400000000000002</v>
      </c>
      <c r="AF2052" s="104">
        <v>21.73</v>
      </c>
      <c r="AG2052" s="104">
        <v>8.56</v>
      </c>
    </row>
    <row r="2053" spans="1:33" ht="15" customHeight="1">
      <c r="A2053" s="112" t="s">
        <v>127</v>
      </c>
      <c r="B2053" s="113" t="s">
        <v>1727</v>
      </c>
      <c r="C2053" s="112" t="s">
        <v>8</v>
      </c>
      <c r="D2053" s="112" t="s">
        <v>36</v>
      </c>
      <c r="E2053" s="114">
        <v>0.39400000000000002</v>
      </c>
      <c r="F2053" s="115">
        <f t="shared" si="556"/>
        <v>12.84</v>
      </c>
      <c r="G2053" s="115">
        <f t="shared" si="557"/>
        <v>5.0599999999999996</v>
      </c>
      <c r="AA2053" s="6" t="s">
        <v>127</v>
      </c>
      <c r="AB2053" s="6" t="s">
        <v>1727</v>
      </c>
      <c r="AC2053" s="6" t="s">
        <v>8</v>
      </c>
      <c r="AD2053" s="6" t="s">
        <v>36</v>
      </c>
      <c r="AE2053" s="6">
        <v>0.39400000000000002</v>
      </c>
      <c r="AF2053" s="104">
        <v>17.12</v>
      </c>
      <c r="AG2053" s="104">
        <v>6.74</v>
      </c>
    </row>
    <row r="2054" spans="1:33" ht="18" customHeight="1">
      <c r="A2054" s="107"/>
      <c r="B2054" s="107"/>
      <c r="C2054" s="107"/>
      <c r="D2054" s="107"/>
      <c r="E2054" s="116" t="s">
        <v>99</v>
      </c>
      <c r="F2054" s="116"/>
      <c r="G2054" s="117">
        <f>SUM(G2052:G2053)</f>
        <v>11.48</v>
      </c>
      <c r="AE2054" s="6" t="s">
        <v>99</v>
      </c>
      <c r="AG2054" s="104">
        <v>15.3</v>
      </c>
    </row>
    <row r="2055" spans="1:33" ht="15" customHeight="1">
      <c r="A2055" s="110" t="s">
        <v>18</v>
      </c>
      <c r="B2055" s="110"/>
      <c r="C2055" s="111" t="s">
        <v>2</v>
      </c>
      <c r="D2055" s="111" t="s">
        <v>3</v>
      </c>
      <c r="E2055" s="111" t="s">
        <v>4</v>
      </c>
      <c r="F2055" s="111" t="s">
        <v>5</v>
      </c>
      <c r="G2055" s="111" t="s">
        <v>6</v>
      </c>
      <c r="AA2055" s="6" t="s">
        <v>18</v>
      </c>
      <c r="AC2055" s="6" t="s">
        <v>2</v>
      </c>
      <c r="AD2055" s="6" t="s">
        <v>3</v>
      </c>
      <c r="AE2055" s="6" t="s">
        <v>4</v>
      </c>
      <c r="AF2055" s="104" t="s">
        <v>5</v>
      </c>
      <c r="AG2055" s="104" t="s">
        <v>6</v>
      </c>
    </row>
    <row r="2056" spans="1:33" ht="20.100000000000001" customHeight="1">
      <c r="A2056" s="112" t="s">
        <v>661</v>
      </c>
      <c r="B2056" s="113" t="s">
        <v>662</v>
      </c>
      <c r="C2056" s="112" t="s">
        <v>8</v>
      </c>
      <c r="D2056" s="112" t="s">
        <v>102</v>
      </c>
      <c r="E2056" s="114">
        <v>2E-3</v>
      </c>
      <c r="F2056" s="115">
        <f>IF(D2056="H",$K$9*AF2056,$K$10*AF2056)</f>
        <v>538.8075</v>
      </c>
      <c r="G2056" s="115">
        <f t="shared" ref="G2056" si="558">ROUND(F2056*E2056,2)</f>
        <v>1.08</v>
      </c>
      <c r="AA2056" s="6" t="s">
        <v>661</v>
      </c>
      <c r="AB2056" s="6" t="s">
        <v>662</v>
      </c>
      <c r="AC2056" s="6" t="s">
        <v>8</v>
      </c>
      <c r="AD2056" s="6" t="s">
        <v>102</v>
      </c>
      <c r="AE2056" s="6">
        <v>2E-3</v>
      </c>
      <c r="AF2056" s="104">
        <v>718.41</v>
      </c>
      <c r="AG2056" s="104">
        <v>1.43</v>
      </c>
    </row>
    <row r="2057" spans="1:33" ht="15" customHeight="1">
      <c r="A2057" s="107"/>
      <c r="B2057" s="107"/>
      <c r="C2057" s="107"/>
      <c r="D2057" s="107"/>
      <c r="E2057" s="116" t="s">
        <v>20</v>
      </c>
      <c r="F2057" s="116"/>
      <c r="G2057" s="117">
        <f>SUM(G2056)</f>
        <v>1.08</v>
      </c>
      <c r="AE2057" s="6" t="s">
        <v>20</v>
      </c>
      <c r="AG2057" s="104">
        <v>1.43</v>
      </c>
    </row>
    <row r="2058" spans="1:33" ht="15" customHeight="1">
      <c r="A2058" s="107"/>
      <c r="B2058" s="107"/>
      <c r="C2058" s="107"/>
      <c r="D2058" s="107"/>
      <c r="E2058" s="118" t="s">
        <v>21</v>
      </c>
      <c r="F2058" s="118"/>
      <c r="G2058" s="119">
        <f>G2057+G2054+G2050</f>
        <v>30.35</v>
      </c>
      <c r="AE2058" s="6" t="s">
        <v>21</v>
      </c>
      <c r="AG2058" s="104">
        <v>40.44</v>
      </c>
    </row>
    <row r="2059" spans="1:33" ht="9.9499999999999993" customHeight="1">
      <c r="A2059" s="107"/>
      <c r="B2059" s="107"/>
      <c r="C2059" s="108"/>
      <c r="D2059" s="108"/>
      <c r="E2059" s="107"/>
      <c r="F2059" s="107"/>
      <c r="G2059" s="107"/>
    </row>
    <row r="2060" spans="1:33" ht="20.100000000000001" customHeight="1">
      <c r="A2060" s="109" t="s">
        <v>791</v>
      </c>
      <c r="B2060" s="109"/>
      <c r="C2060" s="109"/>
      <c r="D2060" s="109"/>
      <c r="E2060" s="109"/>
      <c r="F2060" s="109"/>
      <c r="G2060" s="109"/>
      <c r="AA2060" s="6" t="s">
        <v>791</v>
      </c>
    </row>
    <row r="2061" spans="1:33" ht="15" customHeight="1">
      <c r="A2061" s="110" t="s">
        <v>63</v>
      </c>
      <c r="B2061" s="110"/>
      <c r="C2061" s="111" t="s">
        <v>2</v>
      </c>
      <c r="D2061" s="111" t="s">
        <v>3</v>
      </c>
      <c r="E2061" s="111" t="s">
        <v>4</v>
      </c>
      <c r="F2061" s="111" t="s">
        <v>5</v>
      </c>
      <c r="G2061" s="111" t="s">
        <v>6</v>
      </c>
      <c r="AA2061" s="6" t="s">
        <v>63</v>
      </c>
      <c r="AC2061" s="6" t="s">
        <v>2</v>
      </c>
      <c r="AD2061" s="6" t="s">
        <v>3</v>
      </c>
      <c r="AE2061" s="6" t="s">
        <v>4</v>
      </c>
      <c r="AF2061" s="104" t="s">
        <v>5</v>
      </c>
      <c r="AG2061" s="104" t="s">
        <v>6</v>
      </c>
    </row>
    <row r="2062" spans="1:33" ht="15" customHeight="1">
      <c r="A2062" s="112" t="s">
        <v>743</v>
      </c>
      <c r="B2062" s="113" t="s">
        <v>744</v>
      </c>
      <c r="C2062" s="112" t="s">
        <v>8</v>
      </c>
      <c r="D2062" s="112" t="s">
        <v>90</v>
      </c>
      <c r="E2062" s="114">
        <v>1.2150000000000001</v>
      </c>
      <c r="F2062" s="115">
        <f t="shared" ref="F2062:F2064" si="559">IF(D2062="H",$K$9*AF2062,$K$10*AF2062)</f>
        <v>1.6575</v>
      </c>
      <c r="G2062" s="115">
        <f t="shared" ref="G2062:G2063" si="560">ROUND(F2062*E2062,2)</f>
        <v>2.0099999999999998</v>
      </c>
      <c r="AA2062" s="6" t="s">
        <v>743</v>
      </c>
      <c r="AB2062" s="6" t="s">
        <v>744</v>
      </c>
      <c r="AC2062" s="6" t="s">
        <v>8</v>
      </c>
      <c r="AD2062" s="6" t="s">
        <v>90</v>
      </c>
      <c r="AE2062" s="6">
        <v>1.2150000000000001</v>
      </c>
      <c r="AF2062" s="104">
        <v>2.21</v>
      </c>
      <c r="AG2062" s="104">
        <v>2.68</v>
      </c>
    </row>
    <row r="2063" spans="1:33" ht="15" customHeight="1">
      <c r="A2063" s="112" t="s">
        <v>425</v>
      </c>
      <c r="B2063" s="113" t="s">
        <v>426</v>
      </c>
      <c r="C2063" s="112" t="s">
        <v>8</v>
      </c>
      <c r="D2063" s="112" t="s">
        <v>90</v>
      </c>
      <c r="E2063" s="114">
        <v>0.24</v>
      </c>
      <c r="F2063" s="115">
        <f t="shared" si="559"/>
        <v>0.74249999999999994</v>
      </c>
      <c r="G2063" s="115">
        <f t="shared" si="560"/>
        <v>0.18</v>
      </c>
      <c r="AA2063" s="6" t="s">
        <v>425</v>
      </c>
      <c r="AB2063" s="6" t="s">
        <v>426</v>
      </c>
      <c r="AC2063" s="6" t="s">
        <v>8</v>
      </c>
      <c r="AD2063" s="6" t="s">
        <v>90</v>
      </c>
      <c r="AE2063" s="6">
        <v>0.24</v>
      </c>
      <c r="AF2063" s="104">
        <v>0.99</v>
      </c>
      <c r="AG2063" s="104">
        <v>0.23</v>
      </c>
    </row>
    <row r="2064" spans="1:33" ht="20.100000000000001" customHeight="1">
      <c r="A2064" s="112" t="s">
        <v>792</v>
      </c>
      <c r="B2064" s="113" t="s">
        <v>793</v>
      </c>
      <c r="C2064" s="112" t="s">
        <v>8</v>
      </c>
      <c r="D2064" s="112" t="s">
        <v>95</v>
      </c>
      <c r="E2064" s="114">
        <v>0.25</v>
      </c>
      <c r="F2064" s="115">
        <f t="shared" si="559"/>
        <v>527.42250000000001</v>
      </c>
      <c r="G2064" s="115">
        <f>ROUND(F2064*E2064,2)</f>
        <v>131.86000000000001</v>
      </c>
      <c r="AA2064" s="6" t="s">
        <v>792</v>
      </c>
      <c r="AB2064" s="6" t="s">
        <v>793</v>
      </c>
      <c r="AC2064" s="6" t="s">
        <v>8</v>
      </c>
      <c r="AD2064" s="6" t="s">
        <v>95</v>
      </c>
      <c r="AE2064" s="6">
        <v>0.25</v>
      </c>
      <c r="AF2064" s="104">
        <v>703.23</v>
      </c>
      <c r="AG2064" s="104">
        <v>175.8</v>
      </c>
    </row>
    <row r="2065" spans="1:33" ht="15" customHeight="1">
      <c r="A2065" s="107"/>
      <c r="B2065" s="107"/>
      <c r="C2065" s="107"/>
      <c r="D2065" s="107"/>
      <c r="E2065" s="116" t="s">
        <v>75</v>
      </c>
      <c r="F2065" s="116"/>
      <c r="G2065" s="199">
        <f>SUM(G2061:G2064)</f>
        <v>134.05000000000001</v>
      </c>
      <c r="AE2065" s="6" t="s">
        <v>75</v>
      </c>
      <c r="AG2065" s="104">
        <v>178.71</v>
      </c>
    </row>
    <row r="2066" spans="1:33" ht="15" customHeight="1">
      <c r="A2066" s="110" t="s">
        <v>96</v>
      </c>
      <c r="B2066" s="110"/>
      <c r="C2066" s="111" t="s">
        <v>2</v>
      </c>
      <c r="D2066" s="111" t="s">
        <v>3</v>
      </c>
      <c r="E2066" s="111" t="s">
        <v>4</v>
      </c>
      <c r="F2066" s="111" t="s">
        <v>5</v>
      </c>
      <c r="G2066" s="111" t="s">
        <v>6</v>
      </c>
      <c r="AA2066" s="6" t="s">
        <v>96</v>
      </c>
      <c r="AC2066" s="6" t="s">
        <v>2</v>
      </c>
      <c r="AD2066" s="6" t="s">
        <v>3</v>
      </c>
      <c r="AE2066" s="6" t="s">
        <v>4</v>
      </c>
      <c r="AF2066" s="104" t="s">
        <v>5</v>
      </c>
      <c r="AG2066" s="104" t="s">
        <v>6</v>
      </c>
    </row>
    <row r="2067" spans="1:33" ht="15" customHeight="1">
      <c r="A2067" s="112" t="s">
        <v>405</v>
      </c>
      <c r="B2067" s="113" t="s">
        <v>1728</v>
      </c>
      <c r="C2067" s="112" t="s">
        <v>8</v>
      </c>
      <c r="D2067" s="112" t="s">
        <v>36</v>
      </c>
      <c r="E2067" s="114">
        <v>0.437</v>
      </c>
      <c r="F2067" s="115">
        <f t="shared" ref="F2067:F2068" si="561">IF(D2067="H",$K$9*AF2067,$K$10*AF2067)</f>
        <v>16.297499999999999</v>
      </c>
      <c r="G2067" s="115">
        <f t="shared" ref="G2067:G2068" si="562">ROUND(F2067*E2067,2)</f>
        <v>7.12</v>
      </c>
      <c r="AA2067" s="6" t="s">
        <v>405</v>
      </c>
      <c r="AB2067" s="6" t="s">
        <v>1728</v>
      </c>
      <c r="AC2067" s="6" t="s">
        <v>8</v>
      </c>
      <c r="AD2067" s="6" t="s">
        <v>36</v>
      </c>
      <c r="AE2067" s="6">
        <v>0.437</v>
      </c>
      <c r="AF2067" s="104">
        <v>21.73</v>
      </c>
      <c r="AG2067" s="104">
        <v>9.49</v>
      </c>
    </row>
    <row r="2068" spans="1:33" ht="15" customHeight="1">
      <c r="A2068" s="112" t="s">
        <v>127</v>
      </c>
      <c r="B2068" s="113" t="s">
        <v>1727</v>
      </c>
      <c r="C2068" s="112" t="s">
        <v>8</v>
      </c>
      <c r="D2068" s="112" t="s">
        <v>36</v>
      </c>
      <c r="E2068" s="114">
        <v>0.218</v>
      </c>
      <c r="F2068" s="115">
        <f t="shared" si="561"/>
        <v>12.84</v>
      </c>
      <c r="G2068" s="115">
        <f t="shared" si="562"/>
        <v>2.8</v>
      </c>
      <c r="AA2068" s="6" t="s">
        <v>127</v>
      </c>
      <c r="AB2068" s="6" t="s">
        <v>1727</v>
      </c>
      <c r="AC2068" s="6" t="s">
        <v>8</v>
      </c>
      <c r="AD2068" s="6" t="s">
        <v>36</v>
      </c>
      <c r="AE2068" s="6">
        <v>0.218</v>
      </c>
      <c r="AF2068" s="104">
        <v>17.12</v>
      </c>
      <c r="AG2068" s="104">
        <v>3.73</v>
      </c>
    </row>
    <row r="2069" spans="1:33" ht="18" customHeight="1">
      <c r="A2069" s="107"/>
      <c r="B2069" s="107"/>
      <c r="C2069" s="107"/>
      <c r="D2069" s="107"/>
      <c r="E2069" s="116" t="s">
        <v>99</v>
      </c>
      <c r="F2069" s="116"/>
      <c r="G2069" s="199">
        <f>SUM(G2067:G2068)</f>
        <v>9.92</v>
      </c>
      <c r="AE2069" s="6" t="s">
        <v>99</v>
      </c>
      <c r="AG2069" s="104">
        <v>13.22</v>
      </c>
    </row>
    <row r="2070" spans="1:33" ht="15" customHeight="1">
      <c r="A2070" s="107"/>
      <c r="B2070" s="107"/>
      <c r="C2070" s="107"/>
      <c r="D2070" s="107"/>
      <c r="E2070" s="118" t="s">
        <v>21</v>
      </c>
      <c r="F2070" s="118"/>
      <c r="G2070" s="119">
        <f>G2069+G2065</f>
        <v>143.97</v>
      </c>
      <c r="AE2070" s="6" t="s">
        <v>21</v>
      </c>
      <c r="AG2070" s="104">
        <v>191.93</v>
      </c>
    </row>
    <row r="2071" spans="1:33" ht="9.9499999999999993" customHeight="1">
      <c r="A2071" s="107"/>
      <c r="B2071" s="107"/>
      <c r="C2071" s="108"/>
      <c r="D2071" s="108"/>
      <c r="E2071" s="107"/>
      <c r="F2071" s="107"/>
      <c r="G2071" s="107"/>
    </row>
    <row r="2072" spans="1:33" ht="20.100000000000001" customHeight="1">
      <c r="A2072" s="109" t="s">
        <v>794</v>
      </c>
      <c r="B2072" s="109"/>
      <c r="C2072" s="109"/>
      <c r="D2072" s="109"/>
      <c r="E2072" s="109"/>
      <c r="F2072" s="109"/>
      <c r="G2072" s="109"/>
      <c r="AA2072" s="6" t="s">
        <v>794</v>
      </c>
    </row>
    <row r="2073" spans="1:33" ht="15" customHeight="1">
      <c r="A2073" s="110" t="s">
        <v>63</v>
      </c>
      <c r="B2073" s="110"/>
      <c r="C2073" s="111" t="s">
        <v>2</v>
      </c>
      <c r="D2073" s="111" t="s">
        <v>3</v>
      </c>
      <c r="E2073" s="111" t="s">
        <v>4</v>
      </c>
      <c r="F2073" s="111" t="s">
        <v>5</v>
      </c>
      <c r="G2073" s="111" t="s">
        <v>6</v>
      </c>
      <c r="AA2073" s="6" t="s">
        <v>63</v>
      </c>
      <c r="AC2073" s="6" t="s">
        <v>2</v>
      </c>
      <c r="AD2073" s="6" t="s">
        <v>3</v>
      </c>
      <c r="AE2073" s="6" t="s">
        <v>4</v>
      </c>
      <c r="AF2073" s="104" t="s">
        <v>5</v>
      </c>
      <c r="AG2073" s="104" t="s">
        <v>6</v>
      </c>
    </row>
    <row r="2074" spans="1:33" ht="15" customHeight="1">
      <c r="A2074" s="112" t="s">
        <v>795</v>
      </c>
      <c r="B2074" s="113" t="s">
        <v>796</v>
      </c>
      <c r="C2074" s="112" t="s">
        <v>8</v>
      </c>
      <c r="D2074" s="112" t="s">
        <v>112</v>
      </c>
      <c r="E2074" s="114">
        <v>0.1666</v>
      </c>
      <c r="F2074" s="115">
        <f>IF(D2074="H",$K$9*AF2074,$K$10*AF2074)</f>
        <v>5.8125</v>
      </c>
      <c r="G2074" s="115">
        <f t="shared" ref="G2074" si="563">TRUNC(F2074*E2074,2)</f>
        <v>0.96</v>
      </c>
      <c r="AA2074" s="6" t="s">
        <v>795</v>
      </c>
      <c r="AB2074" s="6" t="s">
        <v>796</v>
      </c>
      <c r="AC2074" s="6" t="s">
        <v>8</v>
      </c>
      <c r="AD2074" s="6" t="s">
        <v>112</v>
      </c>
      <c r="AE2074" s="6">
        <v>0.1666</v>
      </c>
      <c r="AF2074" s="104">
        <v>7.75</v>
      </c>
      <c r="AG2074" s="104">
        <v>1.29</v>
      </c>
    </row>
    <row r="2075" spans="1:33" ht="15" customHeight="1">
      <c r="A2075" s="107"/>
      <c r="B2075" s="107"/>
      <c r="C2075" s="107"/>
      <c r="D2075" s="107"/>
      <c r="E2075" s="116" t="s">
        <v>75</v>
      </c>
      <c r="F2075" s="116"/>
      <c r="G2075" s="117">
        <f>SUM(G2073:G2074)</f>
        <v>0.96</v>
      </c>
      <c r="AE2075" s="6" t="s">
        <v>75</v>
      </c>
      <c r="AG2075" s="104">
        <v>1.29</v>
      </c>
    </row>
    <row r="2076" spans="1:33" ht="15" customHeight="1">
      <c r="A2076" s="110" t="s">
        <v>96</v>
      </c>
      <c r="B2076" s="110"/>
      <c r="C2076" s="111" t="s">
        <v>2</v>
      </c>
      <c r="D2076" s="111" t="s">
        <v>3</v>
      </c>
      <c r="E2076" s="111" t="s">
        <v>4</v>
      </c>
      <c r="F2076" s="111" t="s">
        <v>5</v>
      </c>
      <c r="G2076" s="111" t="s">
        <v>6</v>
      </c>
      <c r="AA2076" s="6" t="s">
        <v>96</v>
      </c>
      <c r="AC2076" s="6" t="s">
        <v>2</v>
      </c>
      <c r="AD2076" s="6" t="s">
        <v>3</v>
      </c>
      <c r="AE2076" s="6" t="s">
        <v>4</v>
      </c>
      <c r="AF2076" s="104" t="s">
        <v>5</v>
      </c>
      <c r="AG2076" s="104" t="s">
        <v>6</v>
      </c>
    </row>
    <row r="2077" spans="1:33" ht="15" customHeight="1">
      <c r="A2077" s="112" t="s">
        <v>797</v>
      </c>
      <c r="B2077" s="113" t="s">
        <v>1741</v>
      </c>
      <c r="C2077" s="112" t="s">
        <v>8</v>
      </c>
      <c r="D2077" s="112" t="s">
        <v>36</v>
      </c>
      <c r="E2077" s="114">
        <v>6.6600000000000006E-2</v>
      </c>
      <c r="F2077" s="115">
        <f t="shared" ref="F2077:F2078" si="564">IF(D2077="H",$K$9*AF2077,$K$10*AF2077)</f>
        <v>17.234999999999999</v>
      </c>
      <c r="G2077" s="115">
        <f t="shared" ref="G2077:G2078" si="565">TRUNC(F2077*E2077,2)</f>
        <v>1.1399999999999999</v>
      </c>
      <c r="AA2077" s="6" t="s">
        <v>797</v>
      </c>
      <c r="AB2077" s="6" t="s">
        <v>1741</v>
      </c>
      <c r="AC2077" s="6" t="s">
        <v>8</v>
      </c>
      <c r="AD2077" s="6" t="s">
        <v>36</v>
      </c>
      <c r="AE2077" s="6">
        <v>6.6600000000000006E-2</v>
      </c>
      <c r="AF2077" s="104">
        <v>22.98</v>
      </c>
      <c r="AG2077" s="104">
        <v>1.53</v>
      </c>
    </row>
    <row r="2078" spans="1:33" ht="15" customHeight="1">
      <c r="A2078" s="112" t="s">
        <v>127</v>
      </c>
      <c r="B2078" s="113" t="s">
        <v>1727</v>
      </c>
      <c r="C2078" s="112" t="s">
        <v>8</v>
      </c>
      <c r="D2078" s="112" t="s">
        <v>36</v>
      </c>
      <c r="E2078" s="114">
        <v>2.2200000000000001E-2</v>
      </c>
      <c r="F2078" s="115">
        <f t="shared" si="564"/>
        <v>12.84</v>
      </c>
      <c r="G2078" s="115">
        <f t="shared" si="565"/>
        <v>0.28000000000000003</v>
      </c>
      <c r="AA2078" s="6" t="s">
        <v>127</v>
      </c>
      <c r="AB2078" s="6" t="s">
        <v>1727</v>
      </c>
      <c r="AC2078" s="6" t="s">
        <v>8</v>
      </c>
      <c r="AD2078" s="6" t="s">
        <v>36</v>
      </c>
      <c r="AE2078" s="6">
        <v>2.2200000000000001E-2</v>
      </c>
      <c r="AF2078" s="104">
        <v>17.12</v>
      </c>
      <c r="AG2078" s="104">
        <v>0.38</v>
      </c>
    </row>
    <row r="2079" spans="1:33" ht="18" customHeight="1">
      <c r="A2079" s="107"/>
      <c r="B2079" s="107"/>
      <c r="C2079" s="107"/>
      <c r="D2079" s="107"/>
      <c r="E2079" s="116" t="s">
        <v>99</v>
      </c>
      <c r="F2079" s="116"/>
      <c r="G2079" s="117">
        <f>SUM(G2077:G2078)</f>
        <v>1.42</v>
      </c>
      <c r="AE2079" s="6" t="s">
        <v>99</v>
      </c>
      <c r="AG2079" s="104">
        <v>1.91</v>
      </c>
    </row>
    <row r="2080" spans="1:33" ht="15" customHeight="1">
      <c r="A2080" s="107"/>
      <c r="B2080" s="107"/>
      <c r="C2080" s="107"/>
      <c r="D2080" s="107"/>
      <c r="E2080" s="118" t="s">
        <v>21</v>
      </c>
      <c r="F2080" s="118"/>
      <c r="G2080" s="119">
        <f>G2079+G2075</f>
        <v>2.38</v>
      </c>
      <c r="AE2080" s="6" t="s">
        <v>21</v>
      </c>
      <c r="AG2080" s="104">
        <v>3.2</v>
      </c>
    </row>
    <row r="2081" spans="1:33" ht="9.9499999999999993" customHeight="1">
      <c r="A2081" s="107"/>
      <c r="B2081" s="107"/>
      <c r="C2081" s="108"/>
      <c r="D2081" s="108"/>
      <c r="E2081" s="107"/>
      <c r="F2081" s="107"/>
      <c r="G2081" s="107"/>
    </row>
    <row r="2082" spans="1:33" ht="20.100000000000001" customHeight="1">
      <c r="A2082" s="109" t="s">
        <v>798</v>
      </c>
      <c r="B2082" s="109"/>
      <c r="C2082" s="109"/>
      <c r="D2082" s="109"/>
      <c r="E2082" s="109"/>
      <c r="F2082" s="109"/>
      <c r="G2082" s="109"/>
      <c r="AA2082" s="6" t="s">
        <v>798</v>
      </c>
    </row>
    <row r="2083" spans="1:33" ht="15" customHeight="1">
      <c r="A2083" s="110" t="s">
        <v>63</v>
      </c>
      <c r="B2083" s="110"/>
      <c r="C2083" s="111" t="s">
        <v>2</v>
      </c>
      <c r="D2083" s="111" t="s">
        <v>3</v>
      </c>
      <c r="E2083" s="111" t="s">
        <v>4</v>
      </c>
      <c r="F2083" s="111" t="s">
        <v>5</v>
      </c>
      <c r="G2083" s="111" t="s">
        <v>6</v>
      </c>
      <c r="AA2083" s="6" t="s">
        <v>63</v>
      </c>
      <c r="AC2083" s="6" t="s">
        <v>2</v>
      </c>
      <c r="AD2083" s="6" t="s">
        <v>3</v>
      </c>
      <c r="AE2083" s="6" t="s">
        <v>4</v>
      </c>
      <c r="AF2083" s="104" t="s">
        <v>5</v>
      </c>
      <c r="AG2083" s="104" t="s">
        <v>6</v>
      </c>
    </row>
    <row r="2084" spans="1:33" ht="15" customHeight="1">
      <c r="A2084" s="112" t="s">
        <v>795</v>
      </c>
      <c r="B2084" s="113" t="s">
        <v>796</v>
      </c>
      <c r="C2084" s="112" t="s">
        <v>8</v>
      </c>
      <c r="D2084" s="112" t="s">
        <v>112</v>
      </c>
      <c r="E2084" s="114">
        <v>0.1666</v>
      </c>
      <c r="F2084" s="115">
        <f>IF(D2084="H",$K$9*AF2084,$K$10*AF2084)</f>
        <v>5.8125</v>
      </c>
      <c r="G2084" s="115">
        <f t="shared" ref="G2084" si="566">TRUNC(F2084*E2084,2)</f>
        <v>0.96</v>
      </c>
      <c r="AA2084" s="6" t="s">
        <v>795</v>
      </c>
      <c r="AB2084" s="6" t="s">
        <v>796</v>
      </c>
      <c r="AC2084" s="6" t="s">
        <v>8</v>
      </c>
      <c r="AD2084" s="6" t="s">
        <v>112</v>
      </c>
      <c r="AE2084" s="6">
        <v>0.1666</v>
      </c>
      <c r="AF2084" s="104">
        <v>7.75</v>
      </c>
      <c r="AG2084" s="104">
        <v>1.29</v>
      </c>
    </row>
    <row r="2085" spans="1:33" ht="15" customHeight="1">
      <c r="A2085" s="107"/>
      <c r="B2085" s="107"/>
      <c r="C2085" s="107"/>
      <c r="D2085" s="107"/>
      <c r="E2085" s="116" t="s">
        <v>75</v>
      </c>
      <c r="F2085" s="116"/>
      <c r="G2085" s="117">
        <f>SUM(G2083:G2084)</f>
        <v>0.96</v>
      </c>
      <c r="AE2085" s="6" t="s">
        <v>75</v>
      </c>
      <c r="AG2085" s="104">
        <v>1.29</v>
      </c>
    </row>
    <row r="2086" spans="1:33" ht="15" customHeight="1">
      <c r="A2086" s="110" t="s">
        <v>96</v>
      </c>
      <c r="B2086" s="110"/>
      <c r="C2086" s="111" t="s">
        <v>2</v>
      </c>
      <c r="D2086" s="111" t="s">
        <v>3</v>
      </c>
      <c r="E2086" s="111" t="s">
        <v>4</v>
      </c>
      <c r="F2086" s="111" t="s">
        <v>5</v>
      </c>
      <c r="G2086" s="111" t="s">
        <v>6</v>
      </c>
      <c r="AA2086" s="6" t="s">
        <v>96</v>
      </c>
      <c r="AC2086" s="6" t="s">
        <v>2</v>
      </c>
      <c r="AD2086" s="6" t="s">
        <v>3</v>
      </c>
      <c r="AE2086" s="6" t="s">
        <v>4</v>
      </c>
      <c r="AF2086" s="104" t="s">
        <v>5</v>
      </c>
      <c r="AG2086" s="104" t="s">
        <v>6</v>
      </c>
    </row>
    <row r="2087" spans="1:33" ht="15" customHeight="1">
      <c r="A2087" s="112" t="s">
        <v>797</v>
      </c>
      <c r="B2087" s="113" t="s">
        <v>1741</v>
      </c>
      <c r="C2087" s="112" t="s">
        <v>8</v>
      </c>
      <c r="D2087" s="112" t="s">
        <v>36</v>
      </c>
      <c r="E2087" s="114">
        <v>9.2700000000000005E-2</v>
      </c>
      <c r="F2087" s="115">
        <f t="shared" ref="F2087:F2088" si="567">IF(D2087="H",$K$9*AF2087,$K$10*AF2087)</f>
        <v>17.234999999999999</v>
      </c>
      <c r="G2087" s="115">
        <f t="shared" ref="G2087:G2088" si="568">TRUNC(F2087*E2087,2)</f>
        <v>1.59</v>
      </c>
      <c r="AA2087" s="6" t="s">
        <v>797</v>
      </c>
      <c r="AB2087" s="6" t="s">
        <v>1741</v>
      </c>
      <c r="AC2087" s="6" t="s">
        <v>8</v>
      </c>
      <c r="AD2087" s="6" t="s">
        <v>36</v>
      </c>
      <c r="AE2087" s="6">
        <v>9.2700000000000005E-2</v>
      </c>
      <c r="AF2087" s="104">
        <v>22.98</v>
      </c>
      <c r="AG2087" s="104">
        <v>2.13</v>
      </c>
    </row>
    <row r="2088" spans="1:33" ht="15" customHeight="1">
      <c r="A2088" s="112" t="s">
        <v>127</v>
      </c>
      <c r="B2088" s="113" t="s">
        <v>1727</v>
      </c>
      <c r="C2088" s="112" t="s">
        <v>8</v>
      </c>
      <c r="D2088" s="112" t="s">
        <v>36</v>
      </c>
      <c r="E2088" s="114">
        <v>3.09E-2</v>
      </c>
      <c r="F2088" s="115">
        <f t="shared" si="567"/>
        <v>12.84</v>
      </c>
      <c r="G2088" s="115">
        <f t="shared" si="568"/>
        <v>0.39</v>
      </c>
      <c r="AA2088" s="6" t="s">
        <v>127</v>
      </c>
      <c r="AB2088" s="6" t="s">
        <v>1727</v>
      </c>
      <c r="AC2088" s="6" t="s">
        <v>8</v>
      </c>
      <c r="AD2088" s="6" t="s">
        <v>36</v>
      </c>
      <c r="AE2088" s="6">
        <v>3.09E-2</v>
      </c>
      <c r="AF2088" s="104">
        <v>17.12</v>
      </c>
      <c r="AG2088" s="104">
        <v>0.52</v>
      </c>
    </row>
    <row r="2089" spans="1:33" ht="18" customHeight="1">
      <c r="A2089" s="107"/>
      <c r="B2089" s="107"/>
      <c r="C2089" s="107"/>
      <c r="D2089" s="107"/>
      <c r="E2089" s="116" t="s">
        <v>99</v>
      </c>
      <c r="F2089" s="116"/>
      <c r="G2089" s="117">
        <f>SUM(G2087:G2088)</f>
        <v>1.98</v>
      </c>
      <c r="AE2089" s="6" t="s">
        <v>99</v>
      </c>
      <c r="AG2089" s="104">
        <v>2.65</v>
      </c>
    </row>
    <row r="2090" spans="1:33" ht="15" customHeight="1">
      <c r="A2090" s="107"/>
      <c r="B2090" s="107"/>
      <c r="C2090" s="107"/>
      <c r="D2090" s="107"/>
      <c r="E2090" s="118" t="s">
        <v>21</v>
      </c>
      <c r="F2090" s="118"/>
      <c r="G2090" s="119">
        <f>G2089+G2085</f>
        <v>2.94</v>
      </c>
      <c r="AE2090" s="6" t="s">
        <v>21</v>
      </c>
      <c r="AG2090" s="104">
        <v>3.94</v>
      </c>
    </row>
    <row r="2091" spans="1:33" ht="9.9499999999999993" customHeight="1">
      <c r="A2091" s="107"/>
      <c r="B2091" s="107"/>
      <c r="C2091" s="108"/>
      <c r="D2091" s="108"/>
      <c r="E2091" s="107"/>
      <c r="F2091" s="107"/>
      <c r="G2091" s="107"/>
    </row>
    <row r="2092" spans="1:33" ht="20.100000000000001" customHeight="1">
      <c r="A2092" s="109" t="s">
        <v>799</v>
      </c>
      <c r="B2092" s="109"/>
      <c r="C2092" s="109"/>
      <c r="D2092" s="109"/>
      <c r="E2092" s="109"/>
      <c r="F2092" s="109"/>
      <c r="G2092" s="109"/>
      <c r="AA2092" s="6" t="s">
        <v>799</v>
      </c>
    </row>
    <row r="2093" spans="1:33" ht="15" customHeight="1">
      <c r="A2093" s="110" t="s">
        <v>63</v>
      </c>
      <c r="B2093" s="110"/>
      <c r="C2093" s="111" t="s">
        <v>2</v>
      </c>
      <c r="D2093" s="111" t="s">
        <v>3</v>
      </c>
      <c r="E2093" s="111" t="s">
        <v>4</v>
      </c>
      <c r="F2093" s="111" t="s">
        <v>5</v>
      </c>
      <c r="G2093" s="111" t="s">
        <v>6</v>
      </c>
      <c r="AA2093" s="6" t="s">
        <v>63</v>
      </c>
      <c r="AC2093" s="6" t="s">
        <v>2</v>
      </c>
      <c r="AD2093" s="6" t="s">
        <v>3</v>
      </c>
      <c r="AE2093" s="6" t="s">
        <v>4</v>
      </c>
      <c r="AF2093" s="104" t="s">
        <v>5</v>
      </c>
      <c r="AG2093" s="104" t="s">
        <v>6</v>
      </c>
    </row>
    <row r="2094" spans="1:33" ht="20.100000000000001" customHeight="1">
      <c r="A2094" s="112" t="s">
        <v>800</v>
      </c>
      <c r="B2094" s="113" t="s">
        <v>801</v>
      </c>
      <c r="C2094" s="112" t="s">
        <v>8</v>
      </c>
      <c r="D2094" s="112" t="s">
        <v>55</v>
      </c>
      <c r="E2094" s="114">
        <v>8.0199999999999994E-2</v>
      </c>
      <c r="F2094" s="115">
        <f t="shared" ref="F2094:F2095" si="569">IF(D2094="H",$K$9*AF2094,$K$10*AF2094)</f>
        <v>0.81</v>
      </c>
      <c r="G2094" s="115">
        <f t="shared" ref="G2094:G2095" si="570">TRUNC(F2094*E2094,2)</f>
        <v>0.06</v>
      </c>
      <c r="AA2094" s="6" t="s">
        <v>800</v>
      </c>
      <c r="AB2094" s="6" t="s">
        <v>801</v>
      </c>
      <c r="AC2094" s="6" t="s">
        <v>8</v>
      </c>
      <c r="AD2094" s="6" t="s">
        <v>55</v>
      </c>
      <c r="AE2094" s="6">
        <v>8.0199999999999994E-2</v>
      </c>
      <c r="AF2094" s="104">
        <v>1.08</v>
      </c>
      <c r="AG2094" s="104">
        <v>0.08</v>
      </c>
    </row>
    <row r="2095" spans="1:33" ht="15" customHeight="1">
      <c r="A2095" s="112" t="s">
        <v>802</v>
      </c>
      <c r="B2095" s="113" t="s">
        <v>803</v>
      </c>
      <c r="C2095" s="112" t="s">
        <v>8</v>
      </c>
      <c r="D2095" s="112" t="s">
        <v>90</v>
      </c>
      <c r="E2095" s="114">
        <v>1.3389</v>
      </c>
      <c r="F2095" s="115">
        <f t="shared" si="569"/>
        <v>2.4074999999999998</v>
      </c>
      <c r="G2095" s="115">
        <f t="shared" si="570"/>
        <v>3.22</v>
      </c>
      <c r="AA2095" s="6" t="s">
        <v>802</v>
      </c>
      <c r="AB2095" s="6" t="s">
        <v>803</v>
      </c>
      <c r="AC2095" s="6" t="s">
        <v>8</v>
      </c>
      <c r="AD2095" s="6" t="s">
        <v>90</v>
      </c>
      <c r="AE2095" s="6">
        <v>1.3389</v>
      </c>
      <c r="AF2095" s="104">
        <v>3.21</v>
      </c>
      <c r="AG2095" s="104">
        <v>4.29</v>
      </c>
    </row>
    <row r="2096" spans="1:33" ht="15" customHeight="1">
      <c r="A2096" s="107"/>
      <c r="B2096" s="107"/>
      <c r="C2096" s="107"/>
      <c r="D2096" s="107"/>
      <c r="E2096" s="116" t="s">
        <v>75</v>
      </c>
      <c r="F2096" s="116"/>
      <c r="G2096" s="117">
        <f>SUM(G2094:G2095)</f>
        <v>3.2800000000000002</v>
      </c>
      <c r="AE2096" s="6" t="s">
        <v>75</v>
      </c>
      <c r="AG2096" s="104">
        <v>4.37</v>
      </c>
    </row>
    <row r="2097" spans="1:33" ht="15" customHeight="1">
      <c r="A2097" s="110" t="s">
        <v>96</v>
      </c>
      <c r="B2097" s="110"/>
      <c r="C2097" s="111" t="s">
        <v>2</v>
      </c>
      <c r="D2097" s="111" t="s">
        <v>3</v>
      </c>
      <c r="E2097" s="111" t="s">
        <v>4</v>
      </c>
      <c r="F2097" s="111" t="s">
        <v>5</v>
      </c>
      <c r="G2097" s="111" t="s">
        <v>6</v>
      </c>
      <c r="AA2097" s="6" t="s">
        <v>96</v>
      </c>
      <c r="AC2097" s="6" t="s">
        <v>2</v>
      </c>
      <c r="AD2097" s="6" t="s">
        <v>3</v>
      </c>
      <c r="AE2097" s="6" t="s">
        <v>4</v>
      </c>
      <c r="AF2097" s="104" t="s">
        <v>5</v>
      </c>
      <c r="AG2097" s="104" t="s">
        <v>6</v>
      </c>
    </row>
    <row r="2098" spans="1:33" ht="15" customHeight="1">
      <c r="A2098" s="112" t="s">
        <v>797</v>
      </c>
      <c r="B2098" s="113" t="s">
        <v>1741</v>
      </c>
      <c r="C2098" s="112" t="s">
        <v>8</v>
      </c>
      <c r="D2098" s="112" t="s">
        <v>36</v>
      </c>
      <c r="E2098" s="114">
        <v>0.36099999999999999</v>
      </c>
      <c r="F2098" s="115">
        <f t="shared" ref="F2098:F2099" si="571">IF(D2098="H",$K$9*AF2098,$K$10*AF2098)</f>
        <v>17.234999999999999</v>
      </c>
      <c r="G2098" s="115">
        <f t="shared" ref="G2098:G2099" si="572">TRUNC(F2098*E2098,2)</f>
        <v>6.22</v>
      </c>
      <c r="AA2098" s="6" t="s">
        <v>797</v>
      </c>
      <c r="AB2098" s="6" t="s">
        <v>1741</v>
      </c>
      <c r="AC2098" s="6" t="s">
        <v>8</v>
      </c>
      <c r="AD2098" s="6" t="s">
        <v>36</v>
      </c>
      <c r="AE2098" s="6">
        <v>0.36099999999999999</v>
      </c>
      <c r="AF2098" s="104">
        <v>22.98</v>
      </c>
      <c r="AG2098" s="104">
        <v>8.2899999999999991</v>
      </c>
    </row>
    <row r="2099" spans="1:33" ht="15" customHeight="1">
      <c r="A2099" s="112" t="s">
        <v>127</v>
      </c>
      <c r="B2099" s="113" t="s">
        <v>1727</v>
      </c>
      <c r="C2099" s="112" t="s">
        <v>8</v>
      </c>
      <c r="D2099" s="112" t="s">
        <v>36</v>
      </c>
      <c r="E2099" s="114">
        <v>0.1203</v>
      </c>
      <c r="F2099" s="115">
        <f t="shared" si="571"/>
        <v>12.84</v>
      </c>
      <c r="G2099" s="115">
        <f t="shared" si="572"/>
        <v>1.54</v>
      </c>
      <c r="AA2099" s="6" t="s">
        <v>127</v>
      </c>
      <c r="AB2099" s="6" t="s">
        <v>1727</v>
      </c>
      <c r="AC2099" s="6" t="s">
        <v>8</v>
      </c>
      <c r="AD2099" s="6" t="s">
        <v>36</v>
      </c>
      <c r="AE2099" s="6">
        <v>0.1203</v>
      </c>
      <c r="AF2099" s="104">
        <v>17.12</v>
      </c>
      <c r="AG2099" s="104">
        <v>2.0499999999999998</v>
      </c>
    </row>
    <row r="2100" spans="1:33" ht="18" customHeight="1">
      <c r="A2100" s="107"/>
      <c r="B2100" s="107"/>
      <c r="C2100" s="107"/>
      <c r="D2100" s="107"/>
      <c r="E2100" s="116" t="s">
        <v>99</v>
      </c>
      <c r="F2100" s="116"/>
      <c r="G2100" s="117">
        <f>SUM(G2098:G2099)</f>
        <v>7.76</v>
      </c>
      <c r="AE2100" s="6" t="s">
        <v>99</v>
      </c>
      <c r="AG2100" s="104">
        <v>10.34</v>
      </c>
    </row>
    <row r="2101" spans="1:33" ht="15" customHeight="1">
      <c r="A2101" s="107"/>
      <c r="B2101" s="107"/>
      <c r="C2101" s="107"/>
      <c r="D2101" s="107"/>
      <c r="E2101" s="118" t="s">
        <v>21</v>
      </c>
      <c r="F2101" s="118"/>
      <c r="G2101" s="119">
        <f>G2100+G2096</f>
        <v>11.04</v>
      </c>
      <c r="AE2101" s="6" t="s">
        <v>21</v>
      </c>
      <c r="AG2101" s="104">
        <v>14.71</v>
      </c>
    </row>
    <row r="2102" spans="1:33" ht="9.9499999999999993" customHeight="1">
      <c r="A2102" s="107"/>
      <c r="B2102" s="107"/>
      <c r="C2102" s="108"/>
      <c r="D2102" s="108"/>
      <c r="E2102" s="107"/>
      <c r="F2102" s="107"/>
      <c r="G2102" s="107"/>
    </row>
    <row r="2103" spans="1:33" ht="20.100000000000001" customHeight="1">
      <c r="A2103" s="109" t="s">
        <v>804</v>
      </c>
      <c r="B2103" s="109"/>
      <c r="C2103" s="109"/>
      <c r="D2103" s="109"/>
      <c r="E2103" s="109"/>
      <c r="F2103" s="109"/>
      <c r="G2103" s="109"/>
      <c r="AA2103" s="6" t="s">
        <v>804</v>
      </c>
    </row>
    <row r="2104" spans="1:33" ht="15" customHeight="1">
      <c r="A2104" s="110" t="s">
        <v>63</v>
      </c>
      <c r="B2104" s="110"/>
      <c r="C2104" s="111" t="s">
        <v>2</v>
      </c>
      <c r="D2104" s="111" t="s">
        <v>3</v>
      </c>
      <c r="E2104" s="111" t="s">
        <v>4</v>
      </c>
      <c r="F2104" s="111" t="s">
        <v>5</v>
      </c>
      <c r="G2104" s="111" t="s">
        <v>6</v>
      </c>
      <c r="AA2104" s="6" t="s">
        <v>63</v>
      </c>
      <c r="AC2104" s="6" t="s">
        <v>2</v>
      </c>
      <c r="AD2104" s="6" t="s">
        <v>3</v>
      </c>
      <c r="AE2104" s="6" t="s">
        <v>4</v>
      </c>
      <c r="AF2104" s="104" t="s">
        <v>5</v>
      </c>
      <c r="AG2104" s="104" t="s">
        <v>6</v>
      </c>
    </row>
    <row r="2105" spans="1:33" ht="20.100000000000001" customHeight="1">
      <c r="A2105" s="112" t="s">
        <v>800</v>
      </c>
      <c r="B2105" s="113" t="s">
        <v>801</v>
      </c>
      <c r="C2105" s="112" t="s">
        <v>8</v>
      </c>
      <c r="D2105" s="112" t="s">
        <v>55</v>
      </c>
      <c r="E2105" s="114">
        <v>8.0199999999999994E-2</v>
      </c>
      <c r="F2105" s="115">
        <f t="shared" ref="F2105:F2106" si="573">IF(D2105="H",$K$9*AF2105,$K$10*AF2105)</f>
        <v>0.81</v>
      </c>
      <c r="G2105" s="115">
        <f t="shared" ref="G2105" si="574">TRUNC(F2105*E2105,2)</f>
        <v>0.06</v>
      </c>
      <c r="AA2105" s="6" t="s">
        <v>800</v>
      </c>
      <c r="AB2105" s="6" t="s">
        <v>801</v>
      </c>
      <c r="AC2105" s="6" t="s">
        <v>8</v>
      </c>
      <c r="AD2105" s="6" t="s">
        <v>55</v>
      </c>
      <c r="AE2105" s="6">
        <v>8.0199999999999994E-2</v>
      </c>
      <c r="AF2105" s="104">
        <v>1.08</v>
      </c>
      <c r="AG2105" s="104">
        <v>0.08</v>
      </c>
    </row>
    <row r="2106" spans="1:33" ht="15" customHeight="1">
      <c r="A2106" s="112" t="s">
        <v>802</v>
      </c>
      <c r="B2106" s="113" t="s">
        <v>803</v>
      </c>
      <c r="C2106" s="112" t="s">
        <v>8</v>
      </c>
      <c r="D2106" s="112" t="s">
        <v>90</v>
      </c>
      <c r="E2106" s="114">
        <v>1.3389</v>
      </c>
      <c r="F2106" s="115">
        <f t="shared" si="573"/>
        <v>2.4074999999999998</v>
      </c>
      <c r="G2106" s="115">
        <f t="shared" ref="G2106" si="575">TRUNC(F2106*E2106,2)</f>
        <v>3.22</v>
      </c>
      <c r="AA2106" s="6" t="s">
        <v>802</v>
      </c>
      <c r="AB2106" s="6" t="s">
        <v>803</v>
      </c>
      <c r="AC2106" s="6" t="s">
        <v>8</v>
      </c>
      <c r="AD2106" s="6" t="s">
        <v>90</v>
      </c>
      <c r="AE2106" s="6">
        <v>1.3389</v>
      </c>
      <c r="AF2106" s="104">
        <v>3.21</v>
      </c>
      <c r="AG2106" s="104">
        <v>4.29</v>
      </c>
    </row>
    <row r="2107" spans="1:33" ht="15" customHeight="1">
      <c r="A2107" s="107"/>
      <c r="B2107" s="107"/>
      <c r="C2107" s="107"/>
      <c r="D2107" s="107"/>
      <c r="E2107" s="116" t="s">
        <v>75</v>
      </c>
      <c r="F2107" s="116"/>
      <c r="G2107" s="117">
        <f>SUM(G2105:G2106)</f>
        <v>3.2800000000000002</v>
      </c>
      <c r="AE2107" s="6" t="s">
        <v>75</v>
      </c>
      <c r="AG2107" s="104">
        <v>4.37</v>
      </c>
    </row>
    <row r="2108" spans="1:33" ht="15" customHeight="1">
      <c r="A2108" s="110" t="s">
        <v>96</v>
      </c>
      <c r="B2108" s="110"/>
      <c r="C2108" s="111" t="s">
        <v>2</v>
      </c>
      <c r="D2108" s="111" t="s">
        <v>3</v>
      </c>
      <c r="E2108" s="111" t="s">
        <v>4</v>
      </c>
      <c r="F2108" s="111" t="s">
        <v>5</v>
      </c>
      <c r="G2108" s="111" t="s">
        <v>6</v>
      </c>
      <c r="AA2108" s="6" t="s">
        <v>96</v>
      </c>
      <c r="AC2108" s="6" t="s">
        <v>2</v>
      </c>
      <c r="AD2108" s="6" t="s">
        <v>3</v>
      </c>
      <c r="AE2108" s="6" t="s">
        <v>4</v>
      </c>
      <c r="AF2108" s="104" t="s">
        <v>5</v>
      </c>
      <c r="AG2108" s="104" t="s">
        <v>6</v>
      </c>
    </row>
    <row r="2109" spans="1:33" ht="15" customHeight="1">
      <c r="A2109" s="112" t="s">
        <v>797</v>
      </c>
      <c r="B2109" s="113" t="s">
        <v>1741</v>
      </c>
      <c r="C2109" s="112" t="s">
        <v>8</v>
      </c>
      <c r="D2109" s="112" t="s">
        <v>36</v>
      </c>
      <c r="E2109" s="114">
        <v>7.4190000000000006E-2</v>
      </c>
      <c r="F2109" s="115">
        <f t="shared" ref="F2109:F2110" si="576">IF(D2109="H",$K$9*AF2109,$K$10*AF2109)</f>
        <v>17.234999999999999</v>
      </c>
      <c r="G2109" s="115">
        <f t="shared" ref="G2109:G2110" si="577">TRUNC(F2109*E2109,2)</f>
        <v>1.27</v>
      </c>
      <c r="AA2109" s="6" t="s">
        <v>797</v>
      </c>
      <c r="AB2109" s="6" t="s">
        <v>1741</v>
      </c>
      <c r="AC2109" s="6" t="s">
        <v>8</v>
      </c>
      <c r="AD2109" s="6" t="s">
        <v>36</v>
      </c>
      <c r="AE2109" s="6">
        <v>7.4190000000000006E-2</v>
      </c>
      <c r="AF2109" s="104">
        <v>22.98</v>
      </c>
      <c r="AG2109" s="104">
        <v>1.7</v>
      </c>
    </row>
    <row r="2110" spans="1:33" ht="15" customHeight="1">
      <c r="A2110" s="112" t="s">
        <v>127</v>
      </c>
      <c r="B2110" s="113" t="s">
        <v>1727</v>
      </c>
      <c r="C2110" s="112" t="s">
        <v>8</v>
      </c>
      <c r="D2110" s="112" t="s">
        <v>36</v>
      </c>
      <c r="E2110" s="114">
        <v>0.24729999999999999</v>
      </c>
      <c r="F2110" s="115">
        <f t="shared" si="576"/>
        <v>12.84</v>
      </c>
      <c r="G2110" s="115">
        <f t="shared" si="577"/>
        <v>3.17</v>
      </c>
      <c r="AA2110" s="6" t="s">
        <v>127</v>
      </c>
      <c r="AB2110" s="6" t="s">
        <v>1727</v>
      </c>
      <c r="AC2110" s="6" t="s">
        <v>8</v>
      </c>
      <c r="AD2110" s="6" t="s">
        <v>36</v>
      </c>
      <c r="AE2110" s="6">
        <v>0.24729999999999999</v>
      </c>
      <c r="AF2110" s="104">
        <v>17.12</v>
      </c>
      <c r="AG2110" s="104">
        <v>4.2300000000000004</v>
      </c>
    </row>
    <row r="2111" spans="1:33" ht="18" customHeight="1">
      <c r="A2111" s="107"/>
      <c r="B2111" s="107"/>
      <c r="C2111" s="107"/>
      <c r="D2111" s="107"/>
      <c r="E2111" s="116" t="s">
        <v>99</v>
      </c>
      <c r="F2111" s="116"/>
      <c r="G2111" s="117">
        <f>SUM(G2109:G2110)</f>
        <v>4.4399999999999995</v>
      </c>
      <c r="AE2111" s="6" t="s">
        <v>99</v>
      </c>
      <c r="AG2111" s="104">
        <v>5.93</v>
      </c>
    </row>
    <row r="2112" spans="1:33" ht="15" customHeight="1">
      <c r="A2112" s="107"/>
      <c r="B2112" s="107"/>
      <c r="C2112" s="107"/>
      <c r="D2112" s="107"/>
      <c r="E2112" s="118" t="s">
        <v>21</v>
      </c>
      <c r="F2112" s="118"/>
      <c r="G2112" s="119">
        <f>G2111+G2107</f>
        <v>7.72</v>
      </c>
      <c r="AE2112" s="6" t="s">
        <v>21</v>
      </c>
      <c r="AG2112" s="104">
        <v>10.3</v>
      </c>
    </row>
    <row r="2113" spans="1:33" ht="9.9499999999999993" customHeight="1">
      <c r="A2113" s="107"/>
      <c r="B2113" s="107"/>
      <c r="C2113" s="108"/>
      <c r="D2113" s="108"/>
      <c r="E2113" s="107"/>
      <c r="F2113" s="107"/>
      <c r="G2113" s="107"/>
    </row>
    <row r="2114" spans="1:33" ht="20.100000000000001" customHeight="1">
      <c r="A2114" s="109" t="s">
        <v>805</v>
      </c>
      <c r="B2114" s="109"/>
      <c r="C2114" s="109"/>
      <c r="D2114" s="109"/>
      <c r="E2114" s="109"/>
      <c r="F2114" s="109"/>
      <c r="G2114" s="109"/>
      <c r="AA2114" s="6" t="s">
        <v>805</v>
      </c>
    </row>
    <row r="2115" spans="1:33" ht="15" customHeight="1">
      <c r="A2115" s="110" t="s">
        <v>63</v>
      </c>
      <c r="B2115" s="110"/>
      <c r="C2115" s="111" t="s">
        <v>2</v>
      </c>
      <c r="D2115" s="111" t="s">
        <v>3</v>
      </c>
      <c r="E2115" s="111" t="s">
        <v>4</v>
      </c>
      <c r="F2115" s="111" t="s">
        <v>5</v>
      </c>
      <c r="G2115" s="111" t="s">
        <v>6</v>
      </c>
      <c r="AA2115" s="6" t="s">
        <v>63</v>
      </c>
      <c r="AC2115" s="6" t="s">
        <v>2</v>
      </c>
      <c r="AD2115" s="6" t="s">
        <v>3</v>
      </c>
      <c r="AE2115" s="6" t="s">
        <v>4</v>
      </c>
      <c r="AF2115" s="104" t="s">
        <v>5</v>
      </c>
      <c r="AG2115" s="104" t="s">
        <v>6</v>
      </c>
    </row>
    <row r="2116" spans="1:33" ht="15" customHeight="1">
      <c r="A2116" s="112" t="s">
        <v>110</v>
      </c>
      <c r="B2116" s="113" t="s">
        <v>111</v>
      </c>
      <c r="C2116" s="112" t="s">
        <v>8</v>
      </c>
      <c r="D2116" s="112" t="s">
        <v>112</v>
      </c>
      <c r="E2116" s="114">
        <v>0.22850000000000001</v>
      </c>
      <c r="F2116" s="115">
        <f>IF(D2116="H",$K$9*AF2116,$K$10*AF2116)</f>
        <v>15.51</v>
      </c>
      <c r="G2116" s="115">
        <f t="shared" ref="G2116" si="578">TRUNC(F2116*E2116,2)</f>
        <v>3.54</v>
      </c>
      <c r="AA2116" s="6" t="s">
        <v>110</v>
      </c>
      <c r="AB2116" s="6" t="s">
        <v>111</v>
      </c>
      <c r="AC2116" s="6" t="s">
        <v>8</v>
      </c>
      <c r="AD2116" s="6" t="s">
        <v>112</v>
      </c>
      <c r="AE2116" s="6">
        <v>0.22850000000000001</v>
      </c>
      <c r="AF2116" s="104">
        <v>20.68</v>
      </c>
      <c r="AG2116" s="104">
        <v>4.72</v>
      </c>
    </row>
    <row r="2117" spans="1:33" ht="15" customHeight="1">
      <c r="A2117" s="107"/>
      <c r="B2117" s="107"/>
      <c r="C2117" s="107"/>
      <c r="D2117" s="107"/>
      <c r="E2117" s="116" t="s">
        <v>75</v>
      </c>
      <c r="F2117" s="116"/>
      <c r="G2117" s="117">
        <f>SUM(G2116)</f>
        <v>3.54</v>
      </c>
      <c r="AE2117" s="6" t="s">
        <v>75</v>
      </c>
      <c r="AG2117" s="104">
        <v>4.72</v>
      </c>
    </row>
    <row r="2118" spans="1:33" ht="15" customHeight="1">
      <c r="A2118" s="110" t="s">
        <v>96</v>
      </c>
      <c r="B2118" s="110"/>
      <c r="C2118" s="111" t="s">
        <v>2</v>
      </c>
      <c r="D2118" s="111" t="s">
        <v>3</v>
      </c>
      <c r="E2118" s="111" t="s">
        <v>4</v>
      </c>
      <c r="F2118" s="111" t="s">
        <v>5</v>
      </c>
      <c r="G2118" s="111" t="s">
        <v>6</v>
      </c>
      <c r="AA2118" s="6" t="s">
        <v>96</v>
      </c>
      <c r="AC2118" s="6" t="s">
        <v>2</v>
      </c>
      <c r="AD2118" s="6" t="s">
        <v>3</v>
      </c>
      <c r="AE2118" s="6" t="s">
        <v>4</v>
      </c>
      <c r="AF2118" s="104" t="s">
        <v>5</v>
      </c>
      <c r="AG2118" s="104" t="s">
        <v>6</v>
      </c>
    </row>
    <row r="2119" spans="1:33" ht="15" customHeight="1">
      <c r="A2119" s="112" t="s">
        <v>797</v>
      </c>
      <c r="B2119" s="113" t="s">
        <v>1741</v>
      </c>
      <c r="C2119" s="112" t="s">
        <v>8</v>
      </c>
      <c r="D2119" s="112" t="s">
        <v>36</v>
      </c>
      <c r="E2119" s="114">
        <v>0.16309999999999999</v>
      </c>
      <c r="F2119" s="115">
        <f t="shared" ref="F2119:F2120" si="579">IF(D2119="H",$K$9*AF2119,$K$10*AF2119)</f>
        <v>17.234999999999999</v>
      </c>
      <c r="G2119" s="115">
        <f t="shared" ref="G2119:G2120" si="580">TRUNC(F2119*E2119,2)</f>
        <v>2.81</v>
      </c>
      <c r="AA2119" s="6" t="s">
        <v>797</v>
      </c>
      <c r="AB2119" s="6" t="s">
        <v>1741</v>
      </c>
      <c r="AC2119" s="6" t="s">
        <v>8</v>
      </c>
      <c r="AD2119" s="6" t="s">
        <v>36</v>
      </c>
      <c r="AE2119" s="6">
        <v>0.16309999999999999</v>
      </c>
      <c r="AF2119" s="104">
        <v>22.98</v>
      </c>
      <c r="AG2119" s="104">
        <v>3.74</v>
      </c>
    </row>
    <row r="2120" spans="1:33" ht="15" customHeight="1">
      <c r="A2120" s="112" t="s">
        <v>127</v>
      </c>
      <c r="B2120" s="113" t="s">
        <v>1727</v>
      </c>
      <c r="C2120" s="112" t="s">
        <v>8</v>
      </c>
      <c r="D2120" s="112" t="s">
        <v>36</v>
      </c>
      <c r="E2120" s="114">
        <v>5.4399999999999997E-2</v>
      </c>
      <c r="F2120" s="115">
        <f t="shared" si="579"/>
        <v>12.84</v>
      </c>
      <c r="G2120" s="115">
        <f t="shared" si="580"/>
        <v>0.69</v>
      </c>
      <c r="AA2120" s="6" t="s">
        <v>127</v>
      </c>
      <c r="AB2120" s="6" t="s">
        <v>1727</v>
      </c>
      <c r="AC2120" s="6" t="s">
        <v>8</v>
      </c>
      <c r="AD2120" s="6" t="s">
        <v>36</v>
      </c>
      <c r="AE2120" s="6">
        <v>5.4399999999999997E-2</v>
      </c>
      <c r="AF2120" s="104">
        <v>17.12</v>
      </c>
      <c r="AG2120" s="104">
        <v>0.93</v>
      </c>
    </row>
    <row r="2121" spans="1:33" ht="18" customHeight="1">
      <c r="A2121" s="107"/>
      <c r="B2121" s="107"/>
      <c r="C2121" s="107"/>
      <c r="D2121" s="107"/>
      <c r="E2121" s="116" t="s">
        <v>99</v>
      </c>
      <c r="F2121" s="116"/>
      <c r="G2121" s="117">
        <f>SUM(G2119:G2120)</f>
        <v>3.5</v>
      </c>
      <c r="AE2121" s="6" t="s">
        <v>99</v>
      </c>
      <c r="AG2121" s="104">
        <v>4.67</v>
      </c>
    </row>
    <row r="2122" spans="1:33" ht="15" customHeight="1">
      <c r="A2122" s="107"/>
      <c r="B2122" s="107"/>
      <c r="C2122" s="107"/>
      <c r="D2122" s="107"/>
      <c r="E2122" s="118" t="s">
        <v>21</v>
      </c>
      <c r="F2122" s="118"/>
      <c r="G2122" s="119">
        <f>G2121+G2117</f>
        <v>7.04</v>
      </c>
      <c r="AE2122" s="6" t="s">
        <v>21</v>
      </c>
      <c r="AG2122" s="104">
        <v>9.39</v>
      </c>
    </row>
    <row r="2123" spans="1:33" ht="9.9499999999999993" customHeight="1">
      <c r="A2123" s="107"/>
      <c r="B2123" s="107"/>
      <c r="C2123" s="108"/>
      <c r="D2123" s="108"/>
      <c r="E2123" s="107"/>
      <c r="F2123" s="107"/>
      <c r="G2123" s="107"/>
    </row>
    <row r="2124" spans="1:33" ht="20.100000000000001" customHeight="1">
      <c r="A2124" s="109" t="s">
        <v>806</v>
      </c>
      <c r="B2124" s="109"/>
      <c r="C2124" s="109"/>
      <c r="D2124" s="109"/>
      <c r="E2124" s="109"/>
      <c r="F2124" s="109"/>
      <c r="G2124" s="109"/>
      <c r="AA2124" s="6" t="s">
        <v>806</v>
      </c>
    </row>
    <row r="2125" spans="1:33" ht="15" customHeight="1">
      <c r="A2125" s="110" t="s">
        <v>63</v>
      </c>
      <c r="B2125" s="110"/>
      <c r="C2125" s="111" t="s">
        <v>2</v>
      </c>
      <c r="D2125" s="111" t="s">
        <v>3</v>
      </c>
      <c r="E2125" s="111" t="s">
        <v>4</v>
      </c>
      <c r="F2125" s="111" t="s">
        <v>5</v>
      </c>
      <c r="G2125" s="111" t="s">
        <v>6</v>
      </c>
      <c r="AA2125" s="6" t="s">
        <v>63</v>
      </c>
      <c r="AC2125" s="6" t="s">
        <v>2</v>
      </c>
      <c r="AD2125" s="6" t="s">
        <v>3</v>
      </c>
      <c r="AE2125" s="6" t="s">
        <v>4</v>
      </c>
      <c r="AF2125" s="104" t="s">
        <v>5</v>
      </c>
      <c r="AG2125" s="104" t="s">
        <v>6</v>
      </c>
    </row>
    <row r="2126" spans="1:33" ht="15" customHeight="1">
      <c r="A2126" s="112" t="s">
        <v>110</v>
      </c>
      <c r="B2126" s="113" t="s">
        <v>111</v>
      </c>
      <c r="C2126" s="112" t="s">
        <v>8</v>
      </c>
      <c r="D2126" s="112" t="s">
        <v>112</v>
      </c>
      <c r="E2126" s="114">
        <v>0.22850000000000001</v>
      </c>
      <c r="F2126" s="115">
        <f>IF(D2126="H",$K$9*AF2126,$K$10*AF2126)</f>
        <v>15.51</v>
      </c>
      <c r="G2126" s="115">
        <f t="shared" ref="G2126" si="581">TRUNC(F2126*E2126,2)</f>
        <v>3.54</v>
      </c>
      <c r="AA2126" s="6" t="s">
        <v>110</v>
      </c>
      <c r="AB2126" s="6" t="s">
        <v>111</v>
      </c>
      <c r="AC2126" s="6" t="s">
        <v>8</v>
      </c>
      <c r="AD2126" s="6" t="s">
        <v>112</v>
      </c>
      <c r="AE2126" s="6">
        <v>0.22850000000000001</v>
      </c>
      <c r="AF2126" s="104">
        <v>20.68</v>
      </c>
      <c r="AG2126" s="104">
        <v>4.72</v>
      </c>
    </row>
    <row r="2127" spans="1:33" ht="15" customHeight="1">
      <c r="A2127" s="107"/>
      <c r="B2127" s="107"/>
      <c r="C2127" s="107"/>
      <c r="D2127" s="107"/>
      <c r="E2127" s="116" t="s">
        <v>75</v>
      </c>
      <c r="F2127" s="116"/>
      <c r="G2127" s="117">
        <f>SUM(G2126)</f>
        <v>3.54</v>
      </c>
      <c r="AE2127" s="6" t="s">
        <v>75</v>
      </c>
      <c r="AG2127" s="104">
        <v>4.72</v>
      </c>
    </row>
    <row r="2128" spans="1:33" ht="15" customHeight="1">
      <c r="A2128" s="110" t="s">
        <v>96</v>
      </c>
      <c r="B2128" s="110"/>
      <c r="C2128" s="111" t="s">
        <v>2</v>
      </c>
      <c r="D2128" s="111" t="s">
        <v>3</v>
      </c>
      <c r="E2128" s="111" t="s">
        <v>4</v>
      </c>
      <c r="F2128" s="111" t="s">
        <v>5</v>
      </c>
      <c r="G2128" s="111" t="s">
        <v>6</v>
      </c>
      <c r="AA2128" s="6" t="s">
        <v>96</v>
      </c>
      <c r="AC2128" s="6" t="s">
        <v>2</v>
      </c>
      <c r="AD2128" s="6" t="s">
        <v>3</v>
      </c>
      <c r="AE2128" s="6" t="s">
        <v>4</v>
      </c>
      <c r="AF2128" s="104" t="s">
        <v>5</v>
      </c>
      <c r="AG2128" s="104" t="s">
        <v>6</v>
      </c>
    </row>
    <row r="2129" spans="1:33" ht="15" customHeight="1">
      <c r="A2129" s="112" t="s">
        <v>797</v>
      </c>
      <c r="B2129" s="113" t="s">
        <v>1741</v>
      </c>
      <c r="C2129" s="112" t="s">
        <v>8</v>
      </c>
      <c r="D2129" s="112" t="s">
        <v>36</v>
      </c>
      <c r="E2129" s="114">
        <v>0.22700000000000001</v>
      </c>
      <c r="F2129" s="115">
        <f t="shared" ref="F2129:F2130" si="582">IF(D2129="H",$K$9*AF2129,$K$10*AF2129)</f>
        <v>17.234999999999999</v>
      </c>
      <c r="G2129" s="115">
        <f t="shared" ref="G2129:G2130" si="583">TRUNC(F2129*E2129,2)</f>
        <v>3.91</v>
      </c>
      <c r="AA2129" s="6" t="s">
        <v>797</v>
      </c>
      <c r="AB2129" s="6" t="s">
        <v>1741</v>
      </c>
      <c r="AC2129" s="6" t="s">
        <v>8</v>
      </c>
      <c r="AD2129" s="6" t="s">
        <v>36</v>
      </c>
      <c r="AE2129" s="6">
        <v>0.22700000000000001</v>
      </c>
      <c r="AF2129" s="104">
        <v>22.98</v>
      </c>
      <c r="AG2129" s="104">
        <v>5.21</v>
      </c>
    </row>
    <row r="2130" spans="1:33" ht="15" customHeight="1">
      <c r="A2130" s="112" t="s">
        <v>127</v>
      </c>
      <c r="B2130" s="113" t="s">
        <v>1727</v>
      </c>
      <c r="C2130" s="112" t="s">
        <v>8</v>
      </c>
      <c r="D2130" s="112" t="s">
        <v>36</v>
      </c>
      <c r="E2130" s="114">
        <v>7.5700000000000003E-2</v>
      </c>
      <c r="F2130" s="115">
        <f t="shared" si="582"/>
        <v>12.84</v>
      </c>
      <c r="G2130" s="115">
        <f t="shared" si="583"/>
        <v>0.97</v>
      </c>
      <c r="AA2130" s="6" t="s">
        <v>127</v>
      </c>
      <c r="AB2130" s="6" t="s">
        <v>1727</v>
      </c>
      <c r="AC2130" s="6" t="s">
        <v>8</v>
      </c>
      <c r="AD2130" s="6" t="s">
        <v>36</v>
      </c>
      <c r="AE2130" s="6">
        <v>7.5700000000000003E-2</v>
      </c>
      <c r="AF2130" s="104">
        <v>17.12</v>
      </c>
      <c r="AG2130" s="104">
        <v>1.29</v>
      </c>
    </row>
    <row r="2131" spans="1:33" ht="18" customHeight="1">
      <c r="A2131" s="107"/>
      <c r="B2131" s="107"/>
      <c r="C2131" s="107"/>
      <c r="D2131" s="107"/>
      <c r="E2131" s="116" t="s">
        <v>99</v>
      </c>
      <c r="F2131" s="116"/>
      <c r="G2131" s="117">
        <f>SUM(G2129:G2130)</f>
        <v>4.88</v>
      </c>
      <c r="AE2131" s="6" t="s">
        <v>99</v>
      </c>
      <c r="AG2131" s="104">
        <v>6.5</v>
      </c>
    </row>
    <row r="2132" spans="1:33" ht="15" customHeight="1">
      <c r="A2132" s="107"/>
      <c r="B2132" s="107"/>
      <c r="C2132" s="107"/>
      <c r="D2132" s="107"/>
      <c r="E2132" s="118" t="s">
        <v>21</v>
      </c>
      <c r="F2132" s="118"/>
      <c r="G2132" s="119">
        <f>G2131+G2127</f>
        <v>8.42</v>
      </c>
      <c r="AE2132" s="6" t="s">
        <v>21</v>
      </c>
      <c r="AG2132" s="104">
        <v>11.22</v>
      </c>
    </row>
    <row r="2133" spans="1:33" ht="9.9499999999999993" customHeight="1">
      <c r="A2133" s="107"/>
      <c r="B2133" s="107"/>
      <c r="C2133" s="108"/>
      <c r="D2133" s="108"/>
      <c r="E2133" s="107"/>
      <c r="F2133" s="107"/>
      <c r="G2133" s="107"/>
    </row>
    <row r="2134" spans="1:33" ht="20.100000000000001" customHeight="1">
      <c r="A2134" s="109" t="s">
        <v>807</v>
      </c>
      <c r="B2134" s="109"/>
      <c r="C2134" s="109"/>
      <c r="D2134" s="109"/>
      <c r="E2134" s="109"/>
      <c r="F2134" s="109"/>
      <c r="G2134" s="109"/>
      <c r="AA2134" s="6" t="s">
        <v>807</v>
      </c>
    </row>
    <row r="2135" spans="1:33" ht="15" customHeight="1">
      <c r="A2135" s="110" t="s">
        <v>63</v>
      </c>
      <c r="B2135" s="110"/>
      <c r="C2135" s="111" t="s">
        <v>2</v>
      </c>
      <c r="D2135" s="111" t="s">
        <v>3</v>
      </c>
      <c r="E2135" s="111" t="s">
        <v>4</v>
      </c>
      <c r="F2135" s="111" t="s">
        <v>5</v>
      </c>
      <c r="G2135" s="111" t="s">
        <v>6</v>
      </c>
      <c r="AA2135" s="6" t="s">
        <v>63</v>
      </c>
      <c r="AC2135" s="6" t="s">
        <v>2</v>
      </c>
      <c r="AD2135" s="6" t="s">
        <v>3</v>
      </c>
      <c r="AE2135" s="6" t="s">
        <v>4</v>
      </c>
      <c r="AF2135" s="104" t="s">
        <v>5</v>
      </c>
      <c r="AG2135" s="104" t="s">
        <v>6</v>
      </c>
    </row>
    <row r="2136" spans="1:33" ht="15" customHeight="1">
      <c r="A2136" s="112" t="s">
        <v>795</v>
      </c>
      <c r="B2136" s="113" t="s">
        <v>796</v>
      </c>
      <c r="C2136" s="112" t="s">
        <v>8</v>
      </c>
      <c r="D2136" s="112" t="s">
        <v>112</v>
      </c>
      <c r="E2136" s="114">
        <v>0.16</v>
      </c>
      <c r="F2136" s="115">
        <f>IF(D2136="H",$K$9*AF2136,$K$10*AF2136)</f>
        <v>5.8125</v>
      </c>
      <c r="G2136" s="115">
        <f t="shared" ref="G2136" si="584">TRUNC(F2136*E2136,2)</f>
        <v>0.93</v>
      </c>
      <c r="AA2136" s="6" t="s">
        <v>795</v>
      </c>
      <c r="AB2136" s="6" t="s">
        <v>796</v>
      </c>
      <c r="AC2136" s="6" t="s">
        <v>8</v>
      </c>
      <c r="AD2136" s="6" t="s">
        <v>112</v>
      </c>
      <c r="AE2136" s="6">
        <v>0.16</v>
      </c>
      <c r="AF2136" s="104">
        <v>7.75</v>
      </c>
      <c r="AG2136" s="104">
        <v>1.24</v>
      </c>
    </row>
    <row r="2137" spans="1:33" ht="15" customHeight="1">
      <c r="A2137" s="107"/>
      <c r="B2137" s="107"/>
      <c r="C2137" s="107"/>
      <c r="D2137" s="107"/>
      <c r="E2137" s="116" t="s">
        <v>75</v>
      </c>
      <c r="F2137" s="116"/>
      <c r="G2137" s="117">
        <f>SUM(G2136)</f>
        <v>0.93</v>
      </c>
      <c r="AE2137" s="6" t="s">
        <v>75</v>
      </c>
      <c r="AG2137" s="104">
        <v>1.24</v>
      </c>
    </row>
    <row r="2138" spans="1:33" ht="15" customHeight="1">
      <c r="A2138" s="110" t="s">
        <v>96</v>
      </c>
      <c r="B2138" s="110"/>
      <c r="C2138" s="111" t="s">
        <v>2</v>
      </c>
      <c r="D2138" s="111" t="s">
        <v>3</v>
      </c>
      <c r="E2138" s="111" t="s">
        <v>4</v>
      </c>
      <c r="F2138" s="111" t="s">
        <v>5</v>
      </c>
      <c r="G2138" s="111" t="s">
        <v>6</v>
      </c>
      <c r="AA2138" s="6" t="s">
        <v>96</v>
      </c>
      <c r="AC2138" s="6" t="s">
        <v>2</v>
      </c>
      <c r="AD2138" s="6" t="s">
        <v>3</v>
      </c>
      <c r="AE2138" s="6" t="s">
        <v>4</v>
      </c>
      <c r="AF2138" s="104" t="s">
        <v>5</v>
      </c>
      <c r="AG2138" s="104" t="s">
        <v>6</v>
      </c>
    </row>
    <row r="2139" spans="1:33" ht="15" customHeight="1">
      <c r="A2139" s="112" t="s">
        <v>797</v>
      </c>
      <c r="B2139" s="113" t="s">
        <v>1741</v>
      </c>
      <c r="C2139" s="112" t="s">
        <v>8</v>
      </c>
      <c r="D2139" s="112" t="s">
        <v>36</v>
      </c>
      <c r="E2139" s="114">
        <v>4.7E-2</v>
      </c>
      <c r="F2139" s="115">
        <f t="shared" ref="F2139:F2140" si="585">IF(D2139="H",$K$9*AF2139,$K$10*AF2139)</f>
        <v>17.234999999999999</v>
      </c>
      <c r="G2139" s="115">
        <f t="shared" ref="G2139" si="586">TRUNC(F2139*E2139,2)</f>
        <v>0.81</v>
      </c>
      <c r="AA2139" s="6" t="s">
        <v>797</v>
      </c>
      <c r="AB2139" s="6" t="s">
        <v>1741</v>
      </c>
      <c r="AC2139" s="6" t="s">
        <v>8</v>
      </c>
      <c r="AD2139" s="6" t="s">
        <v>36</v>
      </c>
      <c r="AE2139" s="6">
        <v>4.7E-2</v>
      </c>
      <c r="AF2139" s="104">
        <v>22.98</v>
      </c>
      <c r="AG2139" s="104">
        <v>1.08</v>
      </c>
    </row>
    <row r="2140" spans="1:33" ht="15" customHeight="1">
      <c r="A2140" s="112" t="s">
        <v>127</v>
      </c>
      <c r="B2140" s="113" t="s">
        <v>1727</v>
      </c>
      <c r="C2140" s="112" t="s">
        <v>8</v>
      </c>
      <c r="D2140" s="112" t="s">
        <v>36</v>
      </c>
      <c r="E2140" s="114">
        <v>1.2E-2</v>
      </c>
      <c r="F2140" s="115">
        <f t="shared" si="585"/>
        <v>12.84</v>
      </c>
      <c r="G2140" s="115">
        <f t="shared" ref="G2140" si="587">TRUNC(F2140*E2140,2)</f>
        <v>0.15</v>
      </c>
      <c r="AA2140" s="6" t="s">
        <v>127</v>
      </c>
      <c r="AB2140" s="6" t="s">
        <v>1727</v>
      </c>
      <c r="AC2140" s="6" t="s">
        <v>8</v>
      </c>
      <c r="AD2140" s="6" t="s">
        <v>36</v>
      </c>
      <c r="AE2140" s="6">
        <v>1.2E-2</v>
      </c>
      <c r="AF2140" s="104">
        <v>17.12</v>
      </c>
      <c r="AG2140" s="104">
        <v>0.2</v>
      </c>
    </row>
    <row r="2141" spans="1:33" ht="18" customHeight="1">
      <c r="A2141" s="107"/>
      <c r="B2141" s="107"/>
      <c r="C2141" s="107"/>
      <c r="D2141" s="107"/>
      <c r="E2141" s="116" t="s">
        <v>99</v>
      </c>
      <c r="F2141" s="116"/>
      <c r="G2141" s="117">
        <f>SUM(G2139:G2140)</f>
        <v>0.96000000000000008</v>
      </c>
      <c r="AE2141" s="6" t="s">
        <v>99</v>
      </c>
      <c r="AG2141" s="104">
        <v>1.28</v>
      </c>
    </row>
    <row r="2142" spans="1:33" ht="15" customHeight="1">
      <c r="A2142" s="107"/>
      <c r="B2142" s="107"/>
      <c r="C2142" s="107"/>
      <c r="D2142" s="107"/>
      <c r="E2142" s="118" t="s">
        <v>21</v>
      </c>
      <c r="F2142" s="118"/>
      <c r="G2142" s="119">
        <f>G2141+G2137</f>
        <v>1.8900000000000001</v>
      </c>
      <c r="AE2142" s="6" t="s">
        <v>21</v>
      </c>
      <c r="AG2142" s="104">
        <v>2.52</v>
      </c>
    </row>
    <row r="2143" spans="1:33" ht="9.9499999999999993" customHeight="1">
      <c r="A2143" s="107"/>
      <c r="B2143" s="107"/>
      <c r="C2143" s="108"/>
      <c r="D2143" s="108"/>
      <c r="E2143" s="107"/>
      <c r="F2143" s="107"/>
      <c r="G2143" s="107"/>
    </row>
    <row r="2144" spans="1:33" ht="20.100000000000001" customHeight="1">
      <c r="A2144" s="109" t="s">
        <v>808</v>
      </c>
      <c r="B2144" s="109"/>
      <c r="C2144" s="109"/>
      <c r="D2144" s="109"/>
      <c r="E2144" s="109"/>
      <c r="F2144" s="109"/>
      <c r="G2144" s="109"/>
      <c r="AA2144" s="6" t="s">
        <v>808</v>
      </c>
    </row>
    <row r="2145" spans="1:33" ht="15" customHeight="1">
      <c r="A2145" s="110" t="s">
        <v>63</v>
      </c>
      <c r="B2145" s="110"/>
      <c r="C2145" s="111" t="s">
        <v>2</v>
      </c>
      <c r="D2145" s="111" t="s">
        <v>3</v>
      </c>
      <c r="E2145" s="111" t="s">
        <v>4</v>
      </c>
      <c r="F2145" s="111" t="s">
        <v>5</v>
      </c>
      <c r="G2145" s="111" t="s">
        <v>6</v>
      </c>
      <c r="AA2145" s="6" t="s">
        <v>63</v>
      </c>
      <c r="AC2145" s="6" t="s">
        <v>2</v>
      </c>
      <c r="AD2145" s="6" t="s">
        <v>3</v>
      </c>
      <c r="AE2145" s="6" t="s">
        <v>4</v>
      </c>
      <c r="AF2145" s="104" t="s">
        <v>5</v>
      </c>
      <c r="AG2145" s="104" t="s">
        <v>6</v>
      </c>
    </row>
    <row r="2146" spans="1:33" ht="20.100000000000001" customHeight="1">
      <c r="A2146" s="112" t="s">
        <v>809</v>
      </c>
      <c r="B2146" s="113" t="s">
        <v>810</v>
      </c>
      <c r="C2146" s="112" t="s">
        <v>8</v>
      </c>
      <c r="D2146" s="112" t="s">
        <v>90</v>
      </c>
      <c r="E2146" s="114">
        <v>1.9379999999999999</v>
      </c>
      <c r="F2146" s="115">
        <f>IF(D2146="H",$K$9*AF2146,$K$10*AF2146)</f>
        <v>3.6974999999999998</v>
      </c>
      <c r="G2146" s="115">
        <f t="shared" ref="G2146" si="588">TRUNC(F2146*E2146,2)</f>
        <v>7.16</v>
      </c>
      <c r="AA2146" s="6" t="s">
        <v>809</v>
      </c>
      <c r="AB2146" s="6" t="s">
        <v>810</v>
      </c>
      <c r="AC2146" s="6" t="s">
        <v>8</v>
      </c>
      <c r="AD2146" s="6" t="s">
        <v>90</v>
      </c>
      <c r="AE2146" s="6">
        <v>1.9379999999999999</v>
      </c>
      <c r="AF2146" s="104">
        <v>4.93</v>
      </c>
      <c r="AG2146" s="104">
        <v>9.5500000000000007</v>
      </c>
    </row>
    <row r="2147" spans="1:33" ht="15" customHeight="1">
      <c r="A2147" s="107"/>
      <c r="B2147" s="107"/>
      <c r="C2147" s="107"/>
      <c r="D2147" s="107"/>
      <c r="E2147" s="116" t="s">
        <v>75</v>
      </c>
      <c r="F2147" s="116"/>
      <c r="G2147" s="117">
        <f>SUM(G2146)</f>
        <v>7.16</v>
      </c>
      <c r="AE2147" s="6" t="s">
        <v>75</v>
      </c>
      <c r="AG2147" s="104">
        <v>9.5500000000000007</v>
      </c>
    </row>
    <row r="2148" spans="1:33" ht="15" customHeight="1">
      <c r="A2148" s="110" t="s">
        <v>96</v>
      </c>
      <c r="B2148" s="110"/>
      <c r="C2148" s="111" t="s">
        <v>2</v>
      </c>
      <c r="D2148" s="111" t="s">
        <v>3</v>
      </c>
      <c r="E2148" s="111" t="s">
        <v>4</v>
      </c>
      <c r="F2148" s="111" t="s">
        <v>5</v>
      </c>
      <c r="G2148" s="111" t="s">
        <v>6</v>
      </c>
      <c r="AA2148" s="6" t="s">
        <v>96</v>
      </c>
      <c r="AC2148" s="6" t="s">
        <v>2</v>
      </c>
      <c r="AD2148" s="6" t="s">
        <v>3</v>
      </c>
      <c r="AE2148" s="6" t="s">
        <v>4</v>
      </c>
      <c r="AF2148" s="104" t="s">
        <v>5</v>
      </c>
      <c r="AG2148" s="104" t="s">
        <v>6</v>
      </c>
    </row>
    <row r="2149" spans="1:33" ht="15" customHeight="1">
      <c r="A2149" s="112" t="s">
        <v>797</v>
      </c>
      <c r="B2149" s="113" t="s">
        <v>1741</v>
      </c>
      <c r="C2149" s="112" t="s">
        <v>8</v>
      </c>
      <c r="D2149" s="112" t="s">
        <v>36</v>
      </c>
      <c r="E2149" s="114">
        <v>0.151</v>
      </c>
      <c r="F2149" s="115">
        <f t="shared" ref="F2149:F2150" si="589">IF(D2149="H",$K$9*AF2149,$K$10*AF2149)</f>
        <v>17.234999999999999</v>
      </c>
      <c r="G2149" s="115">
        <f t="shared" ref="G2149:G2150" si="590">TRUNC(F2149*E2149,2)</f>
        <v>2.6</v>
      </c>
      <c r="AA2149" s="6" t="s">
        <v>797</v>
      </c>
      <c r="AB2149" s="6" t="s">
        <v>1741</v>
      </c>
      <c r="AC2149" s="6" t="s">
        <v>8</v>
      </c>
      <c r="AD2149" s="6" t="s">
        <v>36</v>
      </c>
      <c r="AE2149" s="6">
        <v>0.151</v>
      </c>
      <c r="AF2149" s="104">
        <v>22.98</v>
      </c>
      <c r="AG2149" s="104">
        <v>3.46</v>
      </c>
    </row>
    <row r="2150" spans="1:33" ht="15" customHeight="1">
      <c r="A2150" s="112" t="s">
        <v>127</v>
      </c>
      <c r="B2150" s="113" t="s">
        <v>1727</v>
      </c>
      <c r="C2150" s="112" t="s">
        <v>8</v>
      </c>
      <c r="D2150" s="112" t="s">
        <v>36</v>
      </c>
      <c r="E2150" s="114">
        <v>3.7999999999999999E-2</v>
      </c>
      <c r="F2150" s="115">
        <f t="shared" si="589"/>
        <v>12.84</v>
      </c>
      <c r="G2150" s="115">
        <f t="shared" si="590"/>
        <v>0.48</v>
      </c>
      <c r="AA2150" s="6" t="s">
        <v>127</v>
      </c>
      <c r="AB2150" s="6" t="s">
        <v>1727</v>
      </c>
      <c r="AC2150" s="6" t="s">
        <v>8</v>
      </c>
      <c r="AD2150" s="6" t="s">
        <v>36</v>
      </c>
      <c r="AE2150" s="6">
        <v>3.7999999999999999E-2</v>
      </c>
      <c r="AF2150" s="104">
        <v>17.12</v>
      </c>
      <c r="AG2150" s="104">
        <v>0.65</v>
      </c>
    </row>
    <row r="2151" spans="1:33" ht="18" customHeight="1">
      <c r="A2151" s="107"/>
      <c r="B2151" s="107"/>
      <c r="C2151" s="107"/>
      <c r="D2151" s="107"/>
      <c r="E2151" s="116" t="s">
        <v>99</v>
      </c>
      <c r="F2151" s="116"/>
      <c r="G2151" s="117">
        <f>SUM(G2149:G2150)</f>
        <v>3.08</v>
      </c>
      <c r="AE2151" s="6" t="s">
        <v>99</v>
      </c>
      <c r="AG2151" s="104">
        <v>4.1100000000000003</v>
      </c>
    </row>
    <row r="2152" spans="1:33" ht="15" customHeight="1">
      <c r="A2152" s="107"/>
      <c r="B2152" s="107"/>
      <c r="C2152" s="107"/>
      <c r="D2152" s="107"/>
      <c r="E2152" s="118" t="s">
        <v>21</v>
      </c>
      <c r="F2152" s="118"/>
      <c r="G2152" s="119">
        <f>G2151+G2147</f>
        <v>10.24</v>
      </c>
      <c r="AE2152" s="6" t="s">
        <v>21</v>
      </c>
      <c r="AG2152" s="104">
        <v>13.66</v>
      </c>
    </row>
    <row r="2153" spans="1:33" ht="9.9499999999999993" customHeight="1">
      <c r="A2153" s="107"/>
      <c r="B2153" s="107"/>
      <c r="C2153" s="108"/>
      <c r="D2153" s="108"/>
      <c r="E2153" s="107"/>
      <c r="F2153" s="107"/>
      <c r="G2153" s="107"/>
    </row>
    <row r="2154" spans="1:33" ht="20.100000000000001" customHeight="1">
      <c r="A2154" s="109" t="s">
        <v>811</v>
      </c>
      <c r="B2154" s="109"/>
      <c r="C2154" s="109"/>
      <c r="D2154" s="109"/>
      <c r="E2154" s="109"/>
      <c r="F2154" s="109"/>
      <c r="G2154" s="109"/>
      <c r="AA2154" s="6" t="s">
        <v>811</v>
      </c>
    </row>
    <row r="2155" spans="1:33" ht="15" customHeight="1">
      <c r="A2155" s="110" t="s">
        <v>63</v>
      </c>
      <c r="B2155" s="110"/>
      <c r="C2155" s="111" t="s">
        <v>2</v>
      </c>
      <c r="D2155" s="111" t="s">
        <v>3</v>
      </c>
      <c r="E2155" s="111" t="s">
        <v>4</v>
      </c>
      <c r="F2155" s="111" t="s">
        <v>5</v>
      </c>
      <c r="G2155" s="111" t="s">
        <v>6</v>
      </c>
      <c r="AA2155" s="6" t="s">
        <v>63</v>
      </c>
      <c r="AC2155" s="6" t="s">
        <v>2</v>
      </c>
      <c r="AD2155" s="6" t="s">
        <v>3</v>
      </c>
      <c r="AE2155" s="6" t="s">
        <v>4</v>
      </c>
      <c r="AF2155" s="104" t="s">
        <v>5</v>
      </c>
      <c r="AG2155" s="104" t="s">
        <v>6</v>
      </c>
    </row>
    <row r="2156" spans="1:33" ht="15" customHeight="1">
      <c r="A2156" s="112" t="s">
        <v>110</v>
      </c>
      <c r="B2156" s="113" t="s">
        <v>111</v>
      </c>
      <c r="C2156" s="112" t="s">
        <v>8</v>
      </c>
      <c r="D2156" s="112" t="s">
        <v>112</v>
      </c>
      <c r="E2156" s="114">
        <v>0.22850000000000001</v>
      </c>
      <c r="F2156" s="115">
        <f>IF(D2156="H",$K$9*AF2156,$K$10*AF2156)</f>
        <v>15.51</v>
      </c>
      <c r="G2156" s="115">
        <f>TRUNC(F2156*E2156,2)</f>
        <v>3.54</v>
      </c>
      <c r="AA2156" s="6" t="s">
        <v>110</v>
      </c>
      <c r="AB2156" s="6" t="s">
        <v>111</v>
      </c>
      <c r="AC2156" s="6" t="s">
        <v>8</v>
      </c>
      <c r="AD2156" s="6" t="s">
        <v>112</v>
      </c>
      <c r="AE2156" s="6">
        <v>0.22850000000000001</v>
      </c>
      <c r="AF2156" s="104">
        <v>20.68</v>
      </c>
      <c r="AG2156" s="104">
        <v>4.72</v>
      </c>
    </row>
    <row r="2157" spans="1:33" ht="15" customHeight="1">
      <c r="A2157" s="107"/>
      <c r="B2157" s="107"/>
      <c r="C2157" s="107"/>
      <c r="D2157" s="107"/>
      <c r="E2157" s="116" t="s">
        <v>75</v>
      </c>
      <c r="F2157" s="116"/>
      <c r="G2157" s="117">
        <f>SUM(G2156)</f>
        <v>3.54</v>
      </c>
      <c r="AE2157" s="6" t="s">
        <v>75</v>
      </c>
      <c r="AG2157" s="104">
        <v>4.72</v>
      </c>
    </row>
    <row r="2158" spans="1:33" ht="15" customHeight="1">
      <c r="A2158" s="110" t="s">
        <v>96</v>
      </c>
      <c r="B2158" s="110"/>
      <c r="C2158" s="111" t="s">
        <v>2</v>
      </c>
      <c r="D2158" s="111" t="s">
        <v>3</v>
      </c>
      <c r="E2158" s="111" t="s">
        <v>4</v>
      </c>
      <c r="F2158" s="111" t="s">
        <v>5</v>
      </c>
      <c r="G2158" s="111" t="s">
        <v>6</v>
      </c>
      <c r="AA2158" s="6" t="s">
        <v>96</v>
      </c>
      <c r="AC2158" s="6" t="s">
        <v>2</v>
      </c>
      <c r="AD2158" s="6" t="s">
        <v>3</v>
      </c>
      <c r="AE2158" s="6" t="s">
        <v>4</v>
      </c>
      <c r="AF2158" s="104" t="s">
        <v>5</v>
      </c>
      <c r="AG2158" s="104" t="s">
        <v>6</v>
      </c>
    </row>
    <row r="2159" spans="1:33" ht="15" customHeight="1">
      <c r="A2159" s="112" t="s">
        <v>797</v>
      </c>
      <c r="B2159" s="113" t="s">
        <v>1741</v>
      </c>
      <c r="C2159" s="112" t="s">
        <v>8</v>
      </c>
      <c r="D2159" s="112" t="s">
        <v>36</v>
      </c>
      <c r="E2159" s="114">
        <v>0.16309999999999999</v>
      </c>
      <c r="F2159" s="115">
        <f t="shared" ref="F2159:F2160" si="591">IF(D2159="H",$K$9*AF2159,$K$10*AF2159)</f>
        <v>17.234999999999999</v>
      </c>
      <c r="G2159" s="115">
        <f t="shared" ref="G2159:G2160" si="592">TRUNC(F2159*E2159,2)</f>
        <v>2.81</v>
      </c>
      <c r="AA2159" s="6" t="s">
        <v>797</v>
      </c>
      <c r="AB2159" s="6" t="s">
        <v>1741</v>
      </c>
      <c r="AC2159" s="6" t="s">
        <v>8</v>
      </c>
      <c r="AD2159" s="6" t="s">
        <v>36</v>
      </c>
      <c r="AE2159" s="6">
        <v>0.16309999999999999</v>
      </c>
      <c r="AF2159" s="104">
        <v>22.98</v>
      </c>
      <c r="AG2159" s="104">
        <v>3.74</v>
      </c>
    </row>
    <row r="2160" spans="1:33" ht="15" customHeight="1">
      <c r="A2160" s="112" t="s">
        <v>127</v>
      </c>
      <c r="B2160" s="113" t="s">
        <v>1727</v>
      </c>
      <c r="C2160" s="112" t="s">
        <v>8</v>
      </c>
      <c r="D2160" s="112" t="s">
        <v>36</v>
      </c>
      <c r="E2160" s="114">
        <v>5.4399999999999997E-2</v>
      </c>
      <c r="F2160" s="115">
        <f t="shared" si="591"/>
        <v>12.84</v>
      </c>
      <c r="G2160" s="115">
        <f t="shared" si="592"/>
        <v>0.69</v>
      </c>
      <c r="AA2160" s="6" t="s">
        <v>127</v>
      </c>
      <c r="AB2160" s="6" t="s">
        <v>1727</v>
      </c>
      <c r="AC2160" s="6" t="s">
        <v>8</v>
      </c>
      <c r="AD2160" s="6" t="s">
        <v>36</v>
      </c>
      <c r="AE2160" s="6">
        <v>5.4399999999999997E-2</v>
      </c>
      <c r="AF2160" s="104">
        <v>17.12</v>
      </c>
      <c r="AG2160" s="104">
        <v>0.93</v>
      </c>
    </row>
    <row r="2161" spans="1:33" ht="18" customHeight="1">
      <c r="A2161" s="107"/>
      <c r="B2161" s="107"/>
      <c r="C2161" s="107"/>
      <c r="D2161" s="107"/>
      <c r="E2161" s="116" t="s">
        <v>99</v>
      </c>
      <c r="F2161" s="116"/>
      <c r="G2161" s="117">
        <f>SUM(G2159:G2160)</f>
        <v>3.5</v>
      </c>
      <c r="AE2161" s="6" t="s">
        <v>99</v>
      </c>
      <c r="AG2161" s="104">
        <v>4.67</v>
      </c>
    </row>
    <row r="2162" spans="1:33" ht="15" customHeight="1">
      <c r="A2162" s="107"/>
      <c r="B2162" s="107"/>
      <c r="C2162" s="107"/>
      <c r="D2162" s="107"/>
      <c r="E2162" s="118" t="s">
        <v>21</v>
      </c>
      <c r="F2162" s="118"/>
      <c r="G2162" s="119">
        <f>G2161+G2157</f>
        <v>7.04</v>
      </c>
      <c r="AE2162" s="6" t="s">
        <v>21</v>
      </c>
      <c r="AG2162" s="104">
        <v>9.39</v>
      </c>
    </row>
    <row r="2163" spans="1:33" ht="9.9499999999999993" customHeight="1">
      <c r="A2163" s="107"/>
      <c r="B2163" s="107"/>
      <c r="C2163" s="108"/>
      <c r="D2163" s="108"/>
      <c r="E2163" s="107"/>
      <c r="F2163" s="107"/>
      <c r="G2163" s="107"/>
    </row>
    <row r="2164" spans="1:33" ht="20.100000000000001" customHeight="1">
      <c r="A2164" s="109" t="s">
        <v>812</v>
      </c>
      <c r="B2164" s="109"/>
      <c r="C2164" s="109"/>
      <c r="D2164" s="109"/>
      <c r="E2164" s="109"/>
      <c r="F2164" s="109"/>
      <c r="G2164" s="109"/>
      <c r="AA2164" s="6" t="s">
        <v>812</v>
      </c>
    </row>
    <row r="2165" spans="1:33" ht="15" customHeight="1">
      <c r="A2165" s="110" t="s">
        <v>63</v>
      </c>
      <c r="B2165" s="110"/>
      <c r="C2165" s="111" t="s">
        <v>2</v>
      </c>
      <c r="D2165" s="111" t="s">
        <v>3</v>
      </c>
      <c r="E2165" s="111" t="s">
        <v>4</v>
      </c>
      <c r="F2165" s="111" t="s">
        <v>5</v>
      </c>
      <c r="G2165" s="111" t="s">
        <v>6</v>
      </c>
      <c r="AA2165" s="6" t="s">
        <v>63</v>
      </c>
      <c r="AC2165" s="6" t="s">
        <v>2</v>
      </c>
      <c r="AD2165" s="6" t="s">
        <v>3</v>
      </c>
      <c r="AE2165" s="6" t="s">
        <v>4</v>
      </c>
      <c r="AF2165" s="104" t="s">
        <v>5</v>
      </c>
      <c r="AG2165" s="104" t="s">
        <v>6</v>
      </c>
    </row>
    <row r="2166" spans="1:33" ht="15" customHeight="1">
      <c r="A2166" s="112" t="s">
        <v>813</v>
      </c>
      <c r="B2166" s="113" t="s">
        <v>814</v>
      </c>
      <c r="C2166" s="112" t="s">
        <v>8</v>
      </c>
      <c r="D2166" s="112" t="s">
        <v>112</v>
      </c>
      <c r="E2166" s="114">
        <v>1.06E-2</v>
      </c>
      <c r="F2166" s="115">
        <f t="shared" ref="F2166:F2167" si="593">IF(D2166="H",$K$9*AF2166,$K$10*AF2166)</f>
        <v>17.234999999999999</v>
      </c>
      <c r="G2166" s="115">
        <f t="shared" ref="G2166:G2167" si="594">TRUNC(F2166*E2166,2)</f>
        <v>0.18</v>
      </c>
      <c r="AA2166" s="6" t="s">
        <v>813</v>
      </c>
      <c r="AB2166" s="6" t="s">
        <v>814</v>
      </c>
      <c r="AC2166" s="6" t="s">
        <v>8</v>
      </c>
      <c r="AD2166" s="6" t="s">
        <v>112</v>
      </c>
      <c r="AE2166" s="6">
        <v>1.06E-2</v>
      </c>
      <c r="AF2166" s="104">
        <v>22.98</v>
      </c>
      <c r="AG2166" s="104">
        <v>0.24</v>
      </c>
    </row>
    <row r="2167" spans="1:33" ht="15" customHeight="1">
      <c r="A2167" s="112" t="s">
        <v>815</v>
      </c>
      <c r="B2167" s="113" t="s">
        <v>816</v>
      </c>
      <c r="C2167" s="112" t="s">
        <v>8</v>
      </c>
      <c r="D2167" s="112" t="s">
        <v>112</v>
      </c>
      <c r="E2167" s="114">
        <v>0.1062</v>
      </c>
      <c r="F2167" s="115">
        <f t="shared" si="593"/>
        <v>28.1175</v>
      </c>
      <c r="G2167" s="115">
        <f t="shared" si="594"/>
        <v>2.98</v>
      </c>
      <c r="AA2167" s="6" t="s">
        <v>815</v>
      </c>
      <c r="AB2167" s="6" t="s">
        <v>816</v>
      </c>
      <c r="AC2167" s="6" t="s">
        <v>8</v>
      </c>
      <c r="AD2167" s="6" t="s">
        <v>112</v>
      </c>
      <c r="AE2167" s="6">
        <v>0.1062</v>
      </c>
      <c r="AF2167" s="104">
        <v>37.49</v>
      </c>
      <c r="AG2167" s="104">
        <v>3.98</v>
      </c>
    </row>
    <row r="2168" spans="1:33" ht="15" customHeight="1">
      <c r="A2168" s="107"/>
      <c r="B2168" s="107"/>
      <c r="C2168" s="107"/>
      <c r="D2168" s="107"/>
      <c r="E2168" s="116" t="s">
        <v>75</v>
      </c>
      <c r="F2168" s="116"/>
      <c r="G2168" s="117">
        <f>SUM(G2166:G2167)</f>
        <v>3.16</v>
      </c>
      <c r="AE2168" s="6" t="s">
        <v>75</v>
      </c>
      <c r="AG2168" s="104">
        <v>4.22</v>
      </c>
    </row>
    <row r="2169" spans="1:33" ht="15" customHeight="1">
      <c r="A2169" s="110" t="s">
        <v>96</v>
      </c>
      <c r="B2169" s="110"/>
      <c r="C2169" s="111" t="s">
        <v>2</v>
      </c>
      <c r="D2169" s="111" t="s">
        <v>3</v>
      </c>
      <c r="E2169" s="111" t="s">
        <v>4</v>
      </c>
      <c r="F2169" s="111" t="s">
        <v>5</v>
      </c>
      <c r="G2169" s="111" t="s">
        <v>6</v>
      </c>
      <c r="AA2169" s="6" t="s">
        <v>96</v>
      </c>
      <c r="AC2169" s="6" t="s">
        <v>2</v>
      </c>
      <c r="AD2169" s="6" t="s">
        <v>3</v>
      </c>
      <c r="AE2169" s="6" t="s">
        <v>4</v>
      </c>
      <c r="AF2169" s="104" t="s">
        <v>5</v>
      </c>
      <c r="AG2169" s="104" t="s">
        <v>6</v>
      </c>
    </row>
    <row r="2170" spans="1:33" ht="15" customHeight="1">
      <c r="A2170" s="112" t="s">
        <v>797</v>
      </c>
      <c r="B2170" s="113" t="s">
        <v>1741</v>
      </c>
      <c r="C2170" s="112" t="s">
        <v>8</v>
      </c>
      <c r="D2170" s="112" t="s">
        <v>36</v>
      </c>
      <c r="E2170" s="114">
        <v>0.21490000000000001</v>
      </c>
      <c r="F2170" s="115">
        <f>IF(D2170="H",$K$9*AF2170,$K$10*AF2170)</f>
        <v>17.234999999999999</v>
      </c>
      <c r="G2170" s="115">
        <f t="shared" ref="G2170" si="595">TRUNC(F2170*E2170,2)</f>
        <v>3.7</v>
      </c>
      <c r="AA2170" s="6" t="s">
        <v>797</v>
      </c>
      <c r="AB2170" s="6" t="s">
        <v>1741</v>
      </c>
      <c r="AC2170" s="6" t="s">
        <v>8</v>
      </c>
      <c r="AD2170" s="6" t="s">
        <v>36</v>
      </c>
      <c r="AE2170" s="6">
        <v>0.21490000000000001</v>
      </c>
      <c r="AF2170" s="104">
        <v>22.98</v>
      </c>
      <c r="AG2170" s="104">
        <v>4.93</v>
      </c>
    </row>
    <row r="2171" spans="1:33" ht="18" customHeight="1">
      <c r="A2171" s="107"/>
      <c r="B2171" s="107"/>
      <c r="C2171" s="107"/>
      <c r="D2171" s="107"/>
      <c r="E2171" s="116" t="s">
        <v>99</v>
      </c>
      <c r="F2171" s="116"/>
      <c r="G2171" s="117">
        <f>SUM(G2170)</f>
        <v>3.7</v>
      </c>
      <c r="AE2171" s="6" t="s">
        <v>99</v>
      </c>
      <c r="AG2171" s="104">
        <v>4.93</v>
      </c>
    </row>
    <row r="2172" spans="1:33" ht="15" customHeight="1">
      <c r="A2172" s="107"/>
      <c r="B2172" s="107"/>
      <c r="C2172" s="107"/>
      <c r="D2172" s="107"/>
      <c r="E2172" s="118" t="s">
        <v>21</v>
      </c>
      <c r="F2172" s="118"/>
      <c r="G2172" s="119">
        <f>G2171+G2168</f>
        <v>6.86</v>
      </c>
      <c r="AE2172" s="6" t="s">
        <v>21</v>
      </c>
      <c r="AG2172" s="104">
        <v>9.15</v>
      </c>
    </row>
    <row r="2173" spans="1:33" ht="9.9499999999999993" customHeight="1">
      <c r="A2173" s="107"/>
      <c r="B2173" s="107"/>
      <c r="C2173" s="108"/>
      <c r="D2173" s="108"/>
      <c r="E2173" s="107"/>
      <c r="F2173" s="107"/>
      <c r="G2173" s="107"/>
    </row>
    <row r="2174" spans="1:33" ht="20.100000000000001" customHeight="1">
      <c r="A2174" s="109" t="s">
        <v>817</v>
      </c>
      <c r="B2174" s="109"/>
      <c r="C2174" s="109"/>
      <c r="D2174" s="109"/>
      <c r="E2174" s="109"/>
      <c r="F2174" s="109"/>
      <c r="G2174" s="109"/>
      <c r="AA2174" s="6" t="s">
        <v>817</v>
      </c>
    </row>
    <row r="2175" spans="1:33" ht="15" customHeight="1">
      <c r="A2175" s="110" t="s">
        <v>63</v>
      </c>
      <c r="B2175" s="110"/>
      <c r="C2175" s="111" t="s">
        <v>2</v>
      </c>
      <c r="D2175" s="111" t="s">
        <v>3</v>
      </c>
      <c r="E2175" s="111" t="s">
        <v>4</v>
      </c>
      <c r="F2175" s="111" t="s">
        <v>5</v>
      </c>
      <c r="G2175" s="111" t="s">
        <v>6</v>
      </c>
      <c r="AA2175" s="6" t="s">
        <v>63</v>
      </c>
      <c r="AC2175" s="6" t="s">
        <v>2</v>
      </c>
      <c r="AD2175" s="6" t="s">
        <v>3</v>
      </c>
      <c r="AE2175" s="6" t="s">
        <v>4</v>
      </c>
      <c r="AF2175" s="104" t="s">
        <v>5</v>
      </c>
      <c r="AG2175" s="104" t="s">
        <v>6</v>
      </c>
    </row>
    <row r="2176" spans="1:33" ht="15" customHeight="1">
      <c r="A2176" s="112" t="s">
        <v>813</v>
      </c>
      <c r="B2176" s="113" t="s">
        <v>814</v>
      </c>
      <c r="C2176" s="112" t="s">
        <v>8</v>
      </c>
      <c r="D2176" s="112" t="s">
        <v>112</v>
      </c>
      <c r="E2176" s="114">
        <v>0.124</v>
      </c>
      <c r="F2176" s="115">
        <f t="shared" ref="F2176:F2177" si="596">IF(D2176="H",$K$9*AF2176,$K$10*AF2176)</f>
        <v>17.234999999999999</v>
      </c>
      <c r="G2176" s="115">
        <f t="shared" ref="G2176:G2177" si="597">TRUNC(F2176*E2176,2)</f>
        <v>2.13</v>
      </c>
      <c r="AA2176" s="6" t="s">
        <v>813</v>
      </c>
      <c r="AB2176" s="6" t="s">
        <v>814</v>
      </c>
      <c r="AC2176" s="6" t="s">
        <v>8</v>
      </c>
      <c r="AD2176" s="6" t="s">
        <v>112</v>
      </c>
      <c r="AE2176" s="6">
        <v>0.124</v>
      </c>
      <c r="AF2176" s="104">
        <v>22.98</v>
      </c>
      <c r="AG2176" s="104">
        <v>2.84</v>
      </c>
    </row>
    <row r="2177" spans="1:33" ht="15" customHeight="1">
      <c r="A2177" s="112" t="s">
        <v>818</v>
      </c>
      <c r="B2177" s="113" t="s">
        <v>819</v>
      </c>
      <c r="C2177" s="112" t="s">
        <v>8</v>
      </c>
      <c r="D2177" s="112" t="s">
        <v>112</v>
      </c>
      <c r="E2177" s="114">
        <v>0.41339999999999999</v>
      </c>
      <c r="F2177" s="115">
        <f t="shared" si="596"/>
        <v>26.43</v>
      </c>
      <c r="G2177" s="115">
        <f t="shared" si="597"/>
        <v>10.92</v>
      </c>
      <c r="AA2177" s="6" t="s">
        <v>818</v>
      </c>
      <c r="AB2177" s="6" t="s">
        <v>819</v>
      </c>
      <c r="AC2177" s="6" t="s">
        <v>8</v>
      </c>
      <c r="AD2177" s="6" t="s">
        <v>112</v>
      </c>
      <c r="AE2177" s="6">
        <v>0.41339999999999999</v>
      </c>
      <c r="AF2177" s="104">
        <v>35.24</v>
      </c>
      <c r="AG2177" s="104">
        <v>14.56</v>
      </c>
    </row>
    <row r="2178" spans="1:33" ht="15" customHeight="1">
      <c r="A2178" s="107"/>
      <c r="B2178" s="107"/>
      <c r="C2178" s="107"/>
      <c r="D2178" s="107"/>
      <c r="E2178" s="116" t="s">
        <v>75</v>
      </c>
      <c r="F2178" s="116"/>
      <c r="G2178" s="117">
        <f>SUM(G2176:G2177)</f>
        <v>13.05</v>
      </c>
      <c r="AE2178" s="6" t="s">
        <v>75</v>
      </c>
      <c r="AG2178" s="104">
        <v>17.399999999999999</v>
      </c>
    </row>
    <row r="2179" spans="1:33" ht="15" customHeight="1">
      <c r="A2179" s="110" t="s">
        <v>96</v>
      </c>
      <c r="B2179" s="110"/>
      <c r="C2179" s="111" t="s">
        <v>2</v>
      </c>
      <c r="D2179" s="111" t="s">
        <v>3</v>
      </c>
      <c r="E2179" s="111" t="s">
        <v>4</v>
      </c>
      <c r="F2179" s="111" t="s">
        <v>5</v>
      </c>
      <c r="G2179" s="111" t="s">
        <v>6</v>
      </c>
      <c r="AA2179" s="6" t="s">
        <v>96</v>
      </c>
      <c r="AC2179" s="6" t="s">
        <v>2</v>
      </c>
      <c r="AD2179" s="6" t="s">
        <v>3</v>
      </c>
      <c r="AE2179" s="6" t="s">
        <v>4</v>
      </c>
      <c r="AF2179" s="104" t="s">
        <v>5</v>
      </c>
      <c r="AG2179" s="104" t="s">
        <v>6</v>
      </c>
    </row>
    <row r="2180" spans="1:33" ht="15" customHeight="1">
      <c r="A2180" s="112" t="s">
        <v>797</v>
      </c>
      <c r="B2180" s="113" t="s">
        <v>1741</v>
      </c>
      <c r="C2180" s="112" t="s">
        <v>8</v>
      </c>
      <c r="D2180" s="112" t="s">
        <v>36</v>
      </c>
      <c r="E2180" s="114">
        <v>1.0530999999999999</v>
      </c>
      <c r="F2180" s="115">
        <f>IF(D2180="H",$K$9*AF2180,$K$10*AF2180)</f>
        <v>17.234999999999999</v>
      </c>
      <c r="G2180" s="115">
        <f t="shared" ref="G2180" si="598">TRUNC(F2180*E2180,2)</f>
        <v>18.149999999999999</v>
      </c>
      <c r="AA2180" s="6" t="s">
        <v>797</v>
      </c>
      <c r="AB2180" s="6" t="s">
        <v>1741</v>
      </c>
      <c r="AC2180" s="6" t="s">
        <v>8</v>
      </c>
      <c r="AD2180" s="6" t="s">
        <v>36</v>
      </c>
      <c r="AE2180" s="6">
        <v>1.0530999999999999</v>
      </c>
      <c r="AF2180" s="104">
        <v>22.98</v>
      </c>
      <c r="AG2180" s="104">
        <v>24.2</v>
      </c>
    </row>
    <row r="2181" spans="1:33" ht="18" customHeight="1">
      <c r="A2181" s="107"/>
      <c r="B2181" s="107"/>
      <c r="C2181" s="107"/>
      <c r="D2181" s="107"/>
      <c r="E2181" s="116" t="s">
        <v>99</v>
      </c>
      <c r="F2181" s="116"/>
      <c r="G2181" s="117">
        <f>SUM(G2180)</f>
        <v>18.149999999999999</v>
      </c>
      <c r="AE2181" s="6" t="s">
        <v>99</v>
      </c>
      <c r="AG2181" s="104">
        <v>24.2</v>
      </c>
    </row>
    <row r="2182" spans="1:33" ht="15" customHeight="1">
      <c r="A2182" s="107"/>
      <c r="B2182" s="107"/>
      <c r="C2182" s="107"/>
      <c r="D2182" s="107"/>
      <c r="E2182" s="118" t="s">
        <v>21</v>
      </c>
      <c r="F2182" s="118"/>
      <c r="G2182" s="119">
        <f>G2181+G2178</f>
        <v>31.2</v>
      </c>
      <c r="AE2182" s="6" t="s">
        <v>21</v>
      </c>
      <c r="AG2182" s="104">
        <v>41.6</v>
      </c>
    </row>
    <row r="2183" spans="1:33" ht="9.9499999999999993" customHeight="1">
      <c r="A2183" s="107"/>
      <c r="B2183" s="107"/>
      <c r="C2183" s="108"/>
      <c r="D2183" s="108"/>
      <c r="E2183" s="107"/>
      <c r="F2183" s="107"/>
      <c r="G2183" s="107"/>
    </row>
    <row r="2184" spans="1:33" ht="20.100000000000001" customHeight="1">
      <c r="A2184" s="109" t="s">
        <v>820</v>
      </c>
      <c r="B2184" s="109"/>
      <c r="C2184" s="109"/>
      <c r="D2184" s="109"/>
      <c r="E2184" s="109"/>
      <c r="F2184" s="109"/>
      <c r="G2184" s="109"/>
      <c r="AA2184" s="6" t="s">
        <v>820</v>
      </c>
    </row>
    <row r="2185" spans="1:33" ht="15" customHeight="1">
      <c r="A2185" s="110" t="s">
        <v>63</v>
      </c>
      <c r="B2185" s="110"/>
      <c r="C2185" s="111" t="s">
        <v>2</v>
      </c>
      <c r="D2185" s="111" t="s">
        <v>3</v>
      </c>
      <c r="E2185" s="111" t="s">
        <v>4</v>
      </c>
      <c r="F2185" s="111" t="s">
        <v>5</v>
      </c>
      <c r="G2185" s="111" t="s">
        <v>6</v>
      </c>
      <c r="AA2185" s="6" t="s">
        <v>63</v>
      </c>
      <c r="AC2185" s="6" t="s">
        <v>2</v>
      </c>
      <c r="AD2185" s="6" t="s">
        <v>3</v>
      </c>
      <c r="AE2185" s="6" t="s">
        <v>4</v>
      </c>
      <c r="AF2185" s="104" t="s">
        <v>5</v>
      </c>
      <c r="AG2185" s="104" t="s">
        <v>6</v>
      </c>
    </row>
    <row r="2186" spans="1:33" ht="15" customHeight="1">
      <c r="A2186" s="112" t="s">
        <v>821</v>
      </c>
      <c r="B2186" s="113" t="s">
        <v>822</v>
      </c>
      <c r="C2186" s="112" t="s">
        <v>8</v>
      </c>
      <c r="D2186" s="112" t="s">
        <v>55</v>
      </c>
      <c r="E2186" s="114">
        <v>1.6299999999999999E-2</v>
      </c>
      <c r="F2186" s="115">
        <f t="shared" ref="F2186:F2187" si="599">IF(D2186="H",$K$9*AF2186,$K$10*AF2186)</f>
        <v>1.71</v>
      </c>
      <c r="G2186" s="115">
        <f t="shared" ref="G2186:G2187" si="600">TRUNC(F2186*E2186,2)</f>
        <v>0.02</v>
      </c>
      <c r="AA2186" s="6" t="s">
        <v>821</v>
      </c>
      <c r="AB2186" s="6" t="s">
        <v>822</v>
      </c>
      <c r="AC2186" s="6" t="s">
        <v>8</v>
      </c>
      <c r="AD2186" s="6" t="s">
        <v>55</v>
      </c>
      <c r="AE2186" s="6">
        <v>1.6299999999999999E-2</v>
      </c>
      <c r="AF2186" s="104">
        <v>2.2799999999999998</v>
      </c>
      <c r="AG2186" s="104">
        <v>0.03</v>
      </c>
    </row>
    <row r="2187" spans="1:33" ht="20.100000000000001" customHeight="1">
      <c r="A2187" s="112" t="s">
        <v>823</v>
      </c>
      <c r="B2187" s="113" t="s">
        <v>824</v>
      </c>
      <c r="C2187" s="112" t="s">
        <v>8</v>
      </c>
      <c r="D2187" s="112" t="s">
        <v>87</v>
      </c>
      <c r="E2187" s="114">
        <v>1.0548999999999999</v>
      </c>
      <c r="F2187" s="115">
        <f t="shared" si="599"/>
        <v>4.4174999999999995</v>
      </c>
      <c r="G2187" s="115">
        <f t="shared" si="600"/>
        <v>4.66</v>
      </c>
      <c r="AA2187" s="6" t="s">
        <v>823</v>
      </c>
      <c r="AB2187" s="6" t="s">
        <v>824</v>
      </c>
      <c r="AC2187" s="6" t="s">
        <v>8</v>
      </c>
      <c r="AD2187" s="6" t="s">
        <v>87</v>
      </c>
      <c r="AE2187" s="6">
        <v>1.0548999999999999</v>
      </c>
      <c r="AF2187" s="104">
        <v>5.89</v>
      </c>
      <c r="AG2187" s="104">
        <v>6.21</v>
      </c>
    </row>
    <row r="2188" spans="1:33" ht="15" customHeight="1">
      <c r="A2188" s="107"/>
      <c r="B2188" s="107"/>
      <c r="C2188" s="107"/>
      <c r="D2188" s="107"/>
      <c r="E2188" s="116" t="s">
        <v>75</v>
      </c>
      <c r="F2188" s="116"/>
      <c r="G2188" s="117">
        <f>SUM(G2186:G2187)</f>
        <v>4.68</v>
      </c>
      <c r="AE2188" s="6" t="s">
        <v>75</v>
      </c>
      <c r="AG2188" s="104">
        <v>6.24</v>
      </c>
    </row>
    <row r="2189" spans="1:33" ht="15" customHeight="1">
      <c r="A2189" s="110" t="s">
        <v>96</v>
      </c>
      <c r="B2189" s="110"/>
      <c r="C2189" s="111" t="s">
        <v>2</v>
      </c>
      <c r="D2189" s="111" t="s">
        <v>3</v>
      </c>
      <c r="E2189" s="111" t="s">
        <v>4</v>
      </c>
      <c r="F2189" s="111" t="s">
        <v>5</v>
      </c>
      <c r="G2189" s="111" t="s">
        <v>6</v>
      </c>
      <c r="AA2189" s="6" t="s">
        <v>96</v>
      </c>
      <c r="AC2189" s="6" t="s">
        <v>2</v>
      </c>
      <c r="AD2189" s="6" t="s">
        <v>3</v>
      </c>
      <c r="AE2189" s="6" t="s">
        <v>4</v>
      </c>
      <c r="AF2189" s="104" t="s">
        <v>5</v>
      </c>
      <c r="AG2189" s="104" t="s">
        <v>6</v>
      </c>
    </row>
    <row r="2190" spans="1:33" ht="20.100000000000001" customHeight="1">
      <c r="A2190" s="112" t="s">
        <v>825</v>
      </c>
      <c r="B2190" s="113" t="s">
        <v>1742</v>
      </c>
      <c r="C2190" s="112" t="s">
        <v>8</v>
      </c>
      <c r="D2190" s="112" t="s">
        <v>36</v>
      </c>
      <c r="E2190" s="114">
        <v>0.29299999999999998</v>
      </c>
      <c r="F2190" s="115">
        <f t="shared" ref="F2190:F2191" si="601">IF(D2190="H",$K$9*AF2190,$K$10*AF2190)</f>
        <v>12.914999999999999</v>
      </c>
      <c r="G2190" s="115">
        <f t="shared" ref="G2190:G2191" si="602">TRUNC(F2190*E2190,2)</f>
        <v>3.78</v>
      </c>
      <c r="AA2190" s="6" t="s">
        <v>825</v>
      </c>
      <c r="AB2190" s="6" t="s">
        <v>1742</v>
      </c>
      <c r="AC2190" s="6" t="s">
        <v>8</v>
      </c>
      <c r="AD2190" s="6" t="s">
        <v>36</v>
      </c>
      <c r="AE2190" s="6">
        <v>0.29299999999999998</v>
      </c>
      <c r="AF2190" s="104">
        <v>17.22</v>
      </c>
      <c r="AG2190" s="104">
        <v>5.04</v>
      </c>
    </row>
    <row r="2191" spans="1:33" ht="20.100000000000001" customHeight="1">
      <c r="A2191" s="112" t="s">
        <v>605</v>
      </c>
      <c r="B2191" s="113" t="s">
        <v>1736</v>
      </c>
      <c r="C2191" s="112" t="s">
        <v>8</v>
      </c>
      <c r="D2191" s="112" t="s">
        <v>36</v>
      </c>
      <c r="E2191" s="114">
        <v>0.29299999999999998</v>
      </c>
      <c r="F2191" s="115">
        <f t="shared" si="601"/>
        <v>15.75</v>
      </c>
      <c r="G2191" s="115">
        <f t="shared" si="602"/>
        <v>4.6100000000000003</v>
      </c>
      <c r="AA2191" s="6" t="s">
        <v>605</v>
      </c>
      <c r="AB2191" s="6" t="s">
        <v>1736</v>
      </c>
      <c r="AC2191" s="6" t="s">
        <v>8</v>
      </c>
      <c r="AD2191" s="6" t="s">
        <v>36</v>
      </c>
      <c r="AE2191" s="6">
        <v>0.29299999999999998</v>
      </c>
      <c r="AF2191" s="104">
        <v>21</v>
      </c>
      <c r="AG2191" s="104">
        <v>6.15</v>
      </c>
    </row>
    <row r="2192" spans="1:33" ht="18" customHeight="1">
      <c r="A2192" s="107"/>
      <c r="B2192" s="107"/>
      <c r="C2192" s="107"/>
      <c r="D2192" s="107"/>
      <c r="E2192" s="116" t="s">
        <v>99</v>
      </c>
      <c r="F2192" s="116"/>
      <c r="G2192" s="117">
        <f>SUM(G2190:G2191)</f>
        <v>8.39</v>
      </c>
      <c r="AE2192" s="6" t="s">
        <v>99</v>
      </c>
      <c r="AG2192" s="104">
        <v>11.19</v>
      </c>
    </row>
    <row r="2193" spans="1:33" ht="15" customHeight="1">
      <c r="A2193" s="107"/>
      <c r="B2193" s="107"/>
      <c r="C2193" s="107"/>
      <c r="D2193" s="107"/>
      <c r="E2193" s="118" t="s">
        <v>21</v>
      </c>
      <c r="F2193" s="118"/>
      <c r="G2193" s="119">
        <f>G2192+G2188</f>
        <v>13.07</v>
      </c>
      <c r="AE2193" s="6" t="s">
        <v>21</v>
      </c>
      <c r="AG2193" s="104">
        <v>17.43</v>
      </c>
    </row>
    <row r="2194" spans="1:33" ht="9.9499999999999993" customHeight="1">
      <c r="A2194" s="107"/>
      <c r="B2194" s="107"/>
      <c r="C2194" s="108"/>
      <c r="D2194" s="108"/>
      <c r="E2194" s="107"/>
      <c r="F2194" s="107"/>
      <c r="G2194" s="107"/>
    </row>
    <row r="2195" spans="1:33" ht="20.100000000000001" customHeight="1">
      <c r="A2195" s="109" t="s">
        <v>826</v>
      </c>
      <c r="B2195" s="109"/>
      <c r="C2195" s="109"/>
      <c r="D2195" s="109"/>
      <c r="E2195" s="109"/>
      <c r="F2195" s="109"/>
      <c r="G2195" s="109"/>
      <c r="AA2195" s="6" t="s">
        <v>826</v>
      </c>
    </row>
    <row r="2196" spans="1:33" ht="15" customHeight="1">
      <c r="A2196" s="110" t="s">
        <v>63</v>
      </c>
      <c r="B2196" s="110"/>
      <c r="C2196" s="111" t="s">
        <v>2</v>
      </c>
      <c r="D2196" s="111" t="s">
        <v>3</v>
      </c>
      <c r="E2196" s="111" t="s">
        <v>4</v>
      </c>
      <c r="F2196" s="111" t="s">
        <v>5</v>
      </c>
      <c r="G2196" s="111" t="s">
        <v>6</v>
      </c>
      <c r="AA2196" s="6" t="s">
        <v>63</v>
      </c>
      <c r="AC2196" s="6" t="s">
        <v>2</v>
      </c>
      <c r="AD2196" s="6" t="s">
        <v>3</v>
      </c>
      <c r="AE2196" s="6" t="s">
        <v>4</v>
      </c>
      <c r="AF2196" s="104" t="s">
        <v>5</v>
      </c>
      <c r="AG2196" s="104" t="s">
        <v>6</v>
      </c>
    </row>
    <row r="2197" spans="1:33" ht="15" customHeight="1">
      <c r="A2197" s="112" t="s">
        <v>821</v>
      </c>
      <c r="B2197" s="113" t="s">
        <v>822</v>
      </c>
      <c r="C2197" s="112" t="s">
        <v>8</v>
      </c>
      <c r="D2197" s="112" t="s">
        <v>55</v>
      </c>
      <c r="E2197" s="114">
        <v>2.3E-2</v>
      </c>
      <c r="F2197" s="115">
        <f t="shared" ref="F2197:F2198" si="603">IF(D2197="H",$K$9*AF2197,$K$10*AF2197)</f>
        <v>1.71</v>
      </c>
      <c r="G2197" s="115">
        <f t="shared" ref="G2197:G2198" si="604">TRUNC(F2197*E2197,2)</f>
        <v>0.03</v>
      </c>
      <c r="AA2197" s="6" t="s">
        <v>821</v>
      </c>
      <c r="AB2197" s="6" t="s">
        <v>822</v>
      </c>
      <c r="AC2197" s="6" t="s">
        <v>8</v>
      </c>
      <c r="AD2197" s="6" t="s">
        <v>55</v>
      </c>
      <c r="AE2197" s="6">
        <v>2.3E-2</v>
      </c>
      <c r="AF2197" s="104">
        <v>2.2799999999999998</v>
      </c>
      <c r="AG2197" s="104">
        <v>0.05</v>
      </c>
    </row>
    <row r="2198" spans="1:33" ht="20.100000000000001" customHeight="1">
      <c r="A2198" s="112" t="s">
        <v>509</v>
      </c>
      <c r="B2198" s="113" t="s">
        <v>510</v>
      </c>
      <c r="C2198" s="112" t="s">
        <v>8</v>
      </c>
      <c r="D2198" s="112" t="s">
        <v>87</v>
      </c>
      <c r="E2198" s="114">
        <v>1.0548999999999999</v>
      </c>
      <c r="F2198" s="115">
        <f t="shared" si="603"/>
        <v>7.2900000000000009</v>
      </c>
      <c r="G2198" s="115">
        <f t="shared" si="604"/>
        <v>7.69</v>
      </c>
      <c r="AA2198" s="6" t="s">
        <v>509</v>
      </c>
      <c r="AB2198" s="6" t="s">
        <v>510</v>
      </c>
      <c r="AC2198" s="6" t="s">
        <v>8</v>
      </c>
      <c r="AD2198" s="6" t="s">
        <v>87</v>
      </c>
      <c r="AE2198" s="6">
        <v>1.0548999999999999</v>
      </c>
      <c r="AF2198" s="104">
        <v>9.7200000000000006</v>
      </c>
      <c r="AG2198" s="104">
        <v>10.25</v>
      </c>
    </row>
    <row r="2199" spans="1:33" ht="15" customHeight="1">
      <c r="A2199" s="107"/>
      <c r="B2199" s="107"/>
      <c r="C2199" s="107"/>
      <c r="D2199" s="107"/>
      <c r="E2199" s="116" t="s">
        <v>75</v>
      </c>
      <c r="F2199" s="116"/>
      <c r="G2199" s="117">
        <f>SUM(G2197:G2198)</f>
        <v>7.7200000000000006</v>
      </c>
      <c r="AE2199" s="6" t="s">
        <v>75</v>
      </c>
      <c r="AG2199" s="104">
        <v>10.3</v>
      </c>
    </row>
    <row r="2200" spans="1:33" ht="15" customHeight="1">
      <c r="A2200" s="110" t="s">
        <v>96</v>
      </c>
      <c r="B2200" s="110"/>
      <c r="C2200" s="111" t="s">
        <v>2</v>
      </c>
      <c r="D2200" s="111" t="s">
        <v>3</v>
      </c>
      <c r="E2200" s="111" t="s">
        <v>4</v>
      </c>
      <c r="F2200" s="111" t="s">
        <v>5</v>
      </c>
      <c r="G2200" s="111" t="s">
        <v>6</v>
      </c>
      <c r="AA2200" s="6" t="s">
        <v>96</v>
      </c>
      <c r="AC2200" s="6" t="s">
        <v>2</v>
      </c>
      <c r="AD2200" s="6" t="s">
        <v>3</v>
      </c>
      <c r="AE2200" s="6" t="s">
        <v>4</v>
      </c>
      <c r="AF2200" s="104" t="s">
        <v>5</v>
      </c>
      <c r="AG2200" s="104" t="s">
        <v>6</v>
      </c>
    </row>
    <row r="2201" spans="1:33" ht="20.100000000000001" customHeight="1">
      <c r="A2201" s="112" t="s">
        <v>825</v>
      </c>
      <c r="B2201" s="113" t="s">
        <v>1742</v>
      </c>
      <c r="C2201" s="112" t="s">
        <v>8</v>
      </c>
      <c r="D2201" s="112" t="s">
        <v>36</v>
      </c>
      <c r="E2201" s="114">
        <v>4.1500000000000002E-2</v>
      </c>
      <c r="F2201" s="115">
        <f t="shared" ref="F2201:F2202" si="605">IF(D2201="H",$K$9*AF2201,$K$10*AF2201)</f>
        <v>12.914999999999999</v>
      </c>
      <c r="G2201" s="115">
        <f t="shared" ref="G2201:G2202" si="606">TRUNC(F2201*E2201,2)</f>
        <v>0.53</v>
      </c>
      <c r="AA2201" s="6" t="s">
        <v>825</v>
      </c>
      <c r="AB2201" s="6" t="s">
        <v>1742</v>
      </c>
      <c r="AC2201" s="6" t="s">
        <v>8</v>
      </c>
      <c r="AD2201" s="6" t="s">
        <v>36</v>
      </c>
      <c r="AE2201" s="6">
        <v>4.1500000000000002E-2</v>
      </c>
      <c r="AF2201" s="104">
        <v>17.22</v>
      </c>
      <c r="AG2201" s="104">
        <v>0.71</v>
      </c>
    </row>
    <row r="2202" spans="1:33" ht="20.100000000000001" customHeight="1">
      <c r="A2202" s="112" t="s">
        <v>605</v>
      </c>
      <c r="B2202" s="113" t="s">
        <v>1736</v>
      </c>
      <c r="C2202" s="112" t="s">
        <v>8</v>
      </c>
      <c r="D2202" s="112" t="s">
        <v>36</v>
      </c>
      <c r="E2202" s="114">
        <v>4.1500000000000002E-2</v>
      </c>
      <c r="F2202" s="115">
        <f t="shared" si="605"/>
        <v>15.75</v>
      </c>
      <c r="G2202" s="115">
        <f t="shared" si="606"/>
        <v>0.65</v>
      </c>
      <c r="AA2202" s="6" t="s">
        <v>605</v>
      </c>
      <c r="AB2202" s="6" t="s">
        <v>1736</v>
      </c>
      <c r="AC2202" s="6" t="s">
        <v>8</v>
      </c>
      <c r="AD2202" s="6" t="s">
        <v>36</v>
      </c>
      <c r="AE2202" s="6">
        <v>4.1500000000000002E-2</v>
      </c>
      <c r="AF2202" s="104">
        <v>21</v>
      </c>
      <c r="AG2202" s="104">
        <v>0.87</v>
      </c>
    </row>
    <row r="2203" spans="1:33" ht="18" customHeight="1">
      <c r="A2203" s="107"/>
      <c r="B2203" s="107"/>
      <c r="C2203" s="107"/>
      <c r="D2203" s="107"/>
      <c r="E2203" s="116" t="s">
        <v>99</v>
      </c>
      <c r="F2203" s="116"/>
      <c r="G2203" s="117">
        <f>SUM(G2201:G2202)</f>
        <v>1.1800000000000002</v>
      </c>
      <c r="AE2203" s="6" t="s">
        <v>99</v>
      </c>
      <c r="AG2203" s="104">
        <v>1.58</v>
      </c>
    </row>
    <row r="2204" spans="1:33" ht="15" customHeight="1">
      <c r="A2204" s="107"/>
      <c r="B2204" s="107"/>
      <c r="C2204" s="107"/>
      <c r="D2204" s="107"/>
      <c r="E2204" s="118" t="s">
        <v>21</v>
      </c>
      <c r="F2204" s="118"/>
      <c r="G2204" s="119">
        <f>G2203+G2199</f>
        <v>8.9</v>
      </c>
      <c r="AE2204" s="6" t="s">
        <v>21</v>
      </c>
      <c r="AG2204" s="104">
        <v>11.88</v>
      </c>
    </row>
    <row r="2205" spans="1:33" ht="9.9499999999999993" customHeight="1">
      <c r="A2205" s="107"/>
      <c r="B2205" s="107"/>
      <c r="C2205" s="108"/>
      <c r="D2205" s="108"/>
      <c r="E2205" s="107"/>
      <c r="F2205" s="107"/>
      <c r="G2205" s="107"/>
    </row>
    <row r="2206" spans="1:33" ht="27" customHeight="1">
      <c r="A2206" s="109" t="s">
        <v>827</v>
      </c>
      <c r="B2206" s="109"/>
      <c r="C2206" s="109"/>
      <c r="D2206" s="109"/>
      <c r="E2206" s="109"/>
      <c r="F2206" s="109"/>
      <c r="G2206" s="109"/>
      <c r="AA2206" s="6" t="s">
        <v>827</v>
      </c>
    </row>
    <row r="2207" spans="1:33" ht="15" customHeight="1">
      <c r="A2207" s="110" t="s">
        <v>63</v>
      </c>
      <c r="B2207" s="110"/>
      <c r="C2207" s="111" t="s">
        <v>2</v>
      </c>
      <c r="D2207" s="111" t="s">
        <v>3</v>
      </c>
      <c r="E2207" s="111" t="s">
        <v>4</v>
      </c>
      <c r="F2207" s="111" t="s">
        <v>5</v>
      </c>
      <c r="G2207" s="111" t="s">
        <v>6</v>
      </c>
      <c r="AA2207" s="6" t="s">
        <v>63</v>
      </c>
      <c r="AC2207" s="6" t="s">
        <v>2</v>
      </c>
      <c r="AD2207" s="6" t="s">
        <v>3</v>
      </c>
      <c r="AE2207" s="6" t="s">
        <v>4</v>
      </c>
      <c r="AF2207" s="104" t="s">
        <v>5</v>
      </c>
      <c r="AG2207" s="104" t="s">
        <v>6</v>
      </c>
    </row>
    <row r="2208" spans="1:33" ht="15" customHeight="1">
      <c r="A2208" s="112" t="s">
        <v>821</v>
      </c>
      <c r="B2208" s="113" t="s">
        <v>822</v>
      </c>
      <c r="C2208" s="112" t="s">
        <v>8</v>
      </c>
      <c r="D2208" s="112" t="s">
        <v>55</v>
      </c>
      <c r="E2208" s="114">
        <v>2.47E-2</v>
      </c>
      <c r="F2208" s="115">
        <f>IF(D2208="H",$K$9*AF2208,$K$10*AF2208)</f>
        <v>1.71</v>
      </c>
      <c r="G2208" s="115">
        <f t="shared" ref="G2208:G2209" si="607">TRUNC(F2208*E2208,2)</f>
        <v>0.04</v>
      </c>
      <c r="AA2208" s="6" t="s">
        <v>821</v>
      </c>
      <c r="AB2208" s="6" t="s">
        <v>822</v>
      </c>
      <c r="AC2208" s="6" t="s">
        <v>8</v>
      </c>
      <c r="AD2208" s="6" t="s">
        <v>55</v>
      </c>
      <c r="AE2208" s="6">
        <v>2.47E-2</v>
      </c>
      <c r="AF2208" s="104">
        <v>2.2799999999999998</v>
      </c>
      <c r="AG2208" s="104">
        <v>0.05</v>
      </c>
    </row>
    <row r="2209" spans="1:33" ht="20.100000000000001" customHeight="1">
      <c r="A2209" s="112" t="s">
        <v>828</v>
      </c>
      <c r="B2209" s="113" t="s">
        <v>829</v>
      </c>
      <c r="C2209" s="112" t="s">
        <v>8</v>
      </c>
      <c r="D2209" s="112" t="s">
        <v>87</v>
      </c>
      <c r="E2209" s="114">
        <v>1.0548999999999999</v>
      </c>
      <c r="F2209" s="115">
        <f>IF(D2209="H",$K$9*AF2209,$K$10*AF2209)</f>
        <v>10.11</v>
      </c>
      <c r="G2209" s="115">
        <f t="shared" si="607"/>
        <v>10.66</v>
      </c>
      <c r="AA2209" s="6" t="s">
        <v>828</v>
      </c>
      <c r="AB2209" s="6" t="s">
        <v>829</v>
      </c>
      <c r="AC2209" s="6" t="s">
        <v>8</v>
      </c>
      <c r="AD2209" s="6" t="s">
        <v>87</v>
      </c>
      <c r="AE2209" s="6">
        <v>1.0548999999999999</v>
      </c>
      <c r="AF2209" s="104">
        <v>13.48</v>
      </c>
      <c r="AG2209" s="104">
        <v>14.22</v>
      </c>
    </row>
    <row r="2210" spans="1:33" ht="15" customHeight="1">
      <c r="A2210" s="107"/>
      <c r="B2210" s="107"/>
      <c r="C2210" s="107"/>
      <c r="D2210" s="107"/>
      <c r="E2210" s="116" t="s">
        <v>75</v>
      </c>
      <c r="F2210" s="116"/>
      <c r="G2210" s="117">
        <f>SUM(G2208:G2209)</f>
        <v>10.7</v>
      </c>
      <c r="AE2210" s="6" t="s">
        <v>75</v>
      </c>
      <c r="AG2210" s="104">
        <v>14.27</v>
      </c>
    </row>
    <row r="2211" spans="1:33" ht="15" customHeight="1">
      <c r="A2211" s="110" t="s">
        <v>96</v>
      </c>
      <c r="B2211" s="110"/>
      <c r="C2211" s="111" t="s">
        <v>2</v>
      </c>
      <c r="D2211" s="111" t="s">
        <v>3</v>
      </c>
      <c r="E2211" s="111" t="s">
        <v>4</v>
      </c>
      <c r="F2211" s="111" t="s">
        <v>5</v>
      </c>
      <c r="G2211" s="111" t="s">
        <v>6</v>
      </c>
      <c r="AA2211" s="6" t="s">
        <v>96</v>
      </c>
      <c r="AC2211" s="6" t="s">
        <v>2</v>
      </c>
      <c r="AD2211" s="6" t="s">
        <v>3</v>
      </c>
      <c r="AE2211" s="6" t="s">
        <v>4</v>
      </c>
      <c r="AF2211" s="104" t="s">
        <v>5</v>
      </c>
      <c r="AG2211" s="104" t="s">
        <v>6</v>
      </c>
    </row>
    <row r="2212" spans="1:33" ht="20.100000000000001" customHeight="1">
      <c r="A2212" s="112" t="s">
        <v>825</v>
      </c>
      <c r="B2212" s="113" t="s">
        <v>1742</v>
      </c>
      <c r="C2212" s="112" t="s">
        <v>8</v>
      </c>
      <c r="D2212" s="112" t="s">
        <v>36</v>
      </c>
      <c r="E2212" s="114">
        <v>0.44440000000000002</v>
      </c>
      <c r="F2212" s="115">
        <f t="shared" ref="F2212:F2213" si="608">IF(D2212="H",$K$9*AF2212,$K$10*AF2212)</f>
        <v>12.914999999999999</v>
      </c>
      <c r="G2212" s="115">
        <f t="shared" ref="G2212:G2213" si="609">TRUNC(F2212*E2212,2)</f>
        <v>5.73</v>
      </c>
      <c r="AA2212" s="6" t="s">
        <v>825</v>
      </c>
      <c r="AB2212" s="6" t="s">
        <v>1742</v>
      </c>
      <c r="AC2212" s="6" t="s">
        <v>8</v>
      </c>
      <c r="AD2212" s="6" t="s">
        <v>36</v>
      </c>
      <c r="AE2212" s="6">
        <v>0.44440000000000002</v>
      </c>
      <c r="AF2212" s="104">
        <v>17.22</v>
      </c>
      <c r="AG2212" s="104">
        <v>7.65</v>
      </c>
    </row>
    <row r="2213" spans="1:33" ht="20.100000000000001" customHeight="1">
      <c r="A2213" s="112" t="s">
        <v>605</v>
      </c>
      <c r="B2213" s="113" t="s">
        <v>1736</v>
      </c>
      <c r="C2213" s="112" t="s">
        <v>8</v>
      </c>
      <c r="D2213" s="112" t="s">
        <v>36</v>
      </c>
      <c r="E2213" s="114">
        <v>0.44440000000000002</v>
      </c>
      <c r="F2213" s="115">
        <f t="shared" si="608"/>
        <v>15.75</v>
      </c>
      <c r="G2213" s="115">
        <f t="shared" si="609"/>
        <v>6.99</v>
      </c>
      <c r="AA2213" s="6" t="s">
        <v>605</v>
      </c>
      <c r="AB2213" s="6" t="s">
        <v>1736</v>
      </c>
      <c r="AC2213" s="6" t="s">
        <v>8</v>
      </c>
      <c r="AD2213" s="6" t="s">
        <v>36</v>
      </c>
      <c r="AE2213" s="6">
        <v>0.44440000000000002</v>
      </c>
      <c r="AF2213" s="104">
        <v>21</v>
      </c>
      <c r="AG2213" s="104">
        <v>9.33</v>
      </c>
    </row>
    <row r="2214" spans="1:33" ht="18" customHeight="1">
      <c r="A2214" s="107"/>
      <c r="B2214" s="107"/>
      <c r="C2214" s="107"/>
      <c r="D2214" s="107"/>
      <c r="E2214" s="116" t="s">
        <v>99</v>
      </c>
      <c r="F2214" s="116"/>
      <c r="G2214" s="117">
        <f>SUM(G2212:G2213)</f>
        <v>12.72</v>
      </c>
      <c r="AE2214" s="6" t="s">
        <v>99</v>
      </c>
      <c r="AG2214" s="104">
        <v>16.98</v>
      </c>
    </row>
    <row r="2215" spans="1:33" ht="15" customHeight="1">
      <c r="A2215" s="107"/>
      <c r="B2215" s="107"/>
      <c r="C2215" s="107"/>
      <c r="D2215" s="107"/>
      <c r="E2215" s="118" t="s">
        <v>21</v>
      </c>
      <c r="F2215" s="118"/>
      <c r="G2215" s="119">
        <f>G2214+G2210</f>
        <v>23.42</v>
      </c>
      <c r="AE2215" s="6" t="s">
        <v>21</v>
      </c>
      <c r="AG2215" s="104">
        <v>31.25</v>
      </c>
    </row>
    <row r="2216" spans="1:33" ht="9.9499999999999993" customHeight="1">
      <c r="A2216" s="107"/>
      <c r="B2216" s="107"/>
      <c r="C2216" s="108"/>
      <c r="D2216" s="108"/>
      <c r="E2216" s="107"/>
      <c r="F2216" s="107"/>
      <c r="G2216" s="107"/>
    </row>
    <row r="2217" spans="1:33" ht="20.100000000000001" customHeight="1">
      <c r="A2217" s="109" t="s">
        <v>830</v>
      </c>
      <c r="B2217" s="109"/>
      <c r="C2217" s="109"/>
      <c r="D2217" s="109"/>
      <c r="E2217" s="109"/>
      <c r="F2217" s="109"/>
      <c r="G2217" s="109"/>
      <c r="AA2217" s="6" t="s">
        <v>830</v>
      </c>
    </row>
    <row r="2218" spans="1:33" ht="15" customHeight="1">
      <c r="A2218" s="110" t="s">
        <v>63</v>
      </c>
      <c r="B2218" s="110"/>
      <c r="C2218" s="111" t="s">
        <v>2</v>
      </c>
      <c r="D2218" s="111" t="s">
        <v>3</v>
      </c>
      <c r="E2218" s="111" t="s">
        <v>4</v>
      </c>
      <c r="F2218" s="111" t="s">
        <v>5</v>
      </c>
      <c r="G2218" s="111" t="s">
        <v>6</v>
      </c>
      <c r="AA2218" s="6" t="s">
        <v>63</v>
      </c>
      <c r="AC2218" s="6" t="s">
        <v>2</v>
      </c>
      <c r="AD2218" s="6" t="s">
        <v>3</v>
      </c>
      <c r="AE2218" s="6" t="s">
        <v>4</v>
      </c>
      <c r="AF2218" s="104" t="s">
        <v>5</v>
      </c>
      <c r="AG2218" s="104" t="s">
        <v>6</v>
      </c>
    </row>
    <row r="2219" spans="1:33" ht="15" customHeight="1">
      <c r="A2219" s="112" t="s">
        <v>831</v>
      </c>
      <c r="B2219" s="113" t="s">
        <v>832</v>
      </c>
      <c r="C2219" s="112" t="s">
        <v>8</v>
      </c>
      <c r="D2219" s="112" t="s">
        <v>55</v>
      </c>
      <c r="E2219" s="114">
        <v>9.9000000000000008E-3</v>
      </c>
      <c r="F2219" s="115">
        <f t="shared" ref="F2219:F2222" si="610">IF(D2219="H",$K$9*AF2219,$K$10*AF2219)</f>
        <v>45.18</v>
      </c>
      <c r="G2219" s="115">
        <f t="shared" ref="G2219:G2222" si="611">TRUNC(F2219*E2219,2)</f>
        <v>0.44</v>
      </c>
      <c r="AA2219" s="6" t="s">
        <v>831</v>
      </c>
      <c r="AB2219" s="6" t="s">
        <v>832</v>
      </c>
      <c r="AC2219" s="6" t="s">
        <v>8</v>
      </c>
      <c r="AD2219" s="6" t="s">
        <v>55</v>
      </c>
      <c r="AE2219" s="6">
        <v>9.9000000000000008E-3</v>
      </c>
      <c r="AF2219" s="104">
        <v>60.24</v>
      </c>
      <c r="AG2219" s="104">
        <v>0.59</v>
      </c>
    </row>
    <row r="2220" spans="1:33" ht="20.100000000000001" customHeight="1">
      <c r="A2220" s="112" t="s">
        <v>833</v>
      </c>
      <c r="B2220" s="113" t="s">
        <v>834</v>
      </c>
      <c r="C2220" s="112" t="s">
        <v>8</v>
      </c>
      <c r="D2220" s="112" t="s">
        <v>55</v>
      </c>
      <c r="E2220" s="114">
        <v>1</v>
      </c>
      <c r="F2220" s="115">
        <f t="shared" si="610"/>
        <v>1.59</v>
      </c>
      <c r="G2220" s="115">
        <f t="shared" si="611"/>
        <v>1.59</v>
      </c>
      <c r="AA2220" s="6" t="s">
        <v>833</v>
      </c>
      <c r="AB2220" s="6" t="s">
        <v>834</v>
      </c>
      <c r="AC2220" s="6" t="s">
        <v>8</v>
      </c>
      <c r="AD2220" s="6" t="s">
        <v>55</v>
      </c>
      <c r="AE2220" s="6">
        <v>1</v>
      </c>
      <c r="AF2220" s="104">
        <v>2.12</v>
      </c>
      <c r="AG2220" s="104">
        <v>2.12</v>
      </c>
    </row>
    <row r="2221" spans="1:33" ht="15" customHeight="1">
      <c r="A2221" s="112" t="s">
        <v>821</v>
      </c>
      <c r="B2221" s="113" t="s">
        <v>822</v>
      </c>
      <c r="C2221" s="112" t="s">
        <v>8</v>
      </c>
      <c r="D2221" s="112" t="s">
        <v>55</v>
      </c>
      <c r="E2221" s="114">
        <v>7.1000000000000004E-3</v>
      </c>
      <c r="F2221" s="115">
        <f t="shared" si="610"/>
        <v>1.71</v>
      </c>
      <c r="G2221" s="115">
        <f t="shared" si="611"/>
        <v>0.01</v>
      </c>
      <c r="AA2221" s="6" t="s">
        <v>821</v>
      </c>
      <c r="AB2221" s="6" t="s">
        <v>822</v>
      </c>
      <c r="AC2221" s="6" t="s">
        <v>8</v>
      </c>
      <c r="AD2221" s="6" t="s">
        <v>55</v>
      </c>
      <c r="AE2221" s="6">
        <v>7.1000000000000004E-3</v>
      </c>
      <c r="AF2221" s="104">
        <v>2.2799999999999998</v>
      </c>
      <c r="AG2221" s="104">
        <v>0.01</v>
      </c>
    </row>
    <row r="2222" spans="1:33" ht="20.100000000000001" customHeight="1">
      <c r="A2222" s="112" t="s">
        <v>835</v>
      </c>
      <c r="B2222" s="113" t="s">
        <v>836</v>
      </c>
      <c r="C2222" s="112" t="s">
        <v>8</v>
      </c>
      <c r="D2222" s="112" t="s">
        <v>55</v>
      </c>
      <c r="E2222" s="114">
        <v>1.4999999999999999E-2</v>
      </c>
      <c r="F2222" s="115">
        <f t="shared" si="610"/>
        <v>51.1875</v>
      </c>
      <c r="G2222" s="115">
        <f t="shared" si="611"/>
        <v>0.76</v>
      </c>
      <c r="AA2222" s="6" t="s">
        <v>835</v>
      </c>
      <c r="AB2222" s="6" t="s">
        <v>836</v>
      </c>
      <c r="AC2222" s="6" t="s">
        <v>8</v>
      </c>
      <c r="AD2222" s="6" t="s">
        <v>55</v>
      </c>
      <c r="AE2222" s="6">
        <v>1.4999999999999999E-2</v>
      </c>
      <c r="AF2222" s="104">
        <v>68.25</v>
      </c>
      <c r="AG2222" s="104">
        <v>1.02</v>
      </c>
    </row>
    <row r="2223" spans="1:33" ht="15" customHeight="1">
      <c r="A2223" s="107"/>
      <c r="B2223" s="107"/>
      <c r="C2223" s="107"/>
      <c r="D2223" s="107"/>
      <c r="E2223" s="116" t="s">
        <v>75</v>
      </c>
      <c r="F2223" s="116"/>
      <c r="G2223" s="117">
        <f>SUM(G2219:G2222)</f>
        <v>2.8</v>
      </c>
      <c r="AE2223" s="6" t="s">
        <v>75</v>
      </c>
      <c r="AG2223" s="104">
        <v>3.74</v>
      </c>
    </row>
    <row r="2224" spans="1:33" ht="15" customHeight="1">
      <c r="A2224" s="110" t="s">
        <v>96</v>
      </c>
      <c r="B2224" s="110"/>
      <c r="C2224" s="111" t="s">
        <v>2</v>
      </c>
      <c r="D2224" s="111" t="s">
        <v>3</v>
      </c>
      <c r="E2224" s="111" t="s">
        <v>4</v>
      </c>
      <c r="F2224" s="111" t="s">
        <v>5</v>
      </c>
      <c r="G2224" s="111" t="s">
        <v>6</v>
      </c>
      <c r="AA2224" s="6" t="s">
        <v>96</v>
      </c>
      <c r="AC2224" s="6" t="s">
        <v>2</v>
      </c>
      <c r="AD2224" s="6" t="s">
        <v>3</v>
      </c>
      <c r="AE2224" s="6" t="s">
        <v>4</v>
      </c>
      <c r="AF2224" s="104" t="s">
        <v>5</v>
      </c>
      <c r="AG2224" s="104" t="s">
        <v>6</v>
      </c>
    </row>
    <row r="2225" spans="1:33" ht="20.100000000000001" customHeight="1">
      <c r="A2225" s="112" t="s">
        <v>825</v>
      </c>
      <c r="B2225" s="113" t="s">
        <v>1742</v>
      </c>
      <c r="C2225" s="112" t="s">
        <v>8</v>
      </c>
      <c r="D2225" s="112" t="s">
        <v>36</v>
      </c>
      <c r="E2225" s="114">
        <v>0.127</v>
      </c>
      <c r="F2225" s="115">
        <f t="shared" ref="F2225:F2226" si="612">IF(D2225="H",$K$9*AF2225,$K$10*AF2225)</f>
        <v>12.914999999999999</v>
      </c>
      <c r="G2225" s="115">
        <f t="shared" ref="G2225:G2226" si="613">TRUNC(F2225*E2225,2)</f>
        <v>1.64</v>
      </c>
      <c r="AA2225" s="6" t="s">
        <v>825</v>
      </c>
      <c r="AB2225" s="6" t="s">
        <v>1742</v>
      </c>
      <c r="AC2225" s="6" t="s">
        <v>8</v>
      </c>
      <c r="AD2225" s="6" t="s">
        <v>36</v>
      </c>
      <c r="AE2225" s="6">
        <v>0.127</v>
      </c>
      <c r="AF2225" s="104">
        <v>17.22</v>
      </c>
      <c r="AG2225" s="104">
        <v>2.1800000000000002</v>
      </c>
    </row>
    <row r="2226" spans="1:33" ht="20.100000000000001" customHeight="1">
      <c r="A2226" s="112" t="s">
        <v>605</v>
      </c>
      <c r="B2226" s="113" t="s">
        <v>1736</v>
      </c>
      <c r="C2226" s="112" t="s">
        <v>8</v>
      </c>
      <c r="D2226" s="112" t="s">
        <v>36</v>
      </c>
      <c r="E2226" s="114">
        <v>0.127</v>
      </c>
      <c r="F2226" s="115">
        <f t="shared" si="612"/>
        <v>15.75</v>
      </c>
      <c r="G2226" s="115">
        <f t="shared" si="613"/>
        <v>2</v>
      </c>
      <c r="AA2226" s="6" t="s">
        <v>605</v>
      </c>
      <c r="AB2226" s="6" t="s">
        <v>1736</v>
      </c>
      <c r="AC2226" s="6" t="s">
        <v>8</v>
      </c>
      <c r="AD2226" s="6" t="s">
        <v>36</v>
      </c>
      <c r="AE2226" s="6">
        <v>0.127</v>
      </c>
      <c r="AF2226" s="104">
        <v>21</v>
      </c>
      <c r="AG2226" s="104">
        <v>2.66</v>
      </c>
    </row>
    <row r="2227" spans="1:33" ht="18" customHeight="1">
      <c r="A2227" s="107"/>
      <c r="B2227" s="107"/>
      <c r="C2227" s="107"/>
      <c r="D2227" s="107"/>
      <c r="E2227" s="116" t="s">
        <v>99</v>
      </c>
      <c r="F2227" s="116"/>
      <c r="G2227" s="117">
        <f>SUM(G2225:G2226)</f>
        <v>3.6399999999999997</v>
      </c>
      <c r="AE2227" s="6" t="s">
        <v>99</v>
      </c>
      <c r="AG2227" s="104">
        <v>4.84</v>
      </c>
    </row>
    <row r="2228" spans="1:33" ht="15" customHeight="1">
      <c r="A2228" s="107"/>
      <c r="B2228" s="107"/>
      <c r="C2228" s="107"/>
      <c r="D2228" s="107"/>
      <c r="E2228" s="118" t="s">
        <v>21</v>
      </c>
      <c r="F2228" s="118"/>
      <c r="G2228" s="119">
        <f>G2227+G2223</f>
        <v>6.4399999999999995</v>
      </c>
      <c r="AE2228" s="6" t="s">
        <v>21</v>
      </c>
      <c r="AG2228" s="104">
        <v>8.58</v>
      </c>
    </row>
    <row r="2229" spans="1:33" ht="9.9499999999999993" customHeight="1">
      <c r="A2229" s="107"/>
      <c r="B2229" s="107"/>
      <c r="C2229" s="108"/>
      <c r="D2229" s="108"/>
      <c r="E2229" s="107"/>
      <c r="F2229" s="107"/>
      <c r="G2229" s="107"/>
    </row>
    <row r="2230" spans="1:33" ht="20.100000000000001" customHeight="1">
      <c r="A2230" s="109" t="s">
        <v>837</v>
      </c>
      <c r="B2230" s="109"/>
      <c r="C2230" s="109"/>
      <c r="D2230" s="109"/>
      <c r="E2230" s="109"/>
      <c r="F2230" s="109"/>
      <c r="G2230" s="109"/>
      <c r="AA2230" s="6" t="s">
        <v>837</v>
      </c>
    </row>
    <row r="2231" spans="1:33" ht="15" customHeight="1">
      <c r="A2231" s="110" t="s">
        <v>63</v>
      </c>
      <c r="B2231" s="110"/>
      <c r="C2231" s="111" t="s">
        <v>2</v>
      </c>
      <c r="D2231" s="111" t="s">
        <v>3</v>
      </c>
      <c r="E2231" s="111" t="s">
        <v>4</v>
      </c>
      <c r="F2231" s="111" t="s">
        <v>5</v>
      </c>
      <c r="G2231" s="111" t="s">
        <v>6</v>
      </c>
      <c r="AA2231" s="6" t="s">
        <v>63</v>
      </c>
      <c r="AC2231" s="6" t="s">
        <v>2</v>
      </c>
      <c r="AD2231" s="6" t="s">
        <v>3</v>
      </c>
      <c r="AE2231" s="6" t="s">
        <v>4</v>
      </c>
      <c r="AF2231" s="104" t="s">
        <v>5</v>
      </c>
      <c r="AG2231" s="104" t="s">
        <v>6</v>
      </c>
    </row>
    <row r="2232" spans="1:33" ht="20.100000000000001" customHeight="1">
      <c r="A2232" s="112" t="s">
        <v>838</v>
      </c>
      <c r="B2232" s="113" t="s">
        <v>839</v>
      </c>
      <c r="C2232" s="112" t="s">
        <v>8</v>
      </c>
      <c r="D2232" s="112" t="s">
        <v>55</v>
      </c>
      <c r="E2232" s="114">
        <v>2</v>
      </c>
      <c r="F2232" s="115">
        <f t="shared" ref="F2232:F2234" si="614">IF(D2232="H",$K$9*AF2232,$K$10*AF2232)</f>
        <v>1.605</v>
      </c>
      <c r="G2232" s="115">
        <f t="shared" ref="G2232:G2234" si="615">TRUNC(F2232*E2232,2)</f>
        <v>3.21</v>
      </c>
      <c r="AA2232" s="6" t="s">
        <v>838</v>
      </c>
      <c r="AB2232" s="6" t="s">
        <v>839</v>
      </c>
      <c r="AC2232" s="6" t="s">
        <v>8</v>
      </c>
      <c r="AD2232" s="6" t="s">
        <v>55</v>
      </c>
      <c r="AE2232" s="6">
        <v>2</v>
      </c>
      <c r="AF2232" s="104">
        <v>2.14</v>
      </c>
      <c r="AG2232" s="104">
        <v>4.28</v>
      </c>
    </row>
    <row r="2233" spans="1:33" ht="20.100000000000001" customHeight="1">
      <c r="A2233" s="112" t="s">
        <v>840</v>
      </c>
      <c r="B2233" s="113" t="s">
        <v>841</v>
      </c>
      <c r="C2233" s="112" t="s">
        <v>8</v>
      </c>
      <c r="D2233" s="112" t="s">
        <v>55</v>
      </c>
      <c r="E2233" s="114">
        <v>1</v>
      </c>
      <c r="F2233" s="115">
        <f t="shared" si="614"/>
        <v>2.5725000000000002</v>
      </c>
      <c r="G2233" s="115">
        <f t="shared" si="615"/>
        <v>2.57</v>
      </c>
      <c r="AA2233" s="6" t="s">
        <v>840</v>
      </c>
      <c r="AB2233" s="6" t="s">
        <v>841</v>
      </c>
      <c r="AC2233" s="6" t="s">
        <v>8</v>
      </c>
      <c r="AD2233" s="6" t="s">
        <v>55</v>
      </c>
      <c r="AE2233" s="6">
        <v>1</v>
      </c>
      <c r="AF2233" s="104">
        <v>3.43</v>
      </c>
      <c r="AG2233" s="104">
        <v>3.43</v>
      </c>
    </row>
    <row r="2234" spans="1:33" ht="29.1" customHeight="1">
      <c r="A2234" s="112" t="s">
        <v>842</v>
      </c>
      <c r="B2234" s="113" t="s">
        <v>843</v>
      </c>
      <c r="C2234" s="112" t="s">
        <v>8</v>
      </c>
      <c r="D2234" s="112" t="s">
        <v>55</v>
      </c>
      <c r="E2234" s="114">
        <v>0.05</v>
      </c>
      <c r="F2234" s="115">
        <f t="shared" si="614"/>
        <v>18.645</v>
      </c>
      <c r="G2234" s="115">
        <f t="shared" si="615"/>
        <v>0.93</v>
      </c>
      <c r="AA2234" s="6" t="s">
        <v>842</v>
      </c>
      <c r="AB2234" s="6" t="s">
        <v>843</v>
      </c>
      <c r="AC2234" s="6" t="s">
        <v>8</v>
      </c>
      <c r="AD2234" s="6" t="s">
        <v>55</v>
      </c>
      <c r="AE2234" s="6">
        <v>0.05</v>
      </c>
      <c r="AF2234" s="104">
        <v>24.86</v>
      </c>
      <c r="AG2234" s="104">
        <v>1.24</v>
      </c>
    </row>
    <row r="2235" spans="1:33" ht="15" customHeight="1">
      <c r="A2235" s="107"/>
      <c r="B2235" s="107"/>
      <c r="C2235" s="107"/>
      <c r="D2235" s="107"/>
      <c r="E2235" s="116" t="s">
        <v>75</v>
      </c>
      <c r="F2235" s="116"/>
      <c r="G2235" s="117">
        <f>SUM(G2231:G2234)</f>
        <v>6.7099999999999991</v>
      </c>
      <c r="AE2235" s="6" t="s">
        <v>75</v>
      </c>
      <c r="AG2235" s="104">
        <v>8.9499999999999993</v>
      </c>
    </row>
    <row r="2236" spans="1:33" ht="15" customHeight="1">
      <c r="A2236" s="110" t="s">
        <v>96</v>
      </c>
      <c r="B2236" s="110"/>
      <c r="C2236" s="111" t="s">
        <v>2</v>
      </c>
      <c r="D2236" s="111" t="s">
        <v>3</v>
      </c>
      <c r="E2236" s="111" t="s">
        <v>4</v>
      </c>
      <c r="F2236" s="111" t="s">
        <v>5</v>
      </c>
      <c r="G2236" s="111" t="s">
        <v>6</v>
      </c>
      <c r="AA2236" s="6" t="s">
        <v>96</v>
      </c>
      <c r="AC2236" s="6" t="s">
        <v>2</v>
      </c>
      <c r="AD2236" s="6" t="s">
        <v>3</v>
      </c>
      <c r="AE2236" s="6" t="s">
        <v>4</v>
      </c>
      <c r="AF2236" s="104" t="s">
        <v>5</v>
      </c>
      <c r="AG2236" s="104" t="s">
        <v>6</v>
      </c>
    </row>
    <row r="2237" spans="1:33" ht="20.100000000000001" customHeight="1">
      <c r="A2237" s="112" t="s">
        <v>825</v>
      </c>
      <c r="B2237" s="113" t="s">
        <v>1742</v>
      </c>
      <c r="C2237" s="112" t="s">
        <v>8</v>
      </c>
      <c r="D2237" s="112" t="s">
        <v>36</v>
      </c>
      <c r="E2237" s="114">
        <v>0.13789999999999999</v>
      </c>
      <c r="F2237" s="115">
        <f>IF(D2237="H",$K$9*AF2237,$K$10*AF2237)</f>
        <v>12.914999999999999</v>
      </c>
      <c r="G2237" s="115">
        <f t="shared" ref="G2237:G2238" si="616">TRUNC(F2237*E2237,2)</f>
        <v>1.78</v>
      </c>
      <c r="AA2237" s="6" t="s">
        <v>825</v>
      </c>
      <c r="AB2237" s="6" t="s">
        <v>1742</v>
      </c>
      <c r="AC2237" s="6" t="s">
        <v>8</v>
      </c>
      <c r="AD2237" s="6" t="s">
        <v>36</v>
      </c>
      <c r="AE2237" s="6">
        <v>0.13789999999999999</v>
      </c>
      <c r="AF2237" s="104">
        <v>17.22</v>
      </c>
      <c r="AG2237" s="104">
        <v>2.37</v>
      </c>
    </row>
    <row r="2238" spans="1:33" ht="20.100000000000001" customHeight="1">
      <c r="A2238" s="112" t="s">
        <v>605</v>
      </c>
      <c r="B2238" s="113" t="s">
        <v>1736</v>
      </c>
      <c r="C2238" s="112" t="s">
        <v>8</v>
      </c>
      <c r="D2238" s="112" t="s">
        <v>36</v>
      </c>
      <c r="E2238" s="114">
        <v>0.13789999999999999</v>
      </c>
      <c r="F2238" s="115">
        <f>IF(D2238="H",$K$9*AF2238,$K$10*AF2238)</f>
        <v>15.75</v>
      </c>
      <c r="G2238" s="115">
        <f t="shared" si="616"/>
        <v>2.17</v>
      </c>
      <c r="AA2238" s="6" t="s">
        <v>605</v>
      </c>
      <c r="AB2238" s="6" t="s">
        <v>1736</v>
      </c>
      <c r="AC2238" s="6" t="s">
        <v>8</v>
      </c>
      <c r="AD2238" s="6" t="s">
        <v>36</v>
      </c>
      <c r="AE2238" s="6">
        <v>0.13789999999999999</v>
      </c>
      <c r="AF2238" s="104">
        <v>21</v>
      </c>
      <c r="AG2238" s="104">
        <v>2.89</v>
      </c>
    </row>
    <row r="2239" spans="1:33" ht="18" customHeight="1">
      <c r="A2239" s="107"/>
      <c r="B2239" s="107"/>
      <c r="C2239" s="107"/>
      <c r="D2239" s="107"/>
      <c r="E2239" s="116" t="s">
        <v>99</v>
      </c>
      <c r="F2239" s="116"/>
      <c r="G2239" s="117">
        <f>SUM(G2237:G2238)</f>
        <v>3.95</v>
      </c>
      <c r="AE2239" s="6" t="s">
        <v>99</v>
      </c>
      <c r="AG2239" s="104">
        <v>5.26</v>
      </c>
    </row>
    <row r="2240" spans="1:33" ht="15" customHeight="1">
      <c r="A2240" s="107"/>
      <c r="B2240" s="107"/>
      <c r="C2240" s="107"/>
      <c r="D2240" s="107"/>
      <c r="E2240" s="118" t="s">
        <v>21</v>
      </c>
      <c r="F2240" s="118"/>
      <c r="G2240" s="119">
        <f>G2239+G2235</f>
        <v>10.66</v>
      </c>
      <c r="AE2240" s="6" t="s">
        <v>21</v>
      </c>
      <c r="AG2240" s="104">
        <v>14.21</v>
      </c>
    </row>
    <row r="2241" spans="1:33" ht="9.9499999999999993" customHeight="1">
      <c r="A2241" s="107"/>
      <c r="B2241" s="107"/>
      <c r="C2241" s="108"/>
      <c r="D2241" s="108"/>
      <c r="E2241" s="107"/>
      <c r="F2241" s="107"/>
      <c r="G2241" s="107"/>
    </row>
    <row r="2242" spans="1:33" ht="20.100000000000001" customHeight="1">
      <c r="A2242" s="109" t="s">
        <v>1980</v>
      </c>
      <c r="B2242" s="109"/>
      <c r="C2242" s="109"/>
      <c r="D2242" s="109"/>
      <c r="E2242" s="109"/>
      <c r="F2242" s="109"/>
      <c r="G2242" s="109"/>
      <c r="AA2242" s="6" t="s">
        <v>1980</v>
      </c>
    </row>
    <row r="2243" spans="1:33" ht="15" customHeight="1">
      <c r="A2243" s="110" t="s">
        <v>63</v>
      </c>
      <c r="B2243" s="110"/>
      <c r="C2243" s="111" t="s">
        <v>2</v>
      </c>
      <c r="D2243" s="111" t="s">
        <v>3</v>
      </c>
      <c r="E2243" s="111" t="s">
        <v>4</v>
      </c>
      <c r="F2243" s="111" t="s">
        <v>5</v>
      </c>
      <c r="G2243" s="111" t="s">
        <v>6</v>
      </c>
      <c r="AA2243" s="6" t="s">
        <v>63</v>
      </c>
      <c r="AC2243" s="6" t="s">
        <v>2</v>
      </c>
      <c r="AD2243" s="6" t="s">
        <v>3</v>
      </c>
      <c r="AE2243" s="6" t="s">
        <v>4</v>
      </c>
      <c r="AF2243" s="104" t="s">
        <v>5</v>
      </c>
      <c r="AG2243" s="104" t="s">
        <v>6</v>
      </c>
    </row>
    <row r="2244" spans="1:33" ht="15" customHeight="1">
      <c r="A2244" s="112" t="s">
        <v>831</v>
      </c>
      <c r="B2244" s="113" t="s">
        <v>832</v>
      </c>
      <c r="C2244" s="112" t="s">
        <v>8</v>
      </c>
      <c r="D2244" s="112" t="s">
        <v>55</v>
      </c>
      <c r="E2244" s="114">
        <v>9.9000000000000008E-3</v>
      </c>
      <c r="F2244" s="115">
        <f t="shared" ref="F2244:F2247" si="617">IF(D2244="H",$K$9*AF2244,$K$10*AF2244)</f>
        <v>45.18</v>
      </c>
      <c r="G2244" s="115">
        <f t="shared" ref="G2244:G2247" si="618">TRUNC(F2244*E2244,2)</f>
        <v>0.44</v>
      </c>
      <c r="AA2244" s="6" t="s">
        <v>831</v>
      </c>
      <c r="AB2244" s="6" t="s">
        <v>832</v>
      </c>
      <c r="AC2244" s="6" t="s">
        <v>8</v>
      </c>
      <c r="AD2244" s="6" t="s">
        <v>55</v>
      </c>
      <c r="AE2244" s="6">
        <v>9.9000000000000008E-3</v>
      </c>
      <c r="AF2244" s="104">
        <v>60.24</v>
      </c>
      <c r="AG2244" s="104">
        <v>0.59</v>
      </c>
    </row>
    <row r="2245" spans="1:33" ht="20.100000000000001" customHeight="1">
      <c r="A2245" s="112" t="s">
        <v>844</v>
      </c>
      <c r="B2245" s="113" t="s">
        <v>845</v>
      </c>
      <c r="C2245" s="112" t="s">
        <v>8</v>
      </c>
      <c r="D2245" s="112" t="s">
        <v>55</v>
      </c>
      <c r="E2245" s="114">
        <v>1</v>
      </c>
      <c r="F2245" s="115">
        <f t="shared" si="617"/>
        <v>1.4324999999999999</v>
      </c>
      <c r="G2245" s="115">
        <f t="shared" si="618"/>
        <v>1.43</v>
      </c>
      <c r="AA2245" s="6" t="s">
        <v>844</v>
      </c>
      <c r="AB2245" s="6" t="s">
        <v>845</v>
      </c>
      <c r="AC2245" s="6" t="s">
        <v>8</v>
      </c>
      <c r="AD2245" s="6" t="s">
        <v>55</v>
      </c>
      <c r="AE2245" s="6">
        <v>1</v>
      </c>
      <c r="AF2245" s="104">
        <v>1.91</v>
      </c>
      <c r="AG2245" s="104">
        <v>1.91</v>
      </c>
    </row>
    <row r="2246" spans="1:33" ht="15" customHeight="1">
      <c r="A2246" s="112" t="s">
        <v>821</v>
      </c>
      <c r="B2246" s="113" t="s">
        <v>822</v>
      </c>
      <c r="C2246" s="112" t="s">
        <v>8</v>
      </c>
      <c r="D2246" s="112" t="s">
        <v>55</v>
      </c>
      <c r="E2246" s="114">
        <v>7.1000000000000004E-3</v>
      </c>
      <c r="F2246" s="115">
        <f t="shared" si="617"/>
        <v>1.71</v>
      </c>
      <c r="G2246" s="115">
        <f t="shared" si="618"/>
        <v>0.01</v>
      </c>
      <c r="AA2246" s="6" t="s">
        <v>821</v>
      </c>
      <c r="AB2246" s="6" t="s">
        <v>822</v>
      </c>
      <c r="AC2246" s="6" t="s">
        <v>8</v>
      </c>
      <c r="AD2246" s="6" t="s">
        <v>55</v>
      </c>
      <c r="AE2246" s="6">
        <v>7.1000000000000004E-3</v>
      </c>
      <c r="AF2246" s="104">
        <v>2.2799999999999998</v>
      </c>
      <c r="AG2246" s="104">
        <v>0.01</v>
      </c>
    </row>
    <row r="2247" spans="1:33" ht="20.100000000000001" customHeight="1">
      <c r="A2247" s="112" t="s">
        <v>835</v>
      </c>
      <c r="B2247" s="113" t="s">
        <v>836</v>
      </c>
      <c r="C2247" s="112" t="s">
        <v>8</v>
      </c>
      <c r="D2247" s="112" t="s">
        <v>55</v>
      </c>
      <c r="E2247" s="114">
        <v>1.4999999999999999E-2</v>
      </c>
      <c r="F2247" s="115">
        <f t="shared" si="617"/>
        <v>51.1875</v>
      </c>
      <c r="G2247" s="115">
        <f t="shared" si="618"/>
        <v>0.76</v>
      </c>
      <c r="AA2247" s="6" t="s">
        <v>835</v>
      </c>
      <c r="AB2247" s="6" t="s">
        <v>836</v>
      </c>
      <c r="AC2247" s="6" t="s">
        <v>8</v>
      </c>
      <c r="AD2247" s="6" t="s">
        <v>55</v>
      </c>
      <c r="AE2247" s="6">
        <v>1.4999999999999999E-2</v>
      </c>
      <c r="AF2247" s="104">
        <v>68.25</v>
      </c>
      <c r="AG2247" s="104">
        <v>1.02</v>
      </c>
    </row>
    <row r="2248" spans="1:33" ht="15" customHeight="1">
      <c r="A2248" s="107"/>
      <c r="B2248" s="107"/>
      <c r="C2248" s="107"/>
      <c r="D2248" s="107"/>
      <c r="E2248" s="116" t="s">
        <v>75</v>
      </c>
      <c r="F2248" s="116"/>
      <c r="G2248" s="117">
        <f>SUM(G2244:G2247)</f>
        <v>2.6399999999999997</v>
      </c>
      <c r="AE2248" s="6" t="s">
        <v>75</v>
      </c>
      <c r="AG2248" s="104">
        <v>3.53</v>
      </c>
    </row>
    <row r="2249" spans="1:33" ht="15" customHeight="1">
      <c r="A2249" s="110" t="s">
        <v>96</v>
      </c>
      <c r="B2249" s="110"/>
      <c r="C2249" s="111" t="s">
        <v>2</v>
      </c>
      <c r="D2249" s="111" t="s">
        <v>3</v>
      </c>
      <c r="E2249" s="111" t="s">
        <v>4</v>
      </c>
      <c r="F2249" s="111" t="s">
        <v>5</v>
      </c>
      <c r="G2249" s="111" t="s">
        <v>6</v>
      </c>
      <c r="AA2249" s="6" t="s">
        <v>96</v>
      </c>
      <c r="AC2249" s="6" t="s">
        <v>2</v>
      </c>
      <c r="AD2249" s="6" t="s">
        <v>3</v>
      </c>
      <c r="AE2249" s="6" t="s">
        <v>4</v>
      </c>
      <c r="AF2249" s="104" t="s">
        <v>5</v>
      </c>
      <c r="AG2249" s="104" t="s">
        <v>6</v>
      </c>
    </row>
    <row r="2250" spans="1:33" ht="20.100000000000001" customHeight="1">
      <c r="A2250" s="112" t="s">
        <v>825</v>
      </c>
      <c r="B2250" s="113" t="s">
        <v>1742</v>
      </c>
      <c r="C2250" s="112" t="s">
        <v>8</v>
      </c>
      <c r="D2250" s="112" t="s">
        <v>36</v>
      </c>
      <c r="E2250" s="114">
        <v>0.127</v>
      </c>
      <c r="F2250" s="115">
        <f t="shared" ref="F2250:F2251" si="619">IF(D2250="H",$K$9*AF2250,$K$10*AF2250)</f>
        <v>12.914999999999999</v>
      </c>
      <c r="G2250" s="115">
        <f t="shared" ref="G2250:G2251" si="620">TRUNC(F2250*E2250,2)</f>
        <v>1.64</v>
      </c>
      <c r="AA2250" s="6" t="s">
        <v>825</v>
      </c>
      <c r="AB2250" s="6" t="s">
        <v>1742</v>
      </c>
      <c r="AC2250" s="6" t="s">
        <v>8</v>
      </c>
      <c r="AD2250" s="6" t="s">
        <v>36</v>
      </c>
      <c r="AE2250" s="6">
        <v>0.127</v>
      </c>
      <c r="AF2250" s="104">
        <v>17.22</v>
      </c>
      <c r="AG2250" s="104">
        <v>2.1800000000000002</v>
      </c>
    </row>
    <row r="2251" spans="1:33" ht="20.100000000000001" customHeight="1">
      <c r="A2251" s="112" t="s">
        <v>605</v>
      </c>
      <c r="B2251" s="113" t="s">
        <v>1736</v>
      </c>
      <c r="C2251" s="112" t="s">
        <v>8</v>
      </c>
      <c r="D2251" s="112" t="s">
        <v>36</v>
      </c>
      <c r="E2251" s="114">
        <v>0.127</v>
      </c>
      <c r="F2251" s="115">
        <f t="shared" si="619"/>
        <v>15.75</v>
      </c>
      <c r="G2251" s="115">
        <f t="shared" si="620"/>
        <v>2</v>
      </c>
      <c r="AA2251" s="6" t="s">
        <v>605</v>
      </c>
      <c r="AB2251" s="6" t="s">
        <v>1736</v>
      </c>
      <c r="AC2251" s="6" t="s">
        <v>8</v>
      </c>
      <c r="AD2251" s="6" t="s">
        <v>36</v>
      </c>
      <c r="AE2251" s="6">
        <v>0.127</v>
      </c>
      <c r="AF2251" s="104">
        <v>21</v>
      </c>
      <c r="AG2251" s="104">
        <v>2.66</v>
      </c>
    </row>
    <row r="2252" spans="1:33" ht="18" customHeight="1">
      <c r="A2252" s="107"/>
      <c r="B2252" s="107"/>
      <c r="C2252" s="107"/>
      <c r="D2252" s="107"/>
      <c r="E2252" s="116" t="s">
        <v>99</v>
      </c>
      <c r="F2252" s="116"/>
      <c r="G2252" s="117">
        <f>SUM(G2250:G2251)</f>
        <v>3.6399999999999997</v>
      </c>
      <c r="AE2252" s="6" t="s">
        <v>99</v>
      </c>
      <c r="AG2252" s="104">
        <v>4.84</v>
      </c>
    </row>
    <row r="2253" spans="1:33" ht="15" customHeight="1">
      <c r="A2253" s="107"/>
      <c r="B2253" s="107"/>
      <c r="C2253" s="107"/>
      <c r="D2253" s="107"/>
      <c r="E2253" s="118" t="s">
        <v>21</v>
      </c>
      <c r="F2253" s="118"/>
      <c r="G2253" s="119">
        <f>G2252+G2248</f>
        <v>6.2799999999999994</v>
      </c>
      <c r="AE2253" s="6" t="s">
        <v>21</v>
      </c>
      <c r="AG2253" s="104">
        <v>8.3699999999999992</v>
      </c>
    </row>
    <row r="2254" spans="1:33" ht="9.9499999999999993" customHeight="1">
      <c r="A2254" s="107"/>
      <c r="B2254" s="107"/>
      <c r="C2254" s="108"/>
      <c r="D2254" s="108"/>
      <c r="E2254" s="107"/>
      <c r="F2254" s="107"/>
      <c r="G2254" s="107"/>
    </row>
    <row r="2255" spans="1:33" ht="20.100000000000001" customHeight="1">
      <c r="A2255" s="109" t="s">
        <v>1981</v>
      </c>
      <c r="B2255" s="109"/>
      <c r="C2255" s="109"/>
      <c r="D2255" s="109"/>
      <c r="E2255" s="109"/>
      <c r="F2255" s="109"/>
      <c r="G2255" s="109"/>
      <c r="AA2255" s="6" t="s">
        <v>1981</v>
      </c>
    </row>
    <row r="2256" spans="1:33" ht="15" customHeight="1">
      <c r="A2256" s="110" t="s">
        <v>63</v>
      </c>
      <c r="B2256" s="110"/>
      <c r="C2256" s="111" t="s">
        <v>2</v>
      </c>
      <c r="D2256" s="111" t="s">
        <v>3</v>
      </c>
      <c r="E2256" s="111" t="s">
        <v>4</v>
      </c>
      <c r="F2256" s="111" t="s">
        <v>5</v>
      </c>
      <c r="G2256" s="111" t="s">
        <v>6</v>
      </c>
      <c r="AA2256" s="6" t="s">
        <v>63</v>
      </c>
      <c r="AC2256" s="6" t="s">
        <v>2</v>
      </c>
      <c r="AD2256" s="6" t="s">
        <v>3</v>
      </c>
      <c r="AE2256" s="6" t="s">
        <v>4</v>
      </c>
      <c r="AF2256" s="104" t="s">
        <v>5</v>
      </c>
      <c r="AG2256" s="104" t="s">
        <v>6</v>
      </c>
    </row>
    <row r="2257" spans="1:33" ht="20.100000000000001" customHeight="1">
      <c r="A2257" s="112" t="s">
        <v>838</v>
      </c>
      <c r="B2257" s="113" t="s">
        <v>839</v>
      </c>
      <c r="C2257" s="112" t="s">
        <v>8</v>
      </c>
      <c r="D2257" s="112" t="s">
        <v>55</v>
      </c>
      <c r="E2257" s="114">
        <v>2</v>
      </c>
      <c r="F2257" s="115">
        <f t="shared" ref="F2257:F2259" si="621">IF(D2257="H",$K$9*AF2257,$K$10*AF2257)</f>
        <v>1.605</v>
      </c>
      <c r="G2257" s="115">
        <f t="shared" ref="G2257:G2259" si="622">TRUNC(F2257*E2257,2)</f>
        <v>3.21</v>
      </c>
      <c r="AA2257" s="6" t="s">
        <v>838</v>
      </c>
      <c r="AB2257" s="6" t="s">
        <v>839</v>
      </c>
      <c r="AC2257" s="6" t="s">
        <v>8</v>
      </c>
      <c r="AD2257" s="6" t="s">
        <v>55</v>
      </c>
      <c r="AE2257" s="6">
        <v>2</v>
      </c>
      <c r="AF2257" s="104">
        <v>2.14</v>
      </c>
      <c r="AG2257" s="104">
        <v>4.28</v>
      </c>
    </row>
    <row r="2258" spans="1:33" ht="20.100000000000001" customHeight="1">
      <c r="A2258" s="112" t="s">
        <v>846</v>
      </c>
      <c r="B2258" s="113" t="s">
        <v>847</v>
      </c>
      <c r="C2258" s="112" t="s">
        <v>8</v>
      </c>
      <c r="D2258" s="112" t="s">
        <v>55</v>
      </c>
      <c r="E2258" s="114">
        <v>1</v>
      </c>
      <c r="F2258" s="115">
        <f t="shared" si="621"/>
        <v>2.0775000000000001</v>
      </c>
      <c r="G2258" s="115">
        <f t="shared" si="622"/>
        <v>2.0699999999999998</v>
      </c>
      <c r="AA2258" s="6" t="s">
        <v>846</v>
      </c>
      <c r="AB2258" s="6" t="s">
        <v>847</v>
      </c>
      <c r="AC2258" s="6" t="s">
        <v>8</v>
      </c>
      <c r="AD2258" s="6" t="s">
        <v>55</v>
      </c>
      <c r="AE2258" s="6">
        <v>1</v>
      </c>
      <c r="AF2258" s="104">
        <v>2.77</v>
      </c>
      <c r="AG2258" s="104">
        <v>2.77</v>
      </c>
    </row>
    <row r="2259" spans="1:33" ht="29.1" customHeight="1">
      <c r="A2259" s="112" t="s">
        <v>842</v>
      </c>
      <c r="B2259" s="113" t="s">
        <v>843</v>
      </c>
      <c r="C2259" s="112" t="s">
        <v>8</v>
      </c>
      <c r="D2259" s="112" t="s">
        <v>55</v>
      </c>
      <c r="E2259" s="114">
        <v>0.05</v>
      </c>
      <c r="F2259" s="115">
        <f t="shared" si="621"/>
        <v>18.645</v>
      </c>
      <c r="G2259" s="115">
        <f t="shared" si="622"/>
        <v>0.93</v>
      </c>
      <c r="AA2259" s="6" t="s">
        <v>842</v>
      </c>
      <c r="AB2259" s="6" t="s">
        <v>843</v>
      </c>
      <c r="AC2259" s="6" t="s">
        <v>8</v>
      </c>
      <c r="AD2259" s="6" t="s">
        <v>55</v>
      </c>
      <c r="AE2259" s="6">
        <v>0.05</v>
      </c>
      <c r="AF2259" s="104">
        <v>24.86</v>
      </c>
      <c r="AG2259" s="104">
        <v>1.24</v>
      </c>
    </row>
    <row r="2260" spans="1:33" ht="15" customHeight="1">
      <c r="A2260" s="107"/>
      <c r="B2260" s="107"/>
      <c r="C2260" s="107"/>
      <c r="D2260" s="107"/>
      <c r="E2260" s="116" t="s">
        <v>75</v>
      </c>
      <c r="F2260" s="116"/>
      <c r="G2260" s="117">
        <f>SUM(G2256:G2259)</f>
        <v>6.2099999999999991</v>
      </c>
      <c r="AE2260" s="6" t="s">
        <v>75</v>
      </c>
      <c r="AG2260" s="104">
        <v>8.2899999999999991</v>
      </c>
    </row>
    <row r="2261" spans="1:33" ht="15" customHeight="1">
      <c r="A2261" s="110" t="s">
        <v>96</v>
      </c>
      <c r="B2261" s="110"/>
      <c r="C2261" s="111" t="s">
        <v>2</v>
      </c>
      <c r="D2261" s="111" t="s">
        <v>3</v>
      </c>
      <c r="E2261" s="111" t="s">
        <v>4</v>
      </c>
      <c r="F2261" s="111" t="s">
        <v>5</v>
      </c>
      <c r="G2261" s="111" t="s">
        <v>6</v>
      </c>
      <c r="AA2261" s="6" t="s">
        <v>96</v>
      </c>
      <c r="AC2261" s="6" t="s">
        <v>2</v>
      </c>
      <c r="AD2261" s="6" t="s">
        <v>3</v>
      </c>
      <c r="AE2261" s="6" t="s">
        <v>4</v>
      </c>
      <c r="AF2261" s="104" t="s">
        <v>5</v>
      </c>
      <c r="AG2261" s="104" t="s">
        <v>6</v>
      </c>
    </row>
    <row r="2262" spans="1:33" ht="20.100000000000001" customHeight="1">
      <c r="A2262" s="112" t="s">
        <v>825</v>
      </c>
      <c r="B2262" s="113" t="s">
        <v>1742</v>
      </c>
      <c r="C2262" s="112" t="s">
        <v>8</v>
      </c>
      <c r="D2262" s="112" t="s">
        <v>36</v>
      </c>
      <c r="E2262" s="114">
        <v>0.13789999999999999</v>
      </c>
      <c r="F2262" s="115">
        <f t="shared" ref="F2262:F2263" si="623">IF(D2262="H",$K$9*AF2262,$K$10*AF2262)</f>
        <v>12.914999999999999</v>
      </c>
      <c r="G2262" s="115">
        <f t="shared" ref="G2262:G2263" si="624">TRUNC(F2262*E2262,2)</f>
        <v>1.78</v>
      </c>
      <c r="AA2262" s="6" t="s">
        <v>825</v>
      </c>
      <c r="AB2262" s="6" t="s">
        <v>1742</v>
      </c>
      <c r="AC2262" s="6" t="s">
        <v>8</v>
      </c>
      <c r="AD2262" s="6" t="s">
        <v>36</v>
      </c>
      <c r="AE2262" s="6">
        <v>0.13789999999999999</v>
      </c>
      <c r="AF2262" s="104">
        <v>17.22</v>
      </c>
      <c r="AG2262" s="104">
        <v>2.37</v>
      </c>
    </row>
    <row r="2263" spans="1:33" ht="20.100000000000001" customHeight="1">
      <c r="A2263" s="112" t="s">
        <v>605</v>
      </c>
      <c r="B2263" s="113" t="s">
        <v>1736</v>
      </c>
      <c r="C2263" s="112" t="s">
        <v>8</v>
      </c>
      <c r="D2263" s="112" t="s">
        <v>36</v>
      </c>
      <c r="E2263" s="114">
        <v>0.13789999999999999</v>
      </c>
      <c r="F2263" s="115">
        <f t="shared" si="623"/>
        <v>15.75</v>
      </c>
      <c r="G2263" s="115">
        <f t="shared" si="624"/>
        <v>2.17</v>
      </c>
      <c r="AA2263" s="6" t="s">
        <v>605</v>
      </c>
      <c r="AB2263" s="6" t="s">
        <v>1736</v>
      </c>
      <c r="AC2263" s="6" t="s">
        <v>8</v>
      </c>
      <c r="AD2263" s="6" t="s">
        <v>36</v>
      </c>
      <c r="AE2263" s="6">
        <v>0.13789999999999999</v>
      </c>
      <c r="AF2263" s="104">
        <v>21</v>
      </c>
      <c r="AG2263" s="104">
        <v>2.89</v>
      </c>
    </row>
    <row r="2264" spans="1:33" ht="18" customHeight="1">
      <c r="A2264" s="107"/>
      <c r="B2264" s="107"/>
      <c r="C2264" s="107"/>
      <c r="D2264" s="107"/>
      <c r="E2264" s="116" t="s">
        <v>99</v>
      </c>
      <c r="F2264" s="116"/>
      <c r="G2264" s="117">
        <f>SUM(G2262:G2263)</f>
        <v>3.95</v>
      </c>
      <c r="AE2264" s="6" t="s">
        <v>99</v>
      </c>
      <c r="AG2264" s="104">
        <v>5.26</v>
      </c>
    </row>
    <row r="2265" spans="1:33" ht="15" customHeight="1">
      <c r="A2265" s="107"/>
      <c r="B2265" s="107"/>
      <c r="C2265" s="107"/>
      <c r="D2265" s="107"/>
      <c r="E2265" s="118" t="s">
        <v>21</v>
      </c>
      <c r="F2265" s="118"/>
      <c r="G2265" s="119">
        <f>G2264+G2260</f>
        <v>10.16</v>
      </c>
      <c r="AE2265" s="6" t="s">
        <v>21</v>
      </c>
      <c r="AG2265" s="104">
        <v>13.55</v>
      </c>
    </row>
    <row r="2266" spans="1:33" ht="9.9499999999999993" customHeight="1">
      <c r="A2266" s="107"/>
      <c r="B2266" s="107"/>
      <c r="C2266" s="108"/>
      <c r="D2266" s="108"/>
      <c r="E2266" s="107"/>
      <c r="F2266" s="107"/>
      <c r="G2266" s="107"/>
    </row>
    <row r="2267" spans="1:33" ht="20.100000000000001" customHeight="1">
      <c r="A2267" s="109" t="s">
        <v>1982</v>
      </c>
      <c r="B2267" s="109"/>
      <c r="C2267" s="109"/>
      <c r="D2267" s="109"/>
      <c r="E2267" s="109"/>
      <c r="F2267" s="109"/>
      <c r="G2267" s="109"/>
      <c r="AA2267" s="6" t="s">
        <v>1982</v>
      </c>
    </row>
    <row r="2268" spans="1:33" ht="15" customHeight="1">
      <c r="A2268" s="110" t="s">
        <v>63</v>
      </c>
      <c r="B2268" s="110"/>
      <c r="C2268" s="111" t="s">
        <v>2</v>
      </c>
      <c r="D2268" s="111" t="s">
        <v>3</v>
      </c>
      <c r="E2268" s="111" t="s">
        <v>4</v>
      </c>
      <c r="F2268" s="111" t="s">
        <v>5</v>
      </c>
      <c r="G2268" s="111" t="s">
        <v>6</v>
      </c>
      <c r="AA2268" s="6" t="s">
        <v>63</v>
      </c>
      <c r="AC2268" s="6" t="s">
        <v>2</v>
      </c>
      <c r="AD2268" s="6" t="s">
        <v>3</v>
      </c>
      <c r="AE2268" s="6" t="s">
        <v>4</v>
      </c>
      <c r="AF2268" s="104" t="s">
        <v>5</v>
      </c>
      <c r="AG2268" s="104" t="s">
        <v>6</v>
      </c>
    </row>
    <row r="2269" spans="1:33" ht="20.100000000000001" customHeight="1">
      <c r="A2269" s="112" t="s">
        <v>848</v>
      </c>
      <c r="B2269" s="113" t="s">
        <v>849</v>
      </c>
      <c r="C2269" s="112" t="s">
        <v>8</v>
      </c>
      <c r="D2269" s="112" t="s">
        <v>55</v>
      </c>
      <c r="E2269" s="114">
        <v>2</v>
      </c>
      <c r="F2269" s="115">
        <f t="shared" ref="F2269:F2271" si="625">IF(D2269="H",$K$9*AF2269,$K$10*AF2269)</f>
        <v>2.8425000000000002</v>
      </c>
      <c r="G2269" s="115">
        <f t="shared" ref="G2269:G2271" si="626">TRUNC(F2269*E2269,2)</f>
        <v>5.68</v>
      </c>
      <c r="AA2269" s="6" t="s">
        <v>848</v>
      </c>
      <c r="AB2269" s="6" t="s">
        <v>849</v>
      </c>
      <c r="AC2269" s="6" t="s">
        <v>8</v>
      </c>
      <c r="AD2269" s="6" t="s">
        <v>55</v>
      </c>
      <c r="AE2269" s="6">
        <v>2</v>
      </c>
      <c r="AF2269" s="104">
        <v>3.79</v>
      </c>
      <c r="AG2269" s="104">
        <v>7.58</v>
      </c>
    </row>
    <row r="2270" spans="1:33" ht="20.100000000000001" customHeight="1">
      <c r="A2270" s="112" t="s">
        <v>850</v>
      </c>
      <c r="B2270" s="113" t="s">
        <v>851</v>
      </c>
      <c r="C2270" s="112" t="s">
        <v>8</v>
      </c>
      <c r="D2270" s="112" t="s">
        <v>55</v>
      </c>
      <c r="E2270" s="114">
        <v>1</v>
      </c>
      <c r="F2270" s="115">
        <f t="shared" si="625"/>
        <v>5.6325000000000003</v>
      </c>
      <c r="G2270" s="115">
        <f t="shared" si="626"/>
        <v>5.63</v>
      </c>
      <c r="AA2270" s="6" t="s">
        <v>850</v>
      </c>
      <c r="AB2270" s="6" t="s">
        <v>851</v>
      </c>
      <c r="AC2270" s="6" t="s">
        <v>8</v>
      </c>
      <c r="AD2270" s="6" t="s">
        <v>55</v>
      </c>
      <c r="AE2270" s="6">
        <v>1</v>
      </c>
      <c r="AF2270" s="104">
        <v>7.51</v>
      </c>
      <c r="AG2270" s="104">
        <v>7.51</v>
      </c>
    </row>
    <row r="2271" spans="1:33" ht="29.1" customHeight="1">
      <c r="A2271" s="112" t="s">
        <v>842</v>
      </c>
      <c r="B2271" s="113" t="s">
        <v>843</v>
      </c>
      <c r="C2271" s="112" t="s">
        <v>8</v>
      </c>
      <c r="D2271" s="112" t="s">
        <v>55</v>
      </c>
      <c r="E2271" s="114">
        <v>0.115</v>
      </c>
      <c r="F2271" s="115">
        <f t="shared" si="625"/>
        <v>18.645</v>
      </c>
      <c r="G2271" s="115">
        <f t="shared" si="626"/>
        <v>2.14</v>
      </c>
      <c r="AA2271" s="6" t="s">
        <v>842</v>
      </c>
      <c r="AB2271" s="6" t="s">
        <v>843</v>
      </c>
      <c r="AC2271" s="6" t="s">
        <v>8</v>
      </c>
      <c r="AD2271" s="6" t="s">
        <v>55</v>
      </c>
      <c r="AE2271" s="6">
        <v>0.115</v>
      </c>
      <c r="AF2271" s="104">
        <v>24.86</v>
      </c>
      <c r="AG2271" s="104">
        <v>2.85</v>
      </c>
    </row>
    <row r="2272" spans="1:33" ht="15" customHeight="1">
      <c r="A2272" s="107"/>
      <c r="B2272" s="107"/>
      <c r="C2272" s="107"/>
      <c r="D2272" s="107"/>
      <c r="E2272" s="116" t="s">
        <v>75</v>
      </c>
      <c r="F2272" s="116"/>
      <c r="G2272" s="117">
        <f>SUM(G2268:G2271)</f>
        <v>13.45</v>
      </c>
      <c r="AE2272" s="6" t="s">
        <v>75</v>
      </c>
      <c r="AG2272" s="104">
        <v>17.940000000000001</v>
      </c>
    </row>
    <row r="2273" spans="1:33" ht="15" customHeight="1">
      <c r="A2273" s="110" t="s">
        <v>96</v>
      </c>
      <c r="B2273" s="110"/>
      <c r="C2273" s="111" t="s">
        <v>2</v>
      </c>
      <c r="D2273" s="111" t="s">
        <v>3</v>
      </c>
      <c r="E2273" s="111" t="s">
        <v>4</v>
      </c>
      <c r="F2273" s="111" t="s">
        <v>5</v>
      </c>
      <c r="G2273" s="111" t="s">
        <v>6</v>
      </c>
      <c r="AA2273" s="6" t="s">
        <v>96</v>
      </c>
      <c r="AC2273" s="6" t="s">
        <v>2</v>
      </c>
      <c r="AD2273" s="6" t="s">
        <v>3</v>
      </c>
      <c r="AE2273" s="6" t="s">
        <v>4</v>
      </c>
      <c r="AF2273" s="104" t="s">
        <v>5</v>
      </c>
      <c r="AG2273" s="104" t="s">
        <v>6</v>
      </c>
    </row>
    <row r="2274" spans="1:33" ht="20.100000000000001" customHeight="1">
      <c r="A2274" s="112" t="s">
        <v>825</v>
      </c>
      <c r="B2274" s="113" t="s">
        <v>1742</v>
      </c>
      <c r="C2274" s="112" t="s">
        <v>8</v>
      </c>
      <c r="D2274" s="112" t="s">
        <v>36</v>
      </c>
      <c r="E2274" s="114">
        <v>0.19259999999999999</v>
      </c>
      <c r="F2274" s="115">
        <f t="shared" ref="F2274:F2275" si="627">IF(D2274="H",$K$9*AF2274,$K$10*AF2274)</f>
        <v>12.914999999999999</v>
      </c>
      <c r="G2274" s="115">
        <f t="shared" ref="G2274:G2275" si="628">TRUNC(F2274*E2274,2)</f>
        <v>2.48</v>
      </c>
      <c r="AA2274" s="6" t="s">
        <v>825</v>
      </c>
      <c r="AB2274" s="6" t="s">
        <v>1742</v>
      </c>
      <c r="AC2274" s="6" t="s">
        <v>8</v>
      </c>
      <c r="AD2274" s="6" t="s">
        <v>36</v>
      </c>
      <c r="AE2274" s="6">
        <v>0.19259999999999999</v>
      </c>
      <c r="AF2274" s="104">
        <v>17.22</v>
      </c>
      <c r="AG2274" s="104">
        <v>3.31</v>
      </c>
    </row>
    <row r="2275" spans="1:33" ht="20.100000000000001" customHeight="1">
      <c r="A2275" s="112" t="s">
        <v>605</v>
      </c>
      <c r="B2275" s="113" t="s">
        <v>1736</v>
      </c>
      <c r="C2275" s="112" t="s">
        <v>8</v>
      </c>
      <c r="D2275" s="112" t="s">
        <v>36</v>
      </c>
      <c r="E2275" s="114">
        <v>0.19259999999999999</v>
      </c>
      <c r="F2275" s="115">
        <f t="shared" si="627"/>
        <v>15.75</v>
      </c>
      <c r="G2275" s="115">
        <f t="shared" si="628"/>
        <v>3.03</v>
      </c>
      <c r="AA2275" s="6" t="s">
        <v>605</v>
      </c>
      <c r="AB2275" s="6" t="s">
        <v>1736</v>
      </c>
      <c r="AC2275" s="6" t="s">
        <v>8</v>
      </c>
      <c r="AD2275" s="6" t="s">
        <v>36</v>
      </c>
      <c r="AE2275" s="6">
        <v>0.19259999999999999</v>
      </c>
      <c r="AF2275" s="104">
        <v>21</v>
      </c>
      <c r="AG2275" s="104">
        <v>4.04</v>
      </c>
    </row>
    <row r="2276" spans="1:33" ht="18" customHeight="1">
      <c r="A2276" s="107"/>
      <c r="B2276" s="107"/>
      <c r="C2276" s="107"/>
      <c r="D2276" s="107"/>
      <c r="E2276" s="116" t="s">
        <v>99</v>
      </c>
      <c r="F2276" s="116"/>
      <c r="G2276" s="117">
        <f>SUM(G2274:G2275)</f>
        <v>5.51</v>
      </c>
      <c r="AE2276" s="6" t="s">
        <v>99</v>
      </c>
      <c r="AG2276" s="104">
        <v>7.35</v>
      </c>
    </row>
    <row r="2277" spans="1:33" ht="15" customHeight="1">
      <c r="A2277" s="107"/>
      <c r="B2277" s="107"/>
      <c r="C2277" s="107"/>
      <c r="D2277" s="107"/>
      <c r="E2277" s="118" t="s">
        <v>21</v>
      </c>
      <c r="F2277" s="118"/>
      <c r="G2277" s="119">
        <f>G2276+G2272</f>
        <v>18.96</v>
      </c>
      <c r="AE2277" s="6" t="s">
        <v>21</v>
      </c>
      <c r="AG2277" s="104">
        <v>25.29</v>
      </c>
    </row>
    <row r="2278" spans="1:33" ht="9.9499999999999993" customHeight="1">
      <c r="A2278" s="107"/>
      <c r="B2278" s="107"/>
      <c r="C2278" s="108"/>
      <c r="D2278" s="108"/>
      <c r="E2278" s="107"/>
      <c r="F2278" s="107"/>
      <c r="G2278" s="107"/>
    </row>
    <row r="2279" spans="1:33" ht="20.100000000000001" customHeight="1">
      <c r="A2279" s="109" t="s">
        <v>1983</v>
      </c>
      <c r="B2279" s="109"/>
      <c r="C2279" s="109"/>
      <c r="D2279" s="109"/>
      <c r="E2279" s="109"/>
      <c r="F2279" s="109"/>
      <c r="G2279" s="109"/>
      <c r="AA2279" s="6" t="s">
        <v>1983</v>
      </c>
    </row>
    <row r="2280" spans="1:33" ht="15" customHeight="1">
      <c r="A2280" s="110" t="s">
        <v>63</v>
      </c>
      <c r="B2280" s="110"/>
      <c r="C2280" s="111" t="s">
        <v>2</v>
      </c>
      <c r="D2280" s="111" t="s">
        <v>3</v>
      </c>
      <c r="E2280" s="111" t="s">
        <v>4</v>
      </c>
      <c r="F2280" s="111" t="s">
        <v>5</v>
      </c>
      <c r="G2280" s="111" t="s">
        <v>6</v>
      </c>
      <c r="AA2280" s="6" t="s">
        <v>63</v>
      </c>
      <c r="AC2280" s="6" t="s">
        <v>2</v>
      </c>
      <c r="AD2280" s="6" t="s">
        <v>3</v>
      </c>
      <c r="AE2280" s="6" t="s">
        <v>4</v>
      </c>
      <c r="AF2280" s="104" t="s">
        <v>5</v>
      </c>
      <c r="AG2280" s="104" t="s">
        <v>6</v>
      </c>
    </row>
    <row r="2281" spans="1:33" ht="15" customHeight="1">
      <c r="A2281" s="112">
        <v>296</v>
      </c>
      <c r="B2281" s="113" t="s">
        <v>839</v>
      </c>
      <c r="C2281" s="112" t="s">
        <v>8</v>
      </c>
      <c r="D2281" s="112" t="s">
        <v>644</v>
      </c>
      <c r="E2281" s="114" t="s">
        <v>2010</v>
      </c>
      <c r="F2281" s="115">
        <f t="shared" ref="F2281:F2284" si="629">IF(D2281="H",$K$9*AF2281,$K$10*AF2281)</f>
        <v>1.605</v>
      </c>
      <c r="G2281" s="115">
        <f>ROUND(F2281*E2281,2)</f>
        <v>1.61</v>
      </c>
      <c r="AA2281" s="6">
        <v>296</v>
      </c>
      <c r="AB2281" s="6" t="s">
        <v>839</v>
      </c>
      <c r="AC2281" s="6" t="s">
        <v>8</v>
      </c>
      <c r="AD2281" s="6" t="s">
        <v>644</v>
      </c>
      <c r="AE2281" s="6" t="s">
        <v>2010</v>
      </c>
      <c r="AF2281" s="104" t="s">
        <v>2011</v>
      </c>
      <c r="AG2281" s="104">
        <v>2.14</v>
      </c>
    </row>
    <row r="2282" spans="1:33" ht="15" customHeight="1">
      <c r="A2282" s="112">
        <v>301</v>
      </c>
      <c r="B2282" s="113" t="s">
        <v>849</v>
      </c>
      <c r="C2282" s="112" t="s">
        <v>8</v>
      </c>
      <c r="D2282" s="112" t="s">
        <v>644</v>
      </c>
      <c r="E2282" s="114" t="s">
        <v>2010</v>
      </c>
      <c r="F2282" s="115">
        <f t="shared" si="629"/>
        <v>2.8425000000000002</v>
      </c>
      <c r="G2282" s="115">
        <f t="shared" ref="G2282:G2283" si="630">ROUND(F2282*E2282,2)</f>
        <v>2.84</v>
      </c>
      <c r="AA2282" s="6">
        <v>301</v>
      </c>
      <c r="AB2282" s="6" t="s">
        <v>849</v>
      </c>
      <c r="AC2282" s="6" t="s">
        <v>8</v>
      </c>
      <c r="AD2282" s="6" t="s">
        <v>644</v>
      </c>
      <c r="AE2282" s="6" t="s">
        <v>2010</v>
      </c>
      <c r="AF2282" s="104" t="s">
        <v>2012</v>
      </c>
      <c r="AG2282" s="104">
        <v>3.79</v>
      </c>
    </row>
    <row r="2283" spans="1:33" ht="15" customHeight="1">
      <c r="A2283" s="112" t="s">
        <v>852</v>
      </c>
      <c r="B2283" s="113" t="s">
        <v>853</v>
      </c>
      <c r="C2283" s="112" t="s">
        <v>48</v>
      </c>
      <c r="D2283" s="112" t="s">
        <v>644</v>
      </c>
      <c r="E2283" s="114">
        <v>1</v>
      </c>
      <c r="F2283" s="115">
        <f t="shared" si="629"/>
        <v>15.532500000000001</v>
      </c>
      <c r="G2283" s="115">
        <f t="shared" si="630"/>
        <v>15.53</v>
      </c>
      <c r="AA2283" s="6" t="s">
        <v>852</v>
      </c>
      <c r="AB2283" s="6" t="s">
        <v>853</v>
      </c>
      <c r="AC2283" s="6" t="s">
        <v>48</v>
      </c>
      <c r="AD2283" s="6" t="s">
        <v>644</v>
      </c>
      <c r="AE2283" s="6">
        <v>1</v>
      </c>
      <c r="AF2283" s="104">
        <v>20.71</v>
      </c>
      <c r="AG2283" s="104">
        <v>20.71</v>
      </c>
    </row>
    <row r="2284" spans="1:33" ht="15" customHeight="1">
      <c r="A2284" s="112" t="s">
        <v>854</v>
      </c>
      <c r="B2284" s="113" t="s">
        <v>855</v>
      </c>
      <c r="C2284" s="112" t="s">
        <v>48</v>
      </c>
      <c r="D2284" s="112" t="s">
        <v>74</v>
      </c>
      <c r="E2284" s="114">
        <v>5.6000000000000001E-2</v>
      </c>
      <c r="F2284" s="115">
        <f t="shared" si="629"/>
        <v>47.625</v>
      </c>
      <c r="G2284" s="115">
        <f>ROUND(F2284*E2284,2)</f>
        <v>2.67</v>
      </c>
      <c r="AA2284" s="6" t="s">
        <v>854</v>
      </c>
      <c r="AB2284" s="6" t="s">
        <v>855</v>
      </c>
      <c r="AC2284" s="6" t="s">
        <v>48</v>
      </c>
      <c r="AD2284" s="6" t="s">
        <v>74</v>
      </c>
      <c r="AE2284" s="6">
        <v>5.6000000000000001E-2</v>
      </c>
      <c r="AF2284" s="104">
        <v>63.5</v>
      </c>
      <c r="AG2284" s="104">
        <v>3.56</v>
      </c>
    </row>
    <row r="2285" spans="1:33" ht="15" customHeight="1">
      <c r="A2285" s="107"/>
      <c r="B2285" s="107"/>
      <c r="C2285" s="107"/>
      <c r="D2285" s="107"/>
      <c r="E2285" s="116" t="s">
        <v>75</v>
      </c>
      <c r="F2285" s="116"/>
      <c r="G2285" s="199">
        <f>SUM(G2281:G2284)</f>
        <v>22.65</v>
      </c>
      <c r="AE2285" s="6" t="s">
        <v>75</v>
      </c>
      <c r="AG2285" s="104">
        <v>30.2</v>
      </c>
    </row>
    <row r="2286" spans="1:33" ht="15" customHeight="1">
      <c r="A2286" s="110" t="s">
        <v>96</v>
      </c>
      <c r="B2286" s="110"/>
      <c r="C2286" s="111" t="s">
        <v>2</v>
      </c>
      <c r="D2286" s="111" t="s">
        <v>3</v>
      </c>
      <c r="E2286" s="111" t="s">
        <v>4</v>
      </c>
      <c r="F2286" s="111" t="s">
        <v>5</v>
      </c>
      <c r="G2286" s="111" t="s">
        <v>6</v>
      </c>
      <c r="AA2286" s="6" t="s">
        <v>96</v>
      </c>
      <c r="AC2286" s="6" t="s">
        <v>2</v>
      </c>
      <c r="AD2286" s="6" t="s">
        <v>3</v>
      </c>
      <c r="AE2286" s="6" t="s">
        <v>4</v>
      </c>
      <c r="AF2286" s="104" t="s">
        <v>5</v>
      </c>
      <c r="AG2286" s="104" t="s">
        <v>6</v>
      </c>
    </row>
    <row r="2287" spans="1:33" ht="15" customHeight="1">
      <c r="A2287" s="112">
        <v>88316</v>
      </c>
      <c r="B2287" s="113" t="s">
        <v>1727</v>
      </c>
      <c r="C2287" s="112" t="s">
        <v>8</v>
      </c>
      <c r="D2287" s="112" t="s">
        <v>36</v>
      </c>
      <c r="E2287" s="114">
        <v>0.46</v>
      </c>
      <c r="F2287" s="115">
        <f t="shared" ref="F2287:F2288" si="631">IF(D2287="H",$K$9*AF2287,$K$10*AF2287)</f>
        <v>12.84</v>
      </c>
      <c r="G2287" s="115">
        <f t="shared" ref="G2287:G2288" si="632">ROUND(F2287*E2287,2)</f>
        <v>5.91</v>
      </c>
      <c r="AA2287" s="6">
        <v>88316</v>
      </c>
      <c r="AB2287" s="6" t="s">
        <v>1727</v>
      </c>
      <c r="AC2287" s="6" t="s">
        <v>8</v>
      </c>
      <c r="AD2287" s="6" t="s">
        <v>36</v>
      </c>
      <c r="AE2287" s="6">
        <v>0.46</v>
      </c>
      <c r="AF2287" s="104">
        <v>17.12</v>
      </c>
      <c r="AG2287" s="104">
        <v>7.88</v>
      </c>
    </row>
    <row r="2288" spans="1:33" ht="15" customHeight="1">
      <c r="A2288" s="112" t="s">
        <v>605</v>
      </c>
      <c r="B2288" s="113" t="s">
        <v>1736</v>
      </c>
      <c r="C2288" s="112" t="s">
        <v>8</v>
      </c>
      <c r="D2288" s="112" t="s">
        <v>36</v>
      </c>
      <c r="E2288" s="114">
        <v>0.46</v>
      </c>
      <c r="F2288" s="115">
        <f t="shared" si="631"/>
        <v>15.75</v>
      </c>
      <c r="G2288" s="115">
        <f t="shared" si="632"/>
        <v>7.25</v>
      </c>
      <c r="AA2288" s="6" t="s">
        <v>605</v>
      </c>
      <c r="AB2288" s="6" t="s">
        <v>1736</v>
      </c>
      <c r="AC2288" s="6" t="s">
        <v>8</v>
      </c>
      <c r="AD2288" s="6" t="s">
        <v>36</v>
      </c>
      <c r="AE2288" s="6">
        <v>0.46</v>
      </c>
      <c r="AF2288" s="104">
        <v>21</v>
      </c>
      <c r="AG2288" s="104">
        <v>9.66</v>
      </c>
    </row>
    <row r="2289" spans="1:33" ht="15" customHeight="1">
      <c r="A2289" s="107"/>
      <c r="B2289" s="107"/>
      <c r="C2289" s="107"/>
      <c r="D2289" s="107"/>
      <c r="E2289" s="116" t="s">
        <v>99</v>
      </c>
      <c r="F2289" s="116"/>
      <c r="G2289" s="199">
        <f>SUM(G2287:G2288)</f>
        <v>13.16</v>
      </c>
      <c r="AE2289" s="6" t="s">
        <v>99</v>
      </c>
      <c r="AG2289" s="104">
        <v>17.54</v>
      </c>
    </row>
    <row r="2290" spans="1:33" ht="15" customHeight="1">
      <c r="A2290" s="107"/>
      <c r="B2290" s="107"/>
      <c r="C2290" s="107"/>
      <c r="D2290" s="107"/>
      <c r="E2290" s="118" t="s">
        <v>21</v>
      </c>
      <c r="F2290" s="118"/>
      <c r="G2290" s="119">
        <f>G2289+G2285</f>
        <v>35.81</v>
      </c>
      <c r="AE2290" s="6" t="s">
        <v>21</v>
      </c>
      <c r="AG2290" s="104">
        <v>47.739999999999995</v>
      </c>
    </row>
    <row r="2291" spans="1:33" ht="9.9499999999999993" customHeight="1">
      <c r="A2291" s="107"/>
      <c r="B2291" s="107"/>
      <c r="C2291" s="108"/>
      <c r="D2291" s="108"/>
      <c r="E2291" s="107"/>
      <c r="F2291" s="107"/>
      <c r="G2291" s="107"/>
    </row>
    <row r="2292" spans="1:33" ht="20.100000000000001" customHeight="1">
      <c r="A2292" s="109" t="s">
        <v>1984</v>
      </c>
      <c r="B2292" s="109"/>
      <c r="C2292" s="109"/>
      <c r="D2292" s="109"/>
      <c r="E2292" s="109"/>
      <c r="F2292" s="109"/>
      <c r="G2292" s="109"/>
      <c r="AA2292" s="6" t="s">
        <v>1984</v>
      </c>
    </row>
    <row r="2293" spans="1:33" ht="15" customHeight="1">
      <c r="A2293" s="110" t="s">
        <v>63</v>
      </c>
      <c r="B2293" s="110"/>
      <c r="C2293" s="111" t="s">
        <v>2</v>
      </c>
      <c r="D2293" s="111" t="s">
        <v>3</v>
      </c>
      <c r="E2293" s="111" t="s">
        <v>4</v>
      </c>
      <c r="F2293" s="111" t="s">
        <v>5</v>
      </c>
      <c r="G2293" s="111" t="s">
        <v>6</v>
      </c>
      <c r="AA2293" s="6" t="s">
        <v>63</v>
      </c>
      <c r="AC2293" s="6" t="s">
        <v>2</v>
      </c>
      <c r="AD2293" s="6" t="s">
        <v>3</v>
      </c>
      <c r="AE2293" s="6" t="s">
        <v>4</v>
      </c>
      <c r="AF2293" s="104" t="s">
        <v>5</v>
      </c>
      <c r="AG2293" s="104" t="s">
        <v>6</v>
      </c>
    </row>
    <row r="2294" spans="1:33" ht="20.100000000000001" customHeight="1">
      <c r="A2294" s="112" t="s">
        <v>838</v>
      </c>
      <c r="B2294" s="113" t="s">
        <v>839</v>
      </c>
      <c r="C2294" s="112" t="s">
        <v>8</v>
      </c>
      <c r="D2294" s="112" t="s">
        <v>55</v>
      </c>
      <c r="E2294" s="114">
        <v>3</v>
      </c>
      <c r="F2294" s="115">
        <f t="shared" ref="F2294:F2296" si="633">IF(D2294="H",$K$9*AF2294,$K$10*AF2294)</f>
        <v>1.605</v>
      </c>
      <c r="G2294" s="115">
        <f t="shared" ref="G2294:G2295" si="634">ROUND(F2294*E2294,2)</f>
        <v>4.82</v>
      </c>
      <c r="AA2294" s="6" t="s">
        <v>838</v>
      </c>
      <c r="AB2294" s="6" t="s">
        <v>839</v>
      </c>
      <c r="AC2294" s="6" t="s">
        <v>8</v>
      </c>
      <c r="AD2294" s="6" t="s">
        <v>55</v>
      </c>
      <c r="AE2294" s="6">
        <v>3</v>
      </c>
      <c r="AF2294" s="104">
        <v>2.14</v>
      </c>
      <c r="AG2294" s="104">
        <v>6.42</v>
      </c>
    </row>
    <row r="2295" spans="1:33" ht="29.1" customHeight="1">
      <c r="A2295" s="112" t="s">
        <v>842</v>
      </c>
      <c r="B2295" s="113" t="s">
        <v>843</v>
      </c>
      <c r="C2295" s="112" t="s">
        <v>8</v>
      </c>
      <c r="D2295" s="112" t="s">
        <v>55</v>
      </c>
      <c r="E2295" s="114">
        <v>7.4999999999999997E-2</v>
      </c>
      <c r="F2295" s="115">
        <f t="shared" si="633"/>
        <v>18.645</v>
      </c>
      <c r="G2295" s="115">
        <f t="shared" si="634"/>
        <v>1.4</v>
      </c>
      <c r="AA2295" s="6" t="s">
        <v>842</v>
      </c>
      <c r="AB2295" s="6" t="s">
        <v>843</v>
      </c>
      <c r="AC2295" s="6" t="s">
        <v>8</v>
      </c>
      <c r="AD2295" s="6" t="s">
        <v>55</v>
      </c>
      <c r="AE2295" s="6">
        <v>7.4999999999999997E-2</v>
      </c>
      <c r="AF2295" s="104">
        <v>24.86</v>
      </c>
      <c r="AG2295" s="104">
        <v>1.86</v>
      </c>
    </row>
    <row r="2296" spans="1:33" ht="20.100000000000001" customHeight="1">
      <c r="A2296" s="112" t="s">
        <v>856</v>
      </c>
      <c r="B2296" s="113" t="s">
        <v>857</v>
      </c>
      <c r="C2296" s="112" t="s">
        <v>8</v>
      </c>
      <c r="D2296" s="112" t="s">
        <v>55</v>
      </c>
      <c r="E2296" s="114">
        <v>1</v>
      </c>
      <c r="F2296" s="115">
        <f t="shared" si="633"/>
        <v>5.0925000000000002</v>
      </c>
      <c r="G2296" s="115">
        <f>ROUND(F2296*E2296,2)</f>
        <v>5.09</v>
      </c>
      <c r="AA2296" s="6" t="s">
        <v>856</v>
      </c>
      <c r="AB2296" s="6" t="s">
        <v>857</v>
      </c>
      <c r="AC2296" s="6" t="s">
        <v>8</v>
      </c>
      <c r="AD2296" s="6" t="s">
        <v>55</v>
      </c>
      <c r="AE2296" s="6">
        <v>1</v>
      </c>
      <c r="AF2296" s="104">
        <v>6.79</v>
      </c>
      <c r="AG2296" s="104">
        <v>6.79</v>
      </c>
    </row>
    <row r="2297" spans="1:33" ht="15" customHeight="1">
      <c r="A2297" s="107"/>
      <c r="B2297" s="107"/>
      <c r="C2297" s="107"/>
      <c r="D2297" s="107"/>
      <c r="E2297" s="116" t="s">
        <v>75</v>
      </c>
      <c r="F2297" s="116"/>
      <c r="G2297" s="199">
        <f>SUM(G2293:G2296)</f>
        <v>11.31</v>
      </c>
      <c r="AE2297" s="6" t="s">
        <v>75</v>
      </c>
      <c r="AG2297" s="104">
        <v>15.07</v>
      </c>
    </row>
    <row r="2298" spans="1:33" ht="15" customHeight="1">
      <c r="A2298" s="110" t="s">
        <v>96</v>
      </c>
      <c r="B2298" s="110"/>
      <c r="C2298" s="111" t="s">
        <v>2</v>
      </c>
      <c r="D2298" s="111" t="s">
        <v>3</v>
      </c>
      <c r="E2298" s="111" t="s">
        <v>4</v>
      </c>
      <c r="F2298" s="111" t="s">
        <v>5</v>
      </c>
      <c r="G2298" s="111" t="s">
        <v>6</v>
      </c>
      <c r="AA2298" s="6" t="s">
        <v>96</v>
      </c>
      <c r="AC2298" s="6" t="s">
        <v>2</v>
      </c>
      <c r="AD2298" s="6" t="s">
        <v>3</v>
      </c>
      <c r="AE2298" s="6" t="s">
        <v>4</v>
      </c>
      <c r="AF2298" s="104" t="s">
        <v>5</v>
      </c>
      <c r="AG2298" s="104" t="s">
        <v>6</v>
      </c>
    </row>
    <row r="2299" spans="1:33" ht="20.100000000000001" customHeight="1">
      <c r="A2299" s="112" t="s">
        <v>825</v>
      </c>
      <c r="B2299" s="113" t="s">
        <v>1742</v>
      </c>
      <c r="C2299" s="112" t="s">
        <v>8</v>
      </c>
      <c r="D2299" s="112" t="s">
        <v>36</v>
      </c>
      <c r="E2299" s="114">
        <v>4.5699999999999998E-2</v>
      </c>
      <c r="F2299" s="115">
        <f t="shared" ref="F2299:F2300" si="635">IF(D2299="H",$K$9*AF2299,$K$10*AF2299)</f>
        <v>12.914999999999999</v>
      </c>
      <c r="G2299" s="115">
        <f t="shared" ref="G2299:G2300" si="636">ROUND(F2299*E2299,2)</f>
        <v>0.59</v>
      </c>
      <c r="AA2299" s="6" t="s">
        <v>825</v>
      </c>
      <c r="AB2299" s="6" t="s">
        <v>1742</v>
      </c>
      <c r="AC2299" s="6" t="s">
        <v>8</v>
      </c>
      <c r="AD2299" s="6" t="s">
        <v>36</v>
      </c>
      <c r="AE2299" s="6">
        <v>4.5699999999999998E-2</v>
      </c>
      <c r="AF2299" s="104">
        <v>17.22</v>
      </c>
      <c r="AG2299" s="104">
        <v>0.78</v>
      </c>
    </row>
    <row r="2300" spans="1:33" ht="20.100000000000001" customHeight="1">
      <c r="A2300" s="112" t="s">
        <v>605</v>
      </c>
      <c r="B2300" s="113" t="s">
        <v>1736</v>
      </c>
      <c r="C2300" s="112" t="s">
        <v>8</v>
      </c>
      <c r="D2300" s="112" t="s">
        <v>36</v>
      </c>
      <c r="E2300" s="114">
        <v>4.5699999999999998E-2</v>
      </c>
      <c r="F2300" s="115">
        <f t="shared" si="635"/>
        <v>15.75</v>
      </c>
      <c r="G2300" s="115">
        <f t="shared" si="636"/>
        <v>0.72</v>
      </c>
      <c r="AA2300" s="6" t="s">
        <v>605</v>
      </c>
      <c r="AB2300" s="6" t="s">
        <v>1736</v>
      </c>
      <c r="AC2300" s="6" t="s">
        <v>8</v>
      </c>
      <c r="AD2300" s="6" t="s">
        <v>36</v>
      </c>
      <c r="AE2300" s="6">
        <v>4.5699999999999998E-2</v>
      </c>
      <c r="AF2300" s="104">
        <v>21</v>
      </c>
      <c r="AG2300" s="104">
        <v>0.95</v>
      </c>
    </row>
    <row r="2301" spans="1:33" ht="18" customHeight="1">
      <c r="A2301" s="107"/>
      <c r="B2301" s="107"/>
      <c r="C2301" s="107"/>
      <c r="D2301" s="107"/>
      <c r="E2301" s="116" t="s">
        <v>99</v>
      </c>
      <c r="F2301" s="116"/>
      <c r="G2301" s="199">
        <f>SUM(G2299:G2300)</f>
        <v>1.31</v>
      </c>
      <c r="AE2301" s="6" t="s">
        <v>99</v>
      </c>
      <c r="AG2301" s="104">
        <v>1.73</v>
      </c>
    </row>
    <row r="2302" spans="1:33" ht="15" customHeight="1">
      <c r="A2302" s="107"/>
      <c r="B2302" s="107"/>
      <c r="C2302" s="107"/>
      <c r="D2302" s="107"/>
      <c r="E2302" s="118" t="s">
        <v>21</v>
      </c>
      <c r="F2302" s="118"/>
      <c r="G2302" s="119">
        <f>G2301+G2297</f>
        <v>12.620000000000001</v>
      </c>
      <c r="AE2302" s="6" t="s">
        <v>21</v>
      </c>
      <c r="AG2302" s="104">
        <v>16.8</v>
      </c>
    </row>
    <row r="2303" spans="1:33" ht="9.9499999999999993" customHeight="1">
      <c r="A2303" s="107"/>
      <c r="B2303" s="107"/>
      <c r="C2303" s="108"/>
      <c r="D2303" s="108"/>
      <c r="E2303" s="107"/>
      <c r="F2303" s="107"/>
      <c r="G2303" s="107"/>
    </row>
    <row r="2304" spans="1:33" ht="20.100000000000001" customHeight="1">
      <c r="A2304" s="109" t="s">
        <v>1985</v>
      </c>
      <c r="B2304" s="109"/>
      <c r="C2304" s="109"/>
      <c r="D2304" s="109"/>
      <c r="E2304" s="109"/>
      <c r="F2304" s="109"/>
      <c r="G2304" s="109"/>
      <c r="AA2304" s="6" t="s">
        <v>1985</v>
      </c>
    </row>
    <row r="2305" spans="1:33" ht="15" customHeight="1">
      <c r="A2305" s="110" t="s">
        <v>63</v>
      </c>
      <c r="B2305" s="110"/>
      <c r="C2305" s="111" t="s">
        <v>2</v>
      </c>
      <c r="D2305" s="111" t="s">
        <v>3</v>
      </c>
      <c r="E2305" s="111" t="s">
        <v>4</v>
      </c>
      <c r="F2305" s="111" t="s">
        <v>5</v>
      </c>
      <c r="G2305" s="111" t="s">
        <v>6</v>
      </c>
      <c r="AA2305" s="6" t="s">
        <v>63</v>
      </c>
      <c r="AC2305" s="6" t="s">
        <v>2</v>
      </c>
      <c r="AD2305" s="6" t="s">
        <v>3</v>
      </c>
      <c r="AE2305" s="6" t="s">
        <v>4</v>
      </c>
      <c r="AF2305" s="104" t="s">
        <v>5</v>
      </c>
      <c r="AG2305" s="104" t="s">
        <v>6</v>
      </c>
    </row>
    <row r="2306" spans="1:33" ht="15" customHeight="1">
      <c r="A2306" s="112">
        <v>301</v>
      </c>
      <c r="B2306" s="113" t="s">
        <v>849</v>
      </c>
      <c r="C2306" s="112" t="s">
        <v>55</v>
      </c>
      <c r="D2306" s="112" t="s">
        <v>55</v>
      </c>
      <c r="E2306" s="112" t="s">
        <v>2013</v>
      </c>
      <c r="F2306" s="115">
        <f t="shared" ref="F2306:F2308" si="637">IF(D2306="H",$K$9*AF2306,$K$10*AF2306)</f>
        <v>2.8425000000000002</v>
      </c>
      <c r="G2306" s="115">
        <f t="shared" ref="G2306:G2307" si="638">ROUND(F2306*E2306,2)</f>
        <v>5.69</v>
      </c>
      <c r="AA2306" s="6">
        <v>301</v>
      </c>
      <c r="AB2306" s="6" t="s">
        <v>849</v>
      </c>
      <c r="AC2306" s="6" t="s">
        <v>55</v>
      </c>
      <c r="AD2306" s="6" t="s">
        <v>55</v>
      </c>
      <c r="AE2306" s="6" t="s">
        <v>2013</v>
      </c>
      <c r="AF2306" s="104">
        <v>3.79</v>
      </c>
      <c r="AG2306" s="104">
        <v>7.58</v>
      </c>
    </row>
    <row r="2307" spans="1:33" ht="28.15" customHeight="1">
      <c r="A2307" s="112">
        <v>20078</v>
      </c>
      <c r="B2307" s="113" t="s">
        <v>2018</v>
      </c>
      <c r="C2307" s="112" t="s">
        <v>55</v>
      </c>
      <c r="D2307" s="112" t="s">
        <v>55</v>
      </c>
      <c r="E2307" s="112" t="s">
        <v>2014</v>
      </c>
      <c r="F2307" s="115">
        <f t="shared" si="637"/>
        <v>18.645</v>
      </c>
      <c r="G2307" s="115">
        <f t="shared" si="638"/>
        <v>1.68</v>
      </c>
      <c r="AA2307" s="6">
        <v>20078</v>
      </c>
      <c r="AB2307" s="6" t="s">
        <v>2018</v>
      </c>
      <c r="AC2307" s="6" t="s">
        <v>55</v>
      </c>
      <c r="AD2307" s="6" t="s">
        <v>55</v>
      </c>
      <c r="AE2307" s="6" t="s">
        <v>2014</v>
      </c>
      <c r="AF2307" s="104" t="s">
        <v>2015</v>
      </c>
      <c r="AG2307" s="104">
        <v>2.2400000000000002</v>
      </c>
    </row>
    <row r="2308" spans="1:33" ht="20.100000000000001" customHeight="1">
      <c r="A2308" s="112">
        <v>11655</v>
      </c>
      <c r="B2308" s="113" t="s">
        <v>2017</v>
      </c>
      <c r="C2308" s="112" t="s">
        <v>55</v>
      </c>
      <c r="D2308" s="112" t="s">
        <v>55</v>
      </c>
      <c r="E2308" s="112" t="s">
        <v>2010</v>
      </c>
      <c r="F2308" s="115">
        <f t="shared" si="637"/>
        <v>11.535</v>
      </c>
      <c r="G2308" s="115">
        <f>ROUND(F2308*E2308,2)</f>
        <v>11.54</v>
      </c>
      <c r="AA2308" s="6">
        <v>11655</v>
      </c>
      <c r="AB2308" s="6" t="s">
        <v>2017</v>
      </c>
      <c r="AC2308" s="6" t="s">
        <v>55</v>
      </c>
      <c r="AD2308" s="6" t="s">
        <v>55</v>
      </c>
      <c r="AE2308" s="6" t="s">
        <v>2010</v>
      </c>
      <c r="AF2308" s="104" t="s">
        <v>2016</v>
      </c>
      <c r="AG2308" s="104">
        <v>15.38</v>
      </c>
    </row>
    <row r="2309" spans="1:33" ht="15" customHeight="1">
      <c r="A2309" s="107"/>
      <c r="B2309" s="107"/>
      <c r="C2309" s="107"/>
      <c r="D2309" s="107"/>
      <c r="E2309" s="116" t="s">
        <v>75</v>
      </c>
      <c r="F2309" s="116"/>
      <c r="G2309" s="199">
        <f>SUM(G2305:G2308)</f>
        <v>18.91</v>
      </c>
      <c r="AE2309" s="6" t="s">
        <v>75</v>
      </c>
      <c r="AG2309" s="104">
        <v>25.200000000000003</v>
      </c>
    </row>
    <row r="2310" spans="1:33" ht="15" customHeight="1">
      <c r="A2310" s="110" t="s">
        <v>96</v>
      </c>
      <c r="B2310" s="110"/>
      <c r="C2310" s="111" t="s">
        <v>2</v>
      </c>
      <c r="D2310" s="111" t="s">
        <v>3</v>
      </c>
      <c r="E2310" s="111" t="s">
        <v>4</v>
      </c>
      <c r="F2310" s="111" t="s">
        <v>5</v>
      </c>
      <c r="G2310" s="111" t="s">
        <v>6</v>
      </c>
      <c r="AA2310" s="6" t="s">
        <v>96</v>
      </c>
      <c r="AC2310" s="6" t="s">
        <v>2</v>
      </c>
      <c r="AD2310" s="6" t="s">
        <v>3</v>
      </c>
      <c r="AE2310" s="6" t="s">
        <v>4</v>
      </c>
      <c r="AF2310" s="104" t="s">
        <v>5</v>
      </c>
      <c r="AG2310" s="104" t="s">
        <v>6</v>
      </c>
    </row>
    <row r="2311" spans="1:33" ht="20.100000000000001" customHeight="1">
      <c r="A2311" s="112" t="s">
        <v>825</v>
      </c>
      <c r="B2311" s="113" t="s">
        <v>1742</v>
      </c>
      <c r="C2311" s="112" t="s">
        <v>8</v>
      </c>
      <c r="D2311" s="112" t="s">
        <v>36</v>
      </c>
      <c r="E2311" s="114">
        <v>0.16</v>
      </c>
      <c r="F2311" s="115">
        <f t="shared" ref="F2311:F2312" si="639">IF(D2311="H",$K$9*AF2311,$K$10*AF2311)</f>
        <v>12.914999999999999</v>
      </c>
      <c r="G2311" s="115">
        <f t="shared" ref="G2311:G2312" si="640">ROUND(F2311*E2311,2)</f>
        <v>2.0699999999999998</v>
      </c>
      <c r="AA2311" s="6" t="s">
        <v>825</v>
      </c>
      <c r="AB2311" s="6" t="s">
        <v>1742</v>
      </c>
      <c r="AC2311" s="6" t="s">
        <v>8</v>
      </c>
      <c r="AD2311" s="6" t="s">
        <v>36</v>
      </c>
      <c r="AE2311" s="6">
        <v>0.16</v>
      </c>
      <c r="AF2311" s="104">
        <v>17.22</v>
      </c>
      <c r="AG2311" s="104">
        <v>2.76</v>
      </c>
    </row>
    <row r="2312" spans="1:33" ht="20.100000000000001" customHeight="1">
      <c r="A2312" s="112" t="s">
        <v>605</v>
      </c>
      <c r="B2312" s="113" t="s">
        <v>1736</v>
      </c>
      <c r="C2312" s="112" t="s">
        <v>8</v>
      </c>
      <c r="D2312" s="112" t="s">
        <v>36</v>
      </c>
      <c r="E2312" s="114">
        <v>0.16</v>
      </c>
      <c r="F2312" s="115">
        <f t="shared" si="639"/>
        <v>15.75</v>
      </c>
      <c r="G2312" s="115">
        <f t="shared" si="640"/>
        <v>2.52</v>
      </c>
      <c r="AA2312" s="6" t="s">
        <v>605</v>
      </c>
      <c r="AB2312" s="6" t="s">
        <v>1736</v>
      </c>
      <c r="AC2312" s="6" t="s">
        <v>8</v>
      </c>
      <c r="AD2312" s="6" t="s">
        <v>36</v>
      </c>
      <c r="AE2312" s="6">
        <v>0.16</v>
      </c>
      <c r="AF2312" s="104">
        <v>21</v>
      </c>
      <c r="AG2312" s="104">
        <v>3.36</v>
      </c>
    </row>
    <row r="2313" spans="1:33" ht="18" customHeight="1">
      <c r="A2313" s="107"/>
      <c r="B2313" s="107"/>
      <c r="C2313" s="107"/>
      <c r="D2313" s="107"/>
      <c r="E2313" s="116" t="s">
        <v>99</v>
      </c>
      <c r="F2313" s="116"/>
      <c r="G2313" s="199">
        <f>SUM(G2311:G2312)</f>
        <v>4.59</v>
      </c>
      <c r="AE2313" s="6" t="s">
        <v>99</v>
      </c>
      <c r="AG2313" s="104">
        <v>6.1199999999999992</v>
      </c>
    </row>
    <row r="2314" spans="1:33" ht="15" customHeight="1">
      <c r="A2314" s="107"/>
      <c r="B2314" s="107"/>
      <c r="C2314" s="107"/>
      <c r="D2314" s="107"/>
      <c r="E2314" s="118" t="s">
        <v>21</v>
      </c>
      <c r="F2314" s="118"/>
      <c r="G2314" s="119">
        <f>G2313+G2309</f>
        <v>23.5</v>
      </c>
      <c r="AE2314" s="6" t="s">
        <v>21</v>
      </c>
      <c r="AG2314" s="104">
        <v>31.32</v>
      </c>
    </row>
    <row r="2315" spans="1:33" ht="9.9499999999999993" customHeight="1">
      <c r="A2315" s="107"/>
      <c r="B2315" s="107"/>
      <c r="C2315" s="108"/>
      <c r="D2315" s="108"/>
      <c r="E2315" s="107"/>
      <c r="F2315" s="107"/>
      <c r="G2315" s="107"/>
    </row>
    <row r="2316" spans="1:33" ht="20.100000000000001" customHeight="1">
      <c r="A2316" s="109" t="s">
        <v>1986</v>
      </c>
      <c r="B2316" s="109"/>
      <c r="C2316" s="109"/>
      <c r="D2316" s="109"/>
      <c r="E2316" s="109"/>
      <c r="F2316" s="109"/>
      <c r="G2316" s="109"/>
      <c r="AA2316" s="6" t="s">
        <v>1986</v>
      </c>
    </row>
    <row r="2317" spans="1:33" ht="15" customHeight="1">
      <c r="A2317" s="110" t="s">
        <v>63</v>
      </c>
      <c r="B2317" s="110"/>
      <c r="C2317" s="111" t="s">
        <v>2</v>
      </c>
      <c r="D2317" s="111" t="s">
        <v>3</v>
      </c>
      <c r="E2317" s="111" t="s">
        <v>4</v>
      </c>
      <c r="F2317" s="111" t="s">
        <v>5</v>
      </c>
      <c r="G2317" s="111" t="s">
        <v>6</v>
      </c>
      <c r="AA2317" s="6" t="s">
        <v>63</v>
      </c>
      <c r="AC2317" s="6" t="s">
        <v>2</v>
      </c>
      <c r="AD2317" s="6" t="s">
        <v>3</v>
      </c>
      <c r="AE2317" s="6" t="s">
        <v>4</v>
      </c>
      <c r="AF2317" s="104" t="s">
        <v>5</v>
      </c>
      <c r="AG2317" s="104" t="s">
        <v>6</v>
      </c>
    </row>
    <row r="2318" spans="1:33" ht="15" customHeight="1">
      <c r="A2318" s="112" t="s">
        <v>831</v>
      </c>
      <c r="B2318" s="113" t="s">
        <v>832</v>
      </c>
      <c r="C2318" s="112" t="s">
        <v>8</v>
      </c>
      <c r="D2318" s="112" t="s">
        <v>55</v>
      </c>
      <c r="E2318" s="114">
        <v>9.9000000000000008E-3</v>
      </c>
      <c r="F2318" s="115">
        <f t="shared" ref="F2318:F2321" si="641">IF(D2318="H",$K$9*AF2318,$K$10*AF2318)</f>
        <v>45.18</v>
      </c>
      <c r="G2318" s="115">
        <f>ROUND(F2318*E2318,2)</f>
        <v>0.45</v>
      </c>
      <c r="AA2318" s="6" t="s">
        <v>831</v>
      </c>
      <c r="AB2318" s="6" t="s">
        <v>832</v>
      </c>
      <c r="AC2318" s="6" t="s">
        <v>8</v>
      </c>
      <c r="AD2318" s="6" t="s">
        <v>55</v>
      </c>
      <c r="AE2318" s="6">
        <v>9.9000000000000008E-3</v>
      </c>
      <c r="AF2318" s="104">
        <v>60.24</v>
      </c>
      <c r="AG2318" s="104">
        <v>0.59</v>
      </c>
    </row>
    <row r="2319" spans="1:33" ht="15" customHeight="1">
      <c r="A2319" s="112" t="s">
        <v>821</v>
      </c>
      <c r="B2319" s="113" t="s">
        <v>822</v>
      </c>
      <c r="C2319" s="112" t="s">
        <v>8</v>
      </c>
      <c r="D2319" s="112" t="s">
        <v>55</v>
      </c>
      <c r="E2319" s="114">
        <v>7.1000000000000004E-3</v>
      </c>
      <c r="F2319" s="115">
        <f t="shared" si="641"/>
        <v>1.71</v>
      </c>
      <c r="G2319" s="115">
        <f t="shared" ref="G2319:G2320" si="642">ROUND(F2319*E2319,2)</f>
        <v>0.01</v>
      </c>
      <c r="AA2319" s="6" t="s">
        <v>821</v>
      </c>
      <c r="AB2319" s="6" t="s">
        <v>822</v>
      </c>
      <c r="AC2319" s="6" t="s">
        <v>8</v>
      </c>
      <c r="AD2319" s="6" t="s">
        <v>55</v>
      </c>
      <c r="AE2319" s="6">
        <v>7.1000000000000004E-3</v>
      </c>
      <c r="AF2319" s="104">
        <v>2.2799999999999998</v>
      </c>
      <c r="AG2319" s="104">
        <v>0.01</v>
      </c>
    </row>
    <row r="2320" spans="1:33" ht="20.100000000000001" customHeight="1">
      <c r="A2320" s="112" t="s">
        <v>858</v>
      </c>
      <c r="B2320" s="113" t="s">
        <v>859</v>
      </c>
      <c r="C2320" s="112" t="s">
        <v>8</v>
      </c>
      <c r="D2320" s="112" t="s">
        <v>55</v>
      </c>
      <c r="E2320" s="114">
        <v>1</v>
      </c>
      <c r="F2320" s="115">
        <f t="shared" si="641"/>
        <v>1.0874999999999999</v>
      </c>
      <c r="G2320" s="115">
        <f t="shared" si="642"/>
        <v>1.0900000000000001</v>
      </c>
      <c r="AA2320" s="6" t="s">
        <v>858</v>
      </c>
      <c r="AB2320" s="6" t="s">
        <v>859</v>
      </c>
      <c r="AC2320" s="6" t="s">
        <v>8</v>
      </c>
      <c r="AD2320" s="6" t="s">
        <v>55</v>
      </c>
      <c r="AE2320" s="6">
        <v>1</v>
      </c>
      <c r="AF2320" s="104">
        <v>1.45</v>
      </c>
      <c r="AG2320" s="104">
        <v>1.45</v>
      </c>
    </row>
    <row r="2321" spans="1:33" ht="20.100000000000001" customHeight="1">
      <c r="A2321" s="112" t="s">
        <v>835</v>
      </c>
      <c r="B2321" s="113" t="s">
        <v>836</v>
      </c>
      <c r="C2321" s="112" t="s">
        <v>8</v>
      </c>
      <c r="D2321" s="112" t="s">
        <v>55</v>
      </c>
      <c r="E2321" s="114">
        <v>1.4999999999999999E-2</v>
      </c>
      <c r="F2321" s="115">
        <f t="shared" si="641"/>
        <v>51.1875</v>
      </c>
      <c r="G2321" s="115">
        <f>ROUND(F2321*E2321,2)</f>
        <v>0.77</v>
      </c>
      <c r="AA2321" s="6" t="s">
        <v>835</v>
      </c>
      <c r="AB2321" s="6" t="s">
        <v>836</v>
      </c>
      <c r="AC2321" s="6" t="s">
        <v>8</v>
      </c>
      <c r="AD2321" s="6" t="s">
        <v>55</v>
      </c>
      <c r="AE2321" s="6">
        <v>1.4999999999999999E-2</v>
      </c>
      <c r="AF2321" s="104">
        <v>68.25</v>
      </c>
      <c r="AG2321" s="104">
        <v>1.02</v>
      </c>
    </row>
    <row r="2322" spans="1:33" ht="15" customHeight="1">
      <c r="A2322" s="107"/>
      <c r="B2322" s="107"/>
      <c r="C2322" s="107"/>
      <c r="D2322" s="107"/>
      <c r="E2322" s="116" t="s">
        <v>75</v>
      </c>
      <c r="F2322" s="116"/>
      <c r="G2322" s="199">
        <f>SUM(G2318:G2321)</f>
        <v>2.3200000000000003</v>
      </c>
      <c r="AE2322" s="6" t="s">
        <v>75</v>
      </c>
      <c r="AG2322" s="104">
        <v>3.07</v>
      </c>
    </row>
    <row r="2323" spans="1:33" ht="15" customHeight="1">
      <c r="A2323" s="110" t="s">
        <v>96</v>
      </c>
      <c r="B2323" s="110"/>
      <c r="C2323" s="111" t="s">
        <v>2</v>
      </c>
      <c r="D2323" s="111" t="s">
        <v>3</v>
      </c>
      <c r="E2323" s="111" t="s">
        <v>4</v>
      </c>
      <c r="F2323" s="111" t="s">
        <v>5</v>
      </c>
      <c r="G2323" s="111" t="s">
        <v>6</v>
      </c>
      <c r="AA2323" s="6" t="s">
        <v>96</v>
      </c>
      <c r="AC2323" s="6" t="s">
        <v>2</v>
      </c>
      <c r="AD2323" s="6" t="s">
        <v>3</v>
      </c>
      <c r="AE2323" s="6" t="s">
        <v>4</v>
      </c>
      <c r="AF2323" s="104" t="s">
        <v>5</v>
      </c>
      <c r="AG2323" s="104" t="s">
        <v>6</v>
      </c>
    </row>
    <row r="2324" spans="1:33" ht="20.100000000000001" customHeight="1">
      <c r="A2324" s="112" t="s">
        <v>825</v>
      </c>
      <c r="B2324" s="113" t="s">
        <v>1742</v>
      </c>
      <c r="C2324" s="112" t="s">
        <v>8</v>
      </c>
      <c r="D2324" s="112" t="s">
        <v>36</v>
      </c>
      <c r="E2324" s="114">
        <v>8.4599999999999995E-2</v>
      </c>
      <c r="F2324" s="115">
        <f t="shared" ref="F2324:F2325" si="643">IF(D2324="H",$K$9*AF2324,$K$10*AF2324)</f>
        <v>12.914999999999999</v>
      </c>
      <c r="G2324" s="115">
        <f t="shared" ref="G2324:G2325" si="644">ROUND(F2324*E2324,2)</f>
        <v>1.0900000000000001</v>
      </c>
      <c r="AA2324" s="6" t="s">
        <v>825</v>
      </c>
      <c r="AB2324" s="6" t="s">
        <v>1742</v>
      </c>
      <c r="AC2324" s="6" t="s">
        <v>8</v>
      </c>
      <c r="AD2324" s="6" t="s">
        <v>36</v>
      </c>
      <c r="AE2324" s="6">
        <v>8.4599999999999995E-2</v>
      </c>
      <c r="AF2324" s="104">
        <v>17.22</v>
      </c>
      <c r="AG2324" s="104">
        <v>1.45</v>
      </c>
    </row>
    <row r="2325" spans="1:33" ht="20.100000000000001" customHeight="1">
      <c r="A2325" s="112" t="s">
        <v>605</v>
      </c>
      <c r="B2325" s="113" t="s">
        <v>1736</v>
      </c>
      <c r="C2325" s="112" t="s">
        <v>8</v>
      </c>
      <c r="D2325" s="112" t="s">
        <v>36</v>
      </c>
      <c r="E2325" s="114">
        <v>8.4599999999999995E-2</v>
      </c>
      <c r="F2325" s="115">
        <f t="shared" si="643"/>
        <v>15.75</v>
      </c>
      <c r="G2325" s="115">
        <f t="shared" si="644"/>
        <v>1.33</v>
      </c>
      <c r="AA2325" s="6" t="s">
        <v>605</v>
      </c>
      <c r="AB2325" s="6" t="s">
        <v>1736</v>
      </c>
      <c r="AC2325" s="6" t="s">
        <v>8</v>
      </c>
      <c r="AD2325" s="6" t="s">
        <v>36</v>
      </c>
      <c r="AE2325" s="6">
        <v>8.4599999999999995E-2</v>
      </c>
      <c r="AF2325" s="104">
        <v>21</v>
      </c>
      <c r="AG2325" s="104">
        <v>1.77</v>
      </c>
    </row>
    <row r="2326" spans="1:33" ht="18" customHeight="1">
      <c r="A2326" s="107"/>
      <c r="B2326" s="107"/>
      <c r="C2326" s="107"/>
      <c r="D2326" s="107"/>
      <c r="E2326" s="116" t="s">
        <v>99</v>
      </c>
      <c r="F2326" s="116"/>
      <c r="G2326" s="199">
        <f>SUM(G2324:G2325)</f>
        <v>2.42</v>
      </c>
      <c r="AE2326" s="6" t="s">
        <v>99</v>
      </c>
      <c r="AG2326" s="104">
        <v>3.22</v>
      </c>
    </row>
    <row r="2327" spans="1:33" ht="15" customHeight="1">
      <c r="A2327" s="107"/>
      <c r="B2327" s="107"/>
      <c r="C2327" s="107"/>
      <c r="D2327" s="107"/>
      <c r="E2327" s="118" t="s">
        <v>21</v>
      </c>
      <c r="F2327" s="118"/>
      <c r="G2327" s="119">
        <f>G2326+G2322</f>
        <v>4.74</v>
      </c>
      <c r="AE2327" s="6" t="s">
        <v>21</v>
      </c>
      <c r="AG2327" s="104">
        <v>6.29</v>
      </c>
    </row>
    <row r="2328" spans="1:33" ht="9.9499999999999993" customHeight="1">
      <c r="A2328" s="107"/>
      <c r="B2328" s="107"/>
      <c r="C2328" s="108"/>
      <c r="D2328" s="108"/>
      <c r="E2328" s="107"/>
      <c r="F2328" s="107"/>
      <c r="G2328" s="107"/>
    </row>
    <row r="2329" spans="1:33" ht="20.100000000000001" customHeight="1">
      <c r="A2329" s="109" t="s">
        <v>1987</v>
      </c>
      <c r="B2329" s="109"/>
      <c r="C2329" s="109"/>
      <c r="D2329" s="109"/>
      <c r="E2329" s="109"/>
      <c r="F2329" s="109"/>
      <c r="G2329" s="109"/>
      <c r="AA2329" s="6" t="s">
        <v>1987</v>
      </c>
    </row>
    <row r="2330" spans="1:33" ht="15" customHeight="1">
      <c r="A2330" s="110" t="s">
        <v>63</v>
      </c>
      <c r="B2330" s="110"/>
      <c r="C2330" s="111" t="s">
        <v>2</v>
      </c>
      <c r="D2330" s="111" t="s">
        <v>3</v>
      </c>
      <c r="E2330" s="111" t="s">
        <v>4</v>
      </c>
      <c r="F2330" s="111" t="s">
        <v>5</v>
      </c>
      <c r="G2330" s="111" t="s">
        <v>6</v>
      </c>
      <c r="AA2330" s="6" t="s">
        <v>63</v>
      </c>
      <c r="AC2330" s="6" t="s">
        <v>2</v>
      </c>
      <c r="AD2330" s="6" t="s">
        <v>3</v>
      </c>
      <c r="AE2330" s="6" t="s">
        <v>4</v>
      </c>
      <c r="AF2330" s="104" t="s">
        <v>5</v>
      </c>
      <c r="AG2330" s="104" t="s">
        <v>6</v>
      </c>
    </row>
    <row r="2331" spans="1:33" ht="15" customHeight="1">
      <c r="A2331" s="112" t="s">
        <v>831</v>
      </c>
      <c r="B2331" s="113" t="s">
        <v>832</v>
      </c>
      <c r="C2331" s="112" t="s">
        <v>8</v>
      </c>
      <c r="D2331" s="112" t="s">
        <v>55</v>
      </c>
      <c r="E2331" s="114">
        <v>7.3000000000000001E-3</v>
      </c>
      <c r="F2331" s="115">
        <f t="shared" ref="F2331:F2334" si="645">IF(D2331="H",$K$9*AF2331,$K$10*AF2331)</f>
        <v>45.18</v>
      </c>
      <c r="G2331" s="115">
        <f>ROUND(F2331*E2331,2)</f>
        <v>0.33</v>
      </c>
      <c r="AA2331" s="6" t="s">
        <v>831</v>
      </c>
      <c r="AB2331" s="6" t="s">
        <v>832</v>
      </c>
      <c r="AC2331" s="6" t="s">
        <v>8</v>
      </c>
      <c r="AD2331" s="6" t="s">
        <v>55</v>
      </c>
      <c r="AE2331" s="6">
        <v>7.3000000000000001E-3</v>
      </c>
      <c r="AF2331" s="104">
        <v>60.24</v>
      </c>
      <c r="AG2331" s="104">
        <v>0.43</v>
      </c>
    </row>
    <row r="2332" spans="1:33" ht="15" customHeight="1">
      <c r="A2332" s="112" t="s">
        <v>821</v>
      </c>
      <c r="B2332" s="113" t="s">
        <v>822</v>
      </c>
      <c r="C2332" s="112" t="s">
        <v>8</v>
      </c>
      <c r="D2332" s="112" t="s">
        <v>55</v>
      </c>
      <c r="E2332" s="114">
        <v>3.9E-2</v>
      </c>
      <c r="F2332" s="115">
        <f t="shared" si="645"/>
        <v>1.71</v>
      </c>
      <c r="G2332" s="115">
        <f t="shared" ref="G2332:G2333" si="646">ROUND(F2332*E2332,2)</f>
        <v>7.0000000000000007E-2</v>
      </c>
      <c r="AA2332" s="6" t="s">
        <v>821</v>
      </c>
      <c r="AB2332" s="6" t="s">
        <v>822</v>
      </c>
      <c r="AC2332" s="6" t="s">
        <v>8</v>
      </c>
      <c r="AD2332" s="6" t="s">
        <v>55</v>
      </c>
      <c r="AE2332" s="6">
        <v>3.9E-2</v>
      </c>
      <c r="AF2332" s="104">
        <v>2.2799999999999998</v>
      </c>
      <c r="AG2332" s="104">
        <v>0.08</v>
      </c>
    </row>
    <row r="2333" spans="1:33" ht="20.100000000000001" customHeight="1">
      <c r="A2333" s="112" t="s">
        <v>860</v>
      </c>
      <c r="B2333" s="113" t="s">
        <v>861</v>
      </c>
      <c r="C2333" s="112" t="s">
        <v>8</v>
      </c>
      <c r="D2333" s="112" t="s">
        <v>55</v>
      </c>
      <c r="E2333" s="114">
        <v>1</v>
      </c>
      <c r="F2333" s="115">
        <f t="shared" si="645"/>
        <v>2.2425000000000002</v>
      </c>
      <c r="G2333" s="115">
        <f t="shared" si="646"/>
        <v>2.2400000000000002</v>
      </c>
      <c r="AA2333" s="6" t="s">
        <v>860</v>
      </c>
      <c r="AB2333" s="6" t="s">
        <v>861</v>
      </c>
      <c r="AC2333" s="6" t="s">
        <v>8</v>
      </c>
      <c r="AD2333" s="6" t="s">
        <v>55</v>
      </c>
      <c r="AE2333" s="6">
        <v>1</v>
      </c>
      <c r="AF2333" s="104">
        <v>2.99</v>
      </c>
      <c r="AG2333" s="104">
        <v>2.99</v>
      </c>
    </row>
    <row r="2334" spans="1:33" ht="20.100000000000001" customHeight="1">
      <c r="A2334" s="112" t="s">
        <v>835</v>
      </c>
      <c r="B2334" s="113" t="s">
        <v>836</v>
      </c>
      <c r="C2334" s="112" t="s">
        <v>8</v>
      </c>
      <c r="D2334" s="112" t="s">
        <v>55</v>
      </c>
      <c r="E2334" s="114">
        <v>1.0999999999999999E-2</v>
      </c>
      <c r="F2334" s="115">
        <f t="shared" si="645"/>
        <v>51.1875</v>
      </c>
      <c r="G2334" s="115">
        <f>ROUND(F2334*E2334,2)</f>
        <v>0.56000000000000005</v>
      </c>
      <c r="AA2334" s="6" t="s">
        <v>835</v>
      </c>
      <c r="AB2334" s="6" t="s">
        <v>836</v>
      </c>
      <c r="AC2334" s="6" t="s">
        <v>8</v>
      </c>
      <c r="AD2334" s="6" t="s">
        <v>55</v>
      </c>
      <c r="AE2334" s="6">
        <v>1.0999999999999999E-2</v>
      </c>
      <c r="AF2334" s="104">
        <v>68.25</v>
      </c>
      <c r="AG2334" s="104">
        <v>0.75</v>
      </c>
    </row>
    <row r="2335" spans="1:33" ht="15" customHeight="1">
      <c r="A2335" s="107"/>
      <c r="B2335" s="107"/>
      <c r="C2335" s="107"/>
      <c r="D2335" s="107"/>
      <c r="E2335" s="116" t="s">
        <v>75</v>
      </c>
      <c r="F2335" s="116"/>
      <c r="G2335" s="199">
        <f>SUM(G2331:G2334)</f>
        <v>3.2</v>
      </c>
      <c r="AE2335" s="6" t="s">
        <v>75</v>
      </c>
      <c r="AG2335" s="104">
        <v>4.25</v>
      </c>
    </row>
    <row r="2336" spans="1:33" ht="15" customHeight="1">
      <c r="A2336" s="110" t="s">
        <v>96</v>
      </c>
      <c r="B2336" s="110"/>
      <c r="C2336" s="111" t="s">
        <v>2</v>
      </c>
      <c r="D2336" s="111" t="s">
        <v>3</v>
      </c>
      <c r="E2336" s="111" t="s">
        <v>4</v>
      </c>
      <c r="F2336" s="111" t="s">
        <v>5</v>
      </c>
      <c r="G2336" s="111" t="s">
        <v>6</v>
      </c>
      <c r="AA2336" s="6" t="s">
        <v>96</v>
      </c>
      <c r="AC2336" s="6" t="s">
        <v>2</v>
      </c>
      <c r="AD2336" s="6" t="s">
        <v>3</v>
      </c>
      <c r="AE2336" s="6" t="s">
        <v>4</v>
      </c>
      <c r="AF2336" s="104" t="s">
        <v>5</v>
      </c>
      <c r="AG2336" s="104" t="s">
        <v>6</v>
      </c>
    </row>
    <row r="2337" spans="1:33" ht="20.100000000000001" customHeight="1">
      <c r="A2337" s="112" t="s">
        <v>825</v>
      </c>
      <c r="B2337" s="113" t="s">
        <v>1742</v>
      </c>
      <c r="C2337" s="112" t="s">
        <v>8</v>
      </c>
      <c r="D2337" s="112" t="s">
        <v>36</v>
      </c>
      <c r="E2337" s="114">
        <v>9.1899999999999996E-2</v>
      </c>
      <c r="F2337" s="115">
        <f t="shared" ref="F2337:F2338" si="647">IF(D2337="H",$K$9*AF2337,$K$10*AF2337)</f>
        <v>12.914999999999999</v>
      </c>
      <c r="G2337" s="115">
        <f t="shared" ref="G2337:G2338" si="648">ROUND(F2337*E2337,2)</f>
        <v>1.19</v>
      </c>
      <c r="AA2337" s="6" t="s">
        <v>825</v>
      </c>
      <c r="AB2337" s="6" t="s">
        <v>1742</v>
      </c>
      <c r="AC2337" s="6" t="s">
        <v>8</v>
      </c>
      <c r="AD2337" s="6" t="s">
        <v>36</v>
      </c>
      <c r="AE2337" s="6">
        <v>9.1899999999999996E-2</v>
      </c>
      <c r="AF2337" s="104">
        <v>17.22</v>
      </c>
      <c r="AG2337" s="104">
        <v>1.58</v>
      </c>
    </row>
    <row r="2338" spans="1:33" ht="20.100000000000001" customHeight="1">
      <c r="A2338" s="112" t="s">
        <v>605</v>
      </c>
      <c r="B2338" s="113" t="s">
        <v>1736</v>
      </c>
      <c r="C2338" s="112" t="s">
        <v>8</v>
      </c>
      <c r="D2338" s="112" t="s">
        <v>36</v>
      </c>
      <c r="E2338" s="114">
        <v>9.1899999999999996E-2</v>
      </c>
      <c r="F2338" s="115">
        <f t="shared" si="647"/>
        <v>15.75</v>
      </c>
      <c r="G2338" s="115">
        <f t="shared" si="648"/>
        <v>1.45</v>
      </c>
      <c r="AA2338" s="6" t="s">
        <v>605</v>
      </c>
      <c r="AB2338" s="6" t="s">
        <v>1736</v>
      </c>
      <c r="AC2338" s="6" t="s">
        <v>8</v>
      </c>
      <c r="AD2338" s="6" t="s">
        <v>36</v>
      </c>
      <c r="AE2338" s="6">
        <v>9.1899999999999996E-2</v>
      </c>
      <c r="AF2338" s="104">
        <v>21</v>
      </c>
      <c r="AG2338" s="104">
        <v>1.92</v>
      </c>
    </row>
    <row r="2339" spans="1:33" ht="18" customHeight="1">
      <c r="A2339" s="107"/>
      <c r="B2339" s="107"/>
      <c r="C2339" s="107"/>
      <c r="D2339" s="107"/>
      <c r="E2339" s="116" t="s">
        <v>99</v>
      </c>
      <c r="F2339" s="116"/>
      <c r="G2339" s="199">
        <f>SUM(G2337:G2338)</f>
        <v>2.6399999999999997</v>
      </c>
      <c r="AE2339" s="6" t="s">
        <v>99</v>
      </c>
      <c r="AG2339" s="104">
        <v>3.5</v>
      </c>
    </row>
    <row r="2340" spans="1:33" ht="15" customHeight="1">
      <c r="A2340" s="107"/>
      <c r="B2340" s="107"/>
      <c r="C2340" s="107"/>
      <c r="D2340" s="107"/>
      <c r="E2340" s="118" t="s">
        <v>21</v>
      </c>
      <c r="F2340" s="118"/>
      <c r="G2340" s="119">
        <f>G2339+G2335</f>
        <v>5.84</v>
      </c>
      <c r="AE2340" s="6" t="s">
        <v>21</v>
      </c>
      <c r="AG2340" s="104">
        <v>7.75</v>
      </c>
    </row>
    <row r="2341" spans="1:33" ht="9.9499999999999993" customHeight="1">
      <c r="A2341" s="107"/>
      <c r="B2341" s="107"/>
      <c r="C2341" s="108"/>
      <c r="D2341" s="108"/>
      <c r="E2341" s="107"/>
      <c r="F2341" s="107"/>
      <c r="G2341" s="107"/>
    </row>
    <row r="2342" spans="1:33" ht="20.100000000000001" customHeight="1">
      <c r="A2342" s="109" t="s">
        <v>1988</v>
      </c>
      <c r="B2342" s="109"/>
      <c r="C2342" s="109"/>
      <c r="D2342" s="109"/>
      <c r="E2342" s="109"/>
      <c r="F2342" s="109"/>
      <c r="G2342" s="109"/>
      <c r="AA2342" s="6" t="s">
        <v>1988</v>
      </c>
    </row>
    <row r="2343" spans="1:33" ht="15" customHeight="1">
      <c r="A2343" s="110" t="s">
        <v>63</v>
      </c>
      <c r="B2343" s="110"/>
      <c r="C2343" s="111" t="s">
        <v>2</v>
      </c>
      <c r="D2343" s="111" t="s">
        <v>3</v>
      </c>
      <c r="E2343" s="111" t="s">
        <v>4</v>
      </c>
      <c r="F2343" s="111" t="s">
        <v>5</v>
      </c>
      <c r="G2343" s="111" t="s">
        <v>6</v>
      </c>
      <c r="AA2343" s="6" t="s">
        <v>63</v>
      </c>
      <c r="AC2343" s="6" t="s">
        <v>2</v>
      </c>
      <c r="AD2343" s="6" t="s">
        <v>3</v>
      </c>
      <c r="AE2343" s="6" t="s">
        <v>4</v>
      </c>
      <c r="AF2343" s="104" t="s">
        <v>5</v>
      </c>
      <c r="AG2343" s="104" t="s">
        <v>6</v>
      </c>
    </row>
    <row r="2344" spans="1:33" ht="15" customHeight="1">
      <c r="A2344" s="112" t="s">
        <v>831</v>
      </c>
      <c r="B2344" s="113" t="s">
        <v>832</v>
      </c>
      <c r="C2344" s="112" t="s">
        <v>8</v>
      </c>
      <c r="D2344" s="112" t="s">
        <v>55</v>
      </c>
      <c r="E2344" s="114">
        <v>2.4500000000000001E-2</v>
      </c>
      <c r="F2344" s="115">
        <f t="shared" ref="F2344:F2346" si="649">IF(D2344="H",$K$9*AF2344,$K$10*AF2344)</f>
        <v>45.18</v>
      </c>
      <c r="G2344" s="115">
        <f>ROUND(F2344*E2344,2)</f>
        <v>1.1100000000000001</v>
      </c>
      <c r="AA2344" s="6" t="s">
        <v>831</v>
      </c>
      <c r="AB2344" s="6" t="s">
        <v>832</v>
      </c>
      <c r="AC2344" s="6" t="s">
        <v>8</v>
      </c>
      <c r="AD2344" s="6" t="s">
        <v>55</v>
      </c>
      <c r="AE2344" s="6">
        <v>2.4500000000000001E-2</v>
      </c>
      <c r="AF2344" s="104">
        <v>60.24</v>
      </c>
      <c r="AG2344" s="104">
        <v>1.47</v>
      </c>
    </row>
    <row r="2345" spans="1:33" ht="15" customHeight="1">
      <c r="A2345" s="112" t="s">
        <v>821</v>
      </c>
      <c r="B2345" s="113" t="s">
        <v>822</v>
      </c>
      <c r="C2345" s="112" t="s">
        <v>8</v>
      </c>
      <c r="D2345" s="112" t="s">
        <v>55</v>
      </c>
      <c r="E2345" s="114">
        <v>5.4000000000000003E-3</v>
      </c>
      <c r="F2345" s="115">
        <f t="shared" si="649"/>
        <v>1.71</v>
      </c>
      <c r="G2345" s="115">
        <f t="shared" ref="G2345:G2346" si="650">ROUND(F2345*E2345,2)</f>
        <v>0.01</v>
      </c>
      <c r="AA2345" s="6" t="s">
        <v>821</v>
      </c>
      <c r="AB2345" s="6" t="s">
        <v>822</v>
      </c>
      <c r="AC2345" s="6" t="s">
        <v>8</v>
      </c>
      <c r="AD2345" s="6" t="s">
        <v>55</v>
      </c>
      <c r="AE2345" s="6">
        <v>5.4000000000000003E-3</v>
      </c>
      <c r="AF2345" s="104">
        <v>2.2799999999999998</v>
      </c>
      <c r="AG2345" s="104">
        <v>0.01</v>
      </c>
    </row>
    <row r="2346" spans="1:33" ht="20.100000000000001" customHeight="1">
      <c r="A2346" s="112" t="s">
        <v>862</v>
      </c>
      <c r="B2346" s="113" t="s">
        <v>863</v>
      </c>
      <c r="C2346" s="112" t="s">
        <v>8</v>
      </c>
      <c r="D2346" s="112" t="s">
        <v>55</v>
      </c>
      <c r="E2346" s="114">
        <v>1</v>
      </c>
      <c r="F2346" s="115">
        <f t="shared" si="649"/>
        <v>4.4474999999999998</v>
      </c>
      <c r="G2346" s="115">
        <f t="shared" si="650"/>
        <v>4.45</v>
      </c>
      <c r="AA2346" s="6" t="s">
        <v>862</v>
      </c>
      <c r="AB2346" s="6" t="s">
        <v>863</v>
      </c>
      <c r="AC2346" s="6" t="s">
        <v>8</v>
      </c>
      <c r="AD2346" s="6" t="s">
        <v>55</v>
      </c>
      <c r="AE2346" s="6">
        <v>1</v>
      </c>
      <c r="AF2346" s="104">
        <v>5.93</v>
      </c>
      <c r="AG2346" s="104">
        <v>5.93</v>
      </c>
    </row>
    <row r="2347" spans="1:33" ht="20.100000000000001" customHeight="1">
      <c r="A2347" s="112" t="s">
        <v>835</v>
      </c>
      <c r="B2347" s="113" t="s">
        <v>836</v>
      </c>
      <c r="C2347" s="112" t="s">
        <v>8</v>
      </c>
      <c r="D2347" s="112" t="s">
        <v>55</v>
      </c>
      <c r="E2347" s="114">
        <v>0.04</v>
      </c>
      <c r="F2347" s="115">
        <f>IF(D2347="H",$K$9*AF2347,$K$10*AF2347)</f>
        <v>51.1875</v>
      </c>
      <c r="G2347" s="115">
        <f>ROUND(F2347*E2347,2)</f>
        <v>2.0499999999999998</v>
      </c>
      <c r="AA2347" s="6" t="s">
        <v>835</v>
      </c>
      <c r="AB2347" s="6" t="s">
        <v>836</v>
      </c>
      <c r="AC2347" s="6" t="s">
        <v>8</v>
      </c>
      <c r="AD2347" s="6" t="s">
        <v>55</v>
      </c>
      <c r="AE2347" s="6">
        <v>0.04</v>
      </c>
      <c r="AF2347" s="104">
        <v>68.25</v>
      </c>
      <c r="AG2347" s="104">
        <v>2.73</v>
      </c>
    </row>
    <row r="2348" spans="1:33" ht="15" customHeight="1">
      <c r="A2348" s="107"/>
      <c r="B2348" s="107"/>
      <c r="C2348" s="107"/>
      <c r="D2348" s="107"/>
      <c r="E2348" s="116" t="s">
        <v>75</v>
      </c>
      <c r="F2348" s="116"/>
      <c r="G2348" s="199">
        <f>SUM(G2344:G2347)</f>
        <v>7.62</v>
      </c>
      <c r="AE2348" s="6" t="s">
        <v>75</v>
      </c>
      <c r="AG2348" s="104">
        <v>10.14</v>
      </c>
    </row>
    <row r="2349" spans="1:33" ht="15" customHeight="1">
      <c r="A2349" s="110" t="s">
        <v>96</v>
      </c>
      <c r="B2349" s="110"/>
      <c r="C2349" s="111" t="s">
        <v>2</v>
      </c>
      <c r="D2349" s="111" t="s">
        <v>3</v>
      </c>
      <c r="E2349" s="111" t="s">
        <v>4</v>
      </c>
      <c r="F2349" s="111" t="s">
        <v>5</v>
      </c>
      <c r="G2349" s="111" t="s">
        <v>6</v>
      </c>
      <c r="AA2349" s="6" t="s">
        <v>96</v>
      </c>
      <c r="AC2349" s="6" t="s">
        <v>2</v>
      </c>
      <c r="AD2349" s="6" t="s">
        <v>3</v>
      </c>
      <c r="AE2349" s="6" t="s">
        <v>4</v>
      </c>
      <c r="AF2349" s="104" t="s">
        <v>5</v>
      </c>
      <c r="AG2349" s="104" t="s">
        <v>6</v>
      </c>
    </row>
    <row r="2350" spans="1:33" ht="20.100000000000001" customHeight="1">
      <c r="A2350" s="112" t="s">
        <v>825</v>
      </c>
      <c r="B2350" s="113" t="s">
        <v>1742</v>
      </c>
      <c r="C2350" s="112" t="s">
        <v>8</v>
      </c>
      <c r="D2350" s="112" t="s">
        <v>36</v>
      </c>
      <c r="E2350" s="114">
        <v>0.12839999999999999</v>
      </c>
      <c r="F2350" s="115">
        <f t="shared" ref="F2350:F2351" si="651">IF(D2350="H",$K$9*AF2350,$K$10*AF2350)</f>
        <v>12.914999999999999</v>
      </c>
      <c r="G2350" s="115">
        <f t="shared" ref="G2350:G2351" si="652">ROUND(F2350*E2350,2)</f>
        <v>1.66</v>
      </c>
      <c r="AA2350" s="6" t="s">
        <v>825</v>
      </c>
      <c r="AB2350" s="6" t="s">
        <v>1742</v>
      </c>
      <c r="AC2350" s="6" t="s">
        <v>8</v>
      </c>
      <c r="AD2350" s="6" t="s">
        <v>36</v>
      </c>
      <c r="AE2350" s="6">
        <v>0.12839999999999999</v>
      </c>
      <c r="AF2350" s="104">
        <v>17.22</v>
      </c>
      <c r="AG2350" s="104">
        <v>2.21</v>
      </c>
    </row>
    <row r="2351" spans="1:33" ht="20.100000000000001" customHeight="1">
      <c r="A2351" s="112" t="s">
        <v>605</v>
      </c>
      <c r="B2351" s="113" t="s">
        <v>1736</v>
      </c>
      <c r="C2351" s="112" t="s">
        <v>8</v>
      </c>
      <c r="D2351" s="112" t="s">
        <v>36</v>
      </c>
      <c r="E2351" s="114">
        <v>0.12839999999999999</v>
      </c>
      <c r="F2351" s="115">
        <f t="shared" si="651"/>
        <v>15.75</v>
      </c>
      <c r="G2351" s="115">
        <f t="shared" si="652"/>
        <v>2.02</v>
      </c>
      <c r="AA2351" s="6" t="s">
        <v>605</v>
      </c>
      <c r="AB2351" s="6" t="s">
        <v>1736</v>
      </c>
      <c r="AC2351" s="6" t="s">
        <v>8</v>
      </c>
      <c r="AD2351" s="6" t="s">
        <v>36</v>
      </c>
      <c r="AE2351" s="6">
        <v>0.12839999999999999</v>
      </c>
      <c r="AF2351" s="104">
        <v>21</v>
      </c>
      <c r="AG2351" s="104">
        <v>2.69</v>
      </c>
    </row>
    <row r="2352" spans="1:33" ht="18" customHeight="1">
      <c r="A2352" s="107"/>
      <c r="B2352" s="107"/>
      <c r="C2352" s="107"/>
      <c r="D2352" s="107"/>
      <c r="E2352" s="116" t="s">
        <v>99</v>
      </c>
      <c r="F2352" s="116"/>
      <c r="G2352" s="199">
        <f>SUM(G2350:G2351)</f>
        <v>3.6799999999999997</v>
      </c>
      <c r="AE2352" s="6" t="s">
        <v>99</v>
      </c>
      <c r="AG2352" s="104">
        <v>4.9000000000000004</v>
      </c>
    </row>
    <row r="2353" spans="1:33" ht="15" customHeight="1">
      <c r="A2353" s="107"/>
      <c r="B2353" s="107"/>
      <c r="C2353" s="107"/>
      <c r="D2353" s="107"/>
      <c r="E2353" s="118" t="s">
        <v>21</v>
      </c>
      <c r="F2353" s="118"/>
      <c r="G2353" s="119">
        <f>G2352+G2348</f>
        <v>11.3</v>
      </c>
      <c r="AE2353" s="6" t="s">
        <v>21</v>
      </c>
      <c r="AG2353" s="104">
        <v>15.04</v>
      </c>
    </row>
    <row r="2354" spans="1:33" ht="9.9499999999999993" customHeight="1">
      <c r="A2354" s="107"/>
      <c r="B2354" s="107"/>
      <c r="C2354" s="108"/>
      <c r="D2354" s="108"/>
      <c r="E2354" s="107"/>
      <c r="F2354" s="107"/>
      <c r="G2354" s="107"/>
    </row>
    <row r="2355" spans="1:33" ht="20.100000000000001" customHeight="1">
      <c r="A2355" s="109" t="s">
        <v>1989</v>
      </c>
      <c r="B2355" s="109"/>
      <c r="C2355" s="109"/>
      <c r="D2355" s="109"/>
      <c r="E2355" s="109"/>
      <c r="F2355" s="109"/>
      <c r="G2355" s="109"/>
      <c r="AA2355" s="6" t="s">
        <v>1989</v>
      </c>
    </row>
    <row r="2356" spans="1:33" ht="15" customHeight="1">
      <c r="A2356" s="110" t="s">
        <v>63</v>
      </c>
      <c r="B2356" s="110"/>
      <c r="C2356" s="111" t="s">
        <v>2</v>
      </c>
      <c r="D2356" s="111" t="s">
        <v>3</v>
      </c>
      <c r="E2356" s="111" t="s">
        <v>4</v>
      </c>
      <c r="F2356" s="111" t="s">
        <v>5</v>
      </c>
      <c r="G2356" s="111" t="s">
        <v>6</v>
      </c>
      <c r="AA2356" s="6" t="s">
        <v>63</v>
      </c>
      <c r="AC2356" s="6" t="s">
        <v>2</v>
      </c>
      <c r="AD2356" s="6" t="s">
        <v>3</v>
      </c>
      <c r="AE2356" s="6" t="s">
        <v>4</v>
      </c>
      <c r="AF2356" s="104" t="s">
        <v>5</v>
      </c>
      <c r="AG2356" s="104" t="s">
        <v>6</v>
      </c>
    </row>
    <row r="2357" spans="1:33" ht="15" customHeight="1">
      <c r="A2357" s="112">
        <v>21114</v>
      </c>
      <c r="B2357" s="113" t="s">
        <v>864</v>
      </c>
      <c r="C2357" s="112" t="s">
        <v>8</v>
      </c>
      <c r="D2357" s="112" t="s">
        <v>90</v>
      </c>
      <c r="E2357" s="114">
        <v>3.1E-2</v>
      </c>
      <c r="F2357" s="115">
        <f t="shared" ref="F2357:F2359" si="653">IF(D2357="H",$K$9*AF2357,$K$10*AF2357)</f>
        <v>23.1675</v>
      </c>
      <c r="G2357" s="115">
        <f t="shared" ref="G2357:G2359" si="654">ROUND(F2357*E2357,2)</f>
        <v>0.72</v>
      </c>
      <c r="AA2357" s="6">
        <v>21114</v>
      </c>
      <c r="AB2357" s="6" t="s">
        <v>864</v>
      </c>
      <c r="AC2357" s="6" t="s">
        <v>8</v>
      </c>
      <c r="AD2357" s="6" t="s">
        <v>90</v>
      </c>
      <c r="AE2357" s="6">
        <v>3.1E-2</v>
      </c>
      <c r="AF2357" s="104" t="s">
        <v>2021</v>
      </c>
      <c r="AG2357" s="104">
        <v>0.96</v>
      </c>
    </row>
    <row r="2358" spans="1:33" ht="15" customHeight="1">
      <c r="A2358" s="112">
        <v>20083</v>
      </c>
      <c r="B2358" s="113" t="s">
        <v>2019</v>
      </c>
      <c r="C2358" s="112" t="s">
        <v>8</v>
      </c>
      <c r="D2358" s="112" t="s">
        <v>112</v>
      </c>
      <c r="E2358" s="114">
        <v>4.8000000000000001E-2</v>
      </c>
      <c r="F2358" s="115">
        <f t="shared" si="653"/>
        <v>51.1875</v>
      </c>
      <c r="G2358" s="115">
        <f t="shared" si="654"/>
        <v>2.46</v>
      </c>
      <c r="AA2358" s="6">
        <v>20083</v>
      </c>
      <c r="AB2358" s="6" t="s">
        <v>2019</v>
      </c>
      <c r="AC2358" s="6" t="s">
        <v>8</v>
      </c>
      <c r="AD2358" s="6" t="s">
        <v>112</v>
      </c>
      <c r="AE2358" s="6">
        <v>4.8000000000000001E-2</v>
      </c>
      <c r="AF2358" s="104" t="s">
        <v>2022</v>
      </c>
      <c r="AG2358" s="104">
        <v>3.28</v>
      </c>
    </row>
    <row r="2359" spans="1:33" ht="20.100000000000001" customHeight="1">
      <c r="A2359" s="112">
        <v>39319</v>
      </c>
      <c r="B2359" s="113" t="s">
        <v>2020</v>
      </c>
      <c r="C2359" s="112" t="s">
        <v>8</v>
      </c>
      <c r="D2359" s="112" t="s">
        <v>55</v>
      </c>
      <c r="E2359" s="114">
        <v>1</v>
      </c>
      <c r="F2359" s="115">
        <f t="shared" si="653"/>
        <v>6.1875</v>
      </c>
      <c r="G2359" s="115">
        <f t="shared" si="654"/>
        <v>6.19</v>
      </c>
      <c r="AA2359" s="6">
        <v>39319</v>
      </c>
      <c r="AB2359" s="6" t="s">
        <v>2020</v>
      </c>
      <c r="AC2359" s="6" t="s">
        <v>8</v>
      </c>
      <c r="AD2359" s="6" t="s">
        <v>55</v>
      </c>
      <c r="AE2359" s="6">
        <v>1</v>
      </c>
      <c r="AF2359" s="104" t="s">
        <v>2023</v>
      </c>
      <c r="AG2359" s="104">
        <v>8.25</v>
      </c>
    </row>
    <row r="2360" spans="1:33" ht="15" customHeight="1">
      <c r="A2360" s="107"/>
      <c r="B2360" s="107"/>
      <c r="C2360" s="107"/>
      <c r="D2360" s="107"/>
      <c r="E2360" s="116" t="s">
        <v>75</v>
      </c>
      <c r="F2360" s="116"/>
      <c r="G2360" s="199">
        <f>SUM(G2356:G2359)</f>
        <v>9.370000000000001</v>
      </c>
      <c r="AE2360" s="6" t="s">
        <v>75</v>
      </c>
      <c r="AG2360" s="104">
        <v>12.49</v>
      </c>
    </row>
    <row r="2361" spans="1:33" ht="15" customHeight="1">
      <c r="A2361" s="110" t="s">
        <v>96</v>
      </c>
      <c r="B2361" s="110"/>
      <c r="C2361" s="111" t="s">
        <v>2</v>
      </c>
      <c r="D2361" s="111" t="s">
        <v>3</v>
      </c>
      <c r="E2361" s="111" t="s">
        <v>4</v>
      </c>
      <c r="F2361" s="111" t="s">
        <v>5</v>
      </c>
      <c r="G2361" s="111" t="s">
        <v>6</v>
      </c>
      <c r="AA2361" s="6" t="s">
        <v>96</v>
      </c>
      <c r="AC2361" s="6" t="s">
        <v>2</v>
      </c>
      <c r="AD2361" s="6" t="s">
        <v>3</v>
      </c>
      <c r="AE2361" s="6" t="s">
        <v>4</v>
      </c>
      <c r="AF2361" s="104" t="s">
        <v>5</v>
      </c>
      <c r="AG2361" s="104" t="s">
        <v>6</v>
      </c>
    </row>
    <row r="2362" spans="1:33" ht="15" customHeight="1">
      <c r="A2362" s="112" t="s">
        <v>825</v>
      </c>
      <c r="B2362" s="113" t="s">
        <v>1742</v>
      </c>
      <c r="C2362" s="112" t="s">
        <v>8</v>
      </c>
      <c r="D2362" s="112" t="s">
        <v>36</v>
      </c>
      <c r="E2362" s="114">
        <v>0.09</v>
      </c>
      <c r="F2362" s="115">
        <f t="shared" ref="F2362:F2363" si="655">IF(D2362="H",$K$9*AF2362,$K$10*AF2362)</f>
        <v>12.914999999999999</v>
      </c>
      <c r="G2362" s="115">
        <f t="shared" ref="G2362:G2363" si="656">ROUND(F2362*E2362,2)</f>
        <v>1.1599999999999999</v>
      </c>
      <c r="AA2362" s="6" t="s">
        <v>825</v>
      </c>
      <c r="AB2362" s="6" t="s">
        <v>1742</v>
      </c>
      <c r="AC2362" s="6" t="s">
        <v>8</v>
      </c>
      <c r="AD2362" s="6" t="s">
        <v>36</v>
      </c>
      <c r="AE2362" s="6">
        <v>0.09</v>
      </c>
      <c r="AF2362" s="104">
        <v>17.22</v>
      </c>
      <c r="AG2362" s="104">
        <v>1.55</v>
      </c>
    </row>
    <row r="2363" spans="1:33" ht="15" customHeight="1">
      <c r="A2363" s="112" t="s">
        <v>605</v>
      </c>
      <c r="B2363" s="113" t="s">
        <v>1736</v>
      </c>
      <c r="C2363" s="112" t="s">
        <v>8</v>
      </c>
      <c r="D2363" s="112" t="s">
        <v>36</v>
      </c>
      <c r="E2363" s="114">
        <v>0.09</v>
      </c>
      <c r="F2363" s="115">
        <f t="shared" si="655"/>
        <v>15.75</v>
      </c>
      <c r="G2363" s="115">
        <f t="shared" si="656"/>
        <v>1.42</v>
      </c>
      <c r="AA2363" s="6" t="s">
        <v>605</v>
      </c>
      <c r="AB2363" s="6" t="s">
        <v>1736</v>
      </c>
      <c r="AC2363" s="6" t="s">
        <v>8</v>
      </c>
      <c r="AD2363" s="6" t="s">
        <v>36</v>
      </c>
      <c r="AE2363" s="6">
        <v>0.09</v>
      </c>
      <c r="AF2363" s="104">
        <v>21</v>
      </c>
      <c r="AG2363" s="104">
        <v>1.89</v>
      </c>
    </row>
    <row r="2364" spans="1:33" ht="15" customHeight="1">
      <c r="A2364" s="107"/>
      <c r="B2364" s="107"/>
      <c r="C2364" s="107"/>
      <c r="D2364" s="107"/>
      <c r="E2364" s="116" t="s">
        <v>99</v>
      </c>
      <c r="F2364" s="116"/>
      <c r="G2364" s="199">
        <f>SUM(G2362:G2363)</f>
        <v>2.58</v>
      </c>
      <c r="AE2364" s="6" t="s">
        <v>99</v>
      </c>
      <c r="AG2364" s="104">
        <v>3.44</v>
      </c>
    </row>
    <row r="2365" spans="1:33" ht="15" customHeight="1">
      <c r="A2365" s="107"/>
      <c r="B2365" s="107"/>
      <c r="C2365" s="107"/>
      <c r="D2365" s="107"/>
      <c r="E2365" s="118" t="s">
        <v>21</v>
      </c>
      <c r="F2365" s="118"/>
      <c r="G2365" s="119">
        <f>G2364+G2360</f>
        <v>11.950000000000001</v>
      </c>
      <c r="AE2365" s="6" t="s">
        <v>21</v>
      </c>
      <c r="AG2365" s="104">
        <v>15.93</v>
      </c>
    </row>
    <row r="2366" spans="1:33" ht="9.9499999999999993" customHeight="1">
      <c r="A2366" s="107"/>
      <c r="B2366" s="107"/>
      <c r="C2366" s="108"/>
      <c r="D2366" s="108"/>
      <c r="E2366" s="107"/>
      <c r="F2366" s="107"/>
      <c r="G2366" s="107"/>
    </row>
    <row r="2367" spans="1:33" ht="20.100000000000001" customHeight="1">
      <c r="A2367" s="109" t="s">
        <v>1990</v>
      </c>
      <c r="B2367" s="109"/>
      <c r="C2367" s="109"/>
      <c r="D2367" s="109"/>
      <c r="E2367" s="109"/>
      <c r="F2367" s="109"/>
      <c r="G2367" s="109"/>
      <c r="AA2367" s="6" t="s">
        <v>1990</v>
      </c>
    </row>
    <row r="2368" spans="1:33" ht="15" customHeight="1">
      <c r="A2368" s="110" t="s">
        <v>96</v>
      </c>
      <c r="B2368" s="110"/>
      <c r="C2368" s="111" t="s">
        <v>2</v>
      </c>
      <c r="D2368" s="111" t="s">
        <v>3</v>
      </c>
      <c r="E2368" s="111" t="s">
        <v>4</v>
      </c>
      <c r="F2368" s="111" t="s">
        <v>5</v>
      </c>
      <c r="G2368" s="111" t="s">
        <v>6</v>
      </c>
      <c r="AA2368" s="6" t="s">
        <v>96</v>
      </c>
      <c r="AC2368" s="6" t="s">
        <v>2</v>
      </c>
      <c r="AD2368" s="6" t="s">
        <v>3</v>
      </c>
      <c r="AE2368" s="6" t="s">
        <v>4</v>
      </c>
      <c r="AF2368" s="104" t="s">
        <v>5</v>
      </c>
      <c r="AG2368" s="104" t="s">
        <v>6</v>
      </c>
    </row>
    <row r="2369" spans="1:33" ht="20.100000000000001" customHeight="1">
      <c r="A2369" s="112" t="s">
        <v>825</v>
      </c>
      <c r="B2369" s="113" t="s">
        <v>1742</v>
      </c>
      <c r="C2369" s="112" t="s">
        <v>8</v>
      </c>
      <c r="D2369" s="112" t="s">
        <v>36</v>
      </c>
      <c r="E2369" s="114">
        <v>7.0000000000000007E-2</v>
      </c>
      <c r="F2369" s="115">
        <f t="shared" ref="F2369:F2370" si="657">IF(D2369="H",$K$9*AF2369,$K$10*AF2369)</f>
        <v>12.914999999999999</v>
      </c>
      <c r="G2369" s="115">
        <f t="shared" ref="G2369:G2370" si="658">ROUND(F2369*E2369,2)</f>
        <v>0.9</v>
      </c>
      <c r="AA2369" s="6" t="s">
        <v>825</v>
      </c>
      <c r="AB2369" s="6" t="s">
        <v>1742</v>
      </c>
      <c r="AC2369" s="6" t="s">
        <v>8</v>
      </c>
      <c r="AD2369" s="6" t="s">
        <v>36</v>
      </c>
      <c r="AE2369" s="6">
        <v>7.0000000000000007E-2</v>
      </c>
      <c r="AF2369" s="104">
        <v>17.22</v>
      </c>
      <c r="AG2369" s="104">
        <v>1.2</v>
      </c>
    </row>
    <row r="2370" spans="1:33" ht="20.100000000000001" customHeight="1">
      <c r="A2370" s="112" t="s">
        <v>605</v>
      </c>
      <c r="B2370" s="113" t="s">
        <v>1736</v>
      </c>
      <c r="C2370" s="112" t="s">
        <v>8</v>
      </c>
      <c r="D2370" s="112" t="s">
        <v>36</v>
      </c>
      <c r="E2370" s="114">
        <v>0.44900000000000001</v>
      </c>
      <c r="F2370" s="115">
        <f t="shared" si="657"/>
        <v>15.75</v>
      </c>
      <c r="G2370" s="115">
        <f t="shared" si="658"/>
        <v>7.07</v>
      </c>
      <c r="AA2370" s="6" t="s">
        <v>605</v>
      </c>
      <c r="AB2370" s="6" t="s">
        <v>1736</v>
      </c>
      <c r="AC2370" s="6" t="s">
        <v>8</v>
      </c>
      <c r="AD2370" s="6" t="s">
        <v>36</v>
      </c>
      <c r="AE2370" s="6">
        <v>0.44900000000000001</v>
      </c>
      <c r="AF2370" s="104">
        <v>21</v>
      </c>
      <c r="AG2370" s="104">
        <v>9.42</v>
      </c>
    </row>
    <row r="2371" spans="1:33" ht="18" customHeight="1">
      <c r="A2371" s="107"/>
      <c r="B2371" s="107"/>
      <c r="C2371" s="107"/>
      <c r="D2371" s="107"/>
      <c r="E2371" s="116" t="s">
        <v>99</v>
      </c>
      <c r="F2371" s="116"/>
      <c r="G2371" s="117">
        <f>SUM(G2369:G2370)</f>
        <v>7.9700000000000006</v>
      </c>
      <c r="AE2371" s="6" t="s">
        <v>99</v>
      </c>
      <c r="AG2371" s="104">
        <v>10.62</v>
      </c>
    </row>
    <row r="2372" spans="1:33" ht="15" customHeight="1">
      <c r="A2372" s="107"/>
      <c r="B2372" s="107"/>
      <c r="C2372" s="107"/>
      <c r="D2372" s="107"/>
      <c r="E2372" s="118" t="s">
        <v>21</v>
      </c>
      <c r="F2372" s="118"/>
      <c r="G2372" s="119">
        <f>G2371</f>
        <v>7.9700000000000006</v>
      </c>
      <c r="AE2372" s="6" t="s">
        <v>21</v>
      </c>
      <c r="AG2372" s="104">
        <v>10.62</v>
      </c>
    </row>
    <row r="2373" spans="1:33" ht="9.9499999999999993" customHeight="1">
      <c r="A2373" s="107"/>
      <c r="B2373" s="107"/>
      <c r="C2373" s="108"/>
      <c r="D2373" s="108"/>
      <c r="E2373" s="107"/>
      <c r="F2373" s="107"/>
      <c r="G2373" s="107"/>
    </row>
    <row r="2374" spans="1:33" ht="20.100000000000001" customHeight="1">
      <c r="A2374" s="109" t="s">
        <v>1991</v>
      </c>
      <c r="B2374" s="109"/>
      <c r="C2374" s="109"/>
      <c r="D2374" s="109"/>
      <c r="E2374" s="109"/>
      <c r="F2374" s="109"/>
      <c r="G2374" s="109"/>
      <c r="AA2374" s="6" t="s">
        <v>1991</v>
      </c>
    </row>
    <row r="2375" spans="1:33" ht="15" customHeight="1">
      <c r="A2375" s="110" t="s">
        <v>96</v>
      </c>
      <c r="B2375" s="110"/>
      <c r="C2375" s="111" t="s">
        <v>2</v>
      </c>
      <c r="D2375" s="111" t="s">
        <v>3</v>
      </c>
      <c r="E2375" s="111" t="s">
        <v>4</v>
      </c>
      <c r="F2375" s="111" t="s">
        <v>5</v>
      </c>
      <c r="G2375" s="111" t="s">
        <v>6</v>
      </c>
      <c r="AA2375" s="6" t="s">
        <v>96</v>
      </c>
      <c r="AC2375" s="6" t="s">
        <v>2</v>
      </c>
      <c r="AD2375" s="6" t="s">
        <v>3</v>
      </c>
      <c r="AE2375" s="6" t="s">
        <v>4</v>
      </c>
      <c r="AF2375" s="104" t="s">
        <v>5</v>
      </c>
      <c r="AG2375" s="104" t="s">
        <v>6</v>
      </c>
    </row>
    <row r="2376" spans="1:33" ht="15" customHeight="1">
      <c r="A2376" s="112" t="s">
        <v>127</v>
      </c>
      <c r="B2376" s="113" t="s">
        <v>1727</v>
      </c>
      <c r="C2376" s="112" t="s">
        <v>8</v>
      </c>
      <c r="D2376" s="112" t="s">
        <v>36</v>
      </c>
      <c r="E2376" s="114">
        <v>3.956</v>
      </c>
      <c r="F2376" s="115">
        <f>IF(D2376="H",$K$9*AF2376,$K$10*AF2376)</f>
        <v>12.84</v>
      </c>
      <c r="G2376" s="115">
        <f>ROUND(F2376*E2376,2)</f>
        <v>50.8</v>
      </c>
      <c r="AA2376" s="6" t="s">
        <v>127</v>
      </c>
      <c r="AB2376" s="6" t="s">
        <v>1727</v>
      </c>
      <c r="AC2376" s="6" t="s">
        <v>8</v>
      </c>
      <c r="AD2376" s="6" t="s">
        <v>36</v>
      </c>
      <c r="AE2376" s="6">
        <v>3.956</v>
      </c>
      <c r="AF2376" s="104">
        <v>17.12</v>
      </c>
      <c r="AG2376" s="104">
        <v>67.72</v>
      </c>
    </row>
    <row r="2377" spans="1:33" ht="18" customHeight="1">
      <c r="A2377" s="107"/>
      <c r="B2377" s="107"/>
      <c r="C2377" s="107"/>
      <c r="D2377" s="107"/>
      <c r="E2377" s="116" t="s">
        <v>99</v>
      </c>
      <c r="F2377" s="116"/>
      <c r="G2377" s="117">
        <f>SUM(G2375:G2376)</f>
        <v>50.8</v>
      </c>
      <c r="AE2377" s="6" t="s">
        <v>99</v>
      </c>
      <c r="AG2377" s="104">
        <v>67.72</v>
      </c>
    </row>
    <row r="2378" spans="1:33" ht="15" customHeight="1">
      <c r="A2378" s="107"/>
      <c r="B2378" s="107"/>
      <c r="C2378" s="107"/>
      <c r="D2378" s="107"/>
      <c r="E2378" s="118" t="s">
        <v>21</v>
      </c>
      <c r="F2378" s="118"/>
      <c r="G2378" s="119">
        <f>G2377</f>
        <v>50.8</v>
      </c>
      <c r="AE2378" s="6" t="s">
        <v>21</v>
      </c>
      <c r="AG2378" s="104">
        <v>67.72</v>
      </c>
    </row>
    <row r="2379" spans="1:33" ht="9.9499999999999993" customHeight="1">
      <c r="A2379" s="107"/>
      <c r="B2379" s="107"/>
      <c r="C2379" s="108"/>
      <c r="D2379" s="108"/>
      <c r="E2379" s="107"/>
      <c r="F2379" s="107"/>
      <c r="G2379" s="107"/>
    </row>
    <row r="2380" spans="1:33" ht="20.100000000000001" customHeight="1">
      <c r="A2380" s="109" t="s">
        <v>1992</v>
      </c>
      <c r="B2380" s="109"/>
      <c r="C2380" s="109"/>
      <c r="D2380" s="109"/>
      <c r="E2380" s="109"/>
      <c r="F2380" s="109"/>
      <c r="G2380" s="109"/>
      <c r="AA2380" s="6" t="s">
        <v>1992</v>
      </c>
    </row>
    <row r="2381" spans="1:33" ht="15" customHeight="1">
      <c r="A2381" s="110" t="s">
        <v>63</v>
      </c>
      <c r="B2381" s="110"/>
      <c r="C2381" s="111" t="s">
        <v>2</v>
      </c>
      <c r="D2381" s="111" t="s">
        <v>3</v>
      </c>
      <c r="E2381" s="111" t="s">
        <v>4</v>
      </c>
      <c r="F2381" s="111" t="s">
        <v>5</v>
      </c>
      <c r="G2381" s="111" t="s">
        <v>6</v>
      </c>
      <c r="AA2381" s="6" t="s">
        <v>63</v>
      </c>
      <c r="AC2381" s="6" t="s">
        <v>2</v>
      </c>
      <c r="AD2381" s="6" t="s">
        <v>3</v>
      </c>
      <c r="AE2381" s="6" t="s">
        <v>4</v>
      </c>
      <c r="AF2381" s="104" t="s">
        <v>5</v>
      </c>
      <c r="AG2381" s="104" t="s">
        <v>6</v>
      </c>
    </row>
    <row r="2382" spans="1:33" ht="15" customHeight="1">
      <c r="A2382" s="112" t="s">
        <v>831</v>
      </c>
      <c r="B2382" s="113" t="s">
        <v>832</v>
      </c>
      <c r="C2382" s="112" t="s">
        <v>8</v>
      </c>
      <c r="D2382" s="112" t="s">
        <v>55</v>
      </c>
      <c r="E2382" s="114">
        <v>4.8999999999999998E-3</v>
      </c>
      <c r="F2382" s="115">
        <f t="shared" ref="F2382:F2385" si="659">IF(D2382="H",$K$9*AF2382,$K$10*AF2382)</f>
        <v>45.18</v>
      </c>
      <c r="G2382" s="115">
        <f t="shared" ref="G2382:G2384" si="660">ROUND(F2382*E2382,2)</f>
        <v>0.22</v>
      </c>
      <c r="AA2382" s="6" t="s">
        <v>831</v>
      </c>
      <c r="AB2382" s="6" t="s">
        <v>832</v>
      </c>
      <c r="AC2382" s="6" t="s">
        <v>8</v>
      </c>
      <c r="AD2382" s="6" t="s">
        <v>55</v>
      </c>
      <c r="AE2382" s="6">
        <v>4.8999999999999998E-3</v>
      </c>
      <c r="AF2382" s="104">
        <v>60.24</v>
      </c>
      <c r="AG2382" s="104">
        <v>0.28999999999999998</v>
      </c>
    </row>
    <row r="2383" spans="1:33" ht="15" customHeight="1">
      <c r="A2383" s="112" t="s">
        <v>821</v>
      </c>
      <c r="B2383" s="113" t="s">
        <v>822</v>
      </c>
      <c r="C2383" s="112" t="s">
        <v>8</v>
      </c>
      <c r="D2383" s="112" t="s">
        <v>55</v>
      </c>
      <c r="E2383" s="114">
        <v>3.5999999999999997E-2</v>
      </c>
      <c r="F2383" s="115">
        <f t="shared" si="659"/>
        <v>1.71</v>
      </c>
      <c r="G2383" s="115">
        <f t="shared" si="660"/>
        <v>0.06</v>
      </c>
      <c r="AA2383" s="6" t="s">
        <v>821</v>
      </c>
      <c r="AB2383" s="6" t="s">
        <v>822</v>
      </c>
      <c r="AC2383" s="6" t="s">
        <v>8</v>
      </c>
      <c r="AD2383" s="6" t="s">
        <v>55</v>
      </c>
      <c r="AE2383" s="6">
        <v>3.5999999999999997E-2</v>
      </c>
      <c r="AF2383" s="104">
        <v>2.2799999999999998</v>
      </c>
      <c r="AG2383" s="104">
        <v>0.08</v>
      </c>
    </row>
    <row r="2384" spans="1:33" ht="20.100000000000001" customHeight="1">
      <c r="A2384" s="112" t="s">
        <v>865</v>
      </c>
      <c r="B2384" s="113" t="s">
        <v>866</v>
      </c>
      <c r="C2384" s="112" t="s">
        <v>8</v>
      </c>
      <c r="D2384" s="112" t="s">
        <v>55</v>
      </c>
      <c r="E2384" s="114">
        <v>1</v>
      </c>
      <c r="F2384" s="115">
        <f t="shared" si="659"/>
        <v>4.2975000000000003</v>
      </c>
      <c r="G2384" s="115">
        <f t="shared" si="660"/>
        <v>4.3</v>
      </c>
      <c r="AA2384" s="6" t="s">
        <v>865</v>
      </c>
      <c r="AB2384" s="6" t="s">
        <v>866</v>
      </c>
      <c r="AC2384" s="6" t="s">
        <v>8</v>
      </c>
      <c r="AD2384" s="6" t="s">
        <v>55</v>
      </c>
      <c r="AE2384" s="6">
        <v>1</v>
      </c>
      <c r="AF2384" s="104">
        <v>5.73</v>
      </c>
      <c r="AG2384" s="104">
        <v>5.73</v>
      </c>
    </row>
    <row r="2385" spans="1:33" ht="20.100000000000001" customHeight="1">
      <c r="A2385" s="112" t="s">
        <v>835</v>
      </c>
      <c r="B2385" s="113" t="s">
        <v>836</v>
      </c>
      <c r="C2385" s="112" t="s">
        <v>8</v>
      </c>
      <c r="D2385" s="112" t="s">
        <v>55</v>
      </c>
      <c r="E2385" s="114">
        <v>7.4999999999999997E-3</v>
      </c>
      <c r="F2385" s="115">
        <f t="shared" si="659"/>
        <v>51.1875</v>
      </c>
      <c r="G2385" s="115">
        <f>ROUND(F2385*E2385,2)</f>
        <v>0.38</v>
      </c>
      <c r="AA2385" s="6" t="s">
        <v>835</v>
      </c>
      <c r="AB2385" s="6" t="s">
        <v>836</v>
      </c>
      <c r="AC2385" s="6" t="s">
        <v>8</v>
      </c>
      <c r="AD2385" s="6" t="s">
        <v>55</v>
      </c>
      <c r="AE2385" s="6">
        <v>7.4999999999999997E-3</v>
      </c>
      <c r="AF2385" s="104">
        <v>68.25</v>
      </c>
      <c r="AG2385" s="104">
        <v>0.51</v>
      </c>
    </row>
    <row r="2386" spans="1:33" ht="15" customHeight="1">
      <c r="A2386" s="107"/>
      <c r="B2386" s="107"/>
      <c r="C2386" s="107"/>
      <c r="D2386" s="107"/>
      <c r="E2386" s="116" t="s">
        <v>75</v>
      </c>
      <c r="F2386" s="116"/>
      <c r="G2386" s="117">
        <f>SUM(G2382:G2385)</f>
        <v>4.96</v>
      </c>
      <c r="AE2386" s="6" t="s">
        <v>75</v>
      </c>
      <c r="AG2386" s="104">
        <v>6.61</v>
      </c>
    </row>
    <row r="2387" spans="1:33" ht="15" customHeight="1">
      <c r="A2387" s="110" t="s">
        <v>96</v>
      </c>
      <c r="B2387" s="110"/>
      <c r="C2387" s="111" t="s">
        <v>2</v>
      </c>
      <c r="D2387" s="111" t="s">
        <v>3</v>
      </c>
      <c r="E2387" s="111" t="s">
        <v>4</v>
      </c>
      <c r="F2387" s="111" t="s">
        <v>5</v>
      </c>
      <c r="G2387" s="111" t="s">
        <v>6</v>
      </c>
      <c r="AA2387" s="6" t="s">
        <v>96</v>
      </c>
      <c r="AC2387" s="6" t="s">
        <v>2</v>
      </c>
      <c r="AD2387" s="6" t="s">
        <v>3</v>
      </c>
      <c r="AE2387" s="6" t="s">
        <v>4</v>
      </c>
      <c r="AF2387" s="104" t="s">
        <v>5</v>
      </c>
      <c r="AG2387" s="104" t="s">
        <v>6</v>
      </c>
    </row>
    <row r="2388" spans="1:33" ht="20.100000000000001" customHeight="1">
      <c r="A2388" s="112" t="s">
        <v>825</v>
      </c>
      <c r="B2388" s="113" t="s">
        <v>1742</v>
      </c>
      <c r="C2388" s="112" t="s">
        <v>8</v>
      </c>
      <c r="D2388" s="112" t="s">
        <v>36</v>
      </c>
      <c r="E2388" s="114">
        <v>0.16520000000000001</v>
      </c>
      <c r="F2388" s="115">
        <f t="shared" ref="F2388:F2389" si="661">IF(D2388="H",$K$9*AF2388,$K$10*AF2388)</f>
        <v>12.914999999999999</v>
      </c>
      <c r="G2388" s="115">
        <f t="shared" ref="G2388:G2389" si="662">ROUND(F2388*E2388,2)</f>
        <v>2.13</v>
      </c>
      <c r="AA2388" s="6" t="s">
        <v>825</v>
      </c>
      <c r="AB2388" s="6" t="s">
        <v>1742</v>
      </c>
      <c r="AC2388" s="6" t="s">
        <v>8</v>
      </c>
      <c r="AD2388" s="6" t="s">
        <v>36</v>
      </c>
      <c r="AE2388" s="6">
        <v>0.16520000000000001</v>
      </c>
      <c r="AF2388" s="104">
        <v>17.22</v>
      </c>
      <c r="AG2388" s="104">
        <v>2.84</v>
      </c>
    </row>
    <row r="2389" spans="1:33" ht="20.100000000000001" customHeight="1">
      <c r="A2389" s="112" t="s">
        <v>605</v>
      </c>
      <c r="B2389" s="113" t="s">
        <v>1736</v>
      </c>
      <c r="C2389" s="112" t="s">
        <v>8</v>
      </c>
      <c r="D2389" s="112" t="s">
        <v>36</v>
      </c>
      <c r="E2389" s="114">
        <v>0.16520000000000001</v>
      </c>
      <c r="F2389" s="115">
        <f t="shared" si="661"/>
        <v>15.75</v>
      </c>
      <c r="G2389" s="115">
        <f t="shared" si="662"/>
        <v>2.6</v>
      </c>
      <c r="AA2389" s="6" t="s">
        <v>605</v>
      </c>
      <c r="AB2389" s="6" t="s">
        <v>1736</v>
      </c>
      <c r="AC2389" s="6" t="s">
        <v>8</v>
      </c>
      <c r="AD2389" s="6" t="s">
        <v>36</v>
      </c>
      <c r="AE2389" s="6">
        <v>0.16520000000000001</v>
      </c>
      <c r="AF2389" s="104">
        <v>21</v>
      </c>
      <c r="AG2389" s="104">
        <v>3.46</v>
      </c>
    </row>
    <row r="2390" spans="1:33" ht="18" customHeight="1">
      <c r="A2390" s="107"/>
      <c r="B2390" s="107"/>
      <c r="C2390" s="107"/>
      <c r="D2390" s="107"/>
      <c r="E2390" s="116" t="s">
        <v>99</v>
      </c>
      <c r="F2390" s="116"/>
      <c r="G2390" s="117">
        <f>SUM(G2388:G2389)</f>
        <v>4.7300000000000004</v>
      </c>
      <c r="AE2390" s="6" t="s">
        <v>99</v>
      </c>
      <c r="AG2390" s="104">
        <v>6.3</v>
      </c>
    </row>
    <row r="2391" spans="1:33" ht="15" customHeight="1">
      <c r="A2391" s="107"/>
      <c r="B2391" s="107"/>
      <c r="C2391" s="107"/>
      <c r="D2391" s="107"/>
      <c r="E2391" s="118" t="s">
        <v>21</v>
      </c>
      <c r="F2391" s="118"/>
      <c r="G2391" s="119">
        <f>G2390+G2386</f>
        <v>9.6900000000000013</v>
      </c>
      <c r="AE2391" s="6" t="s">
        <v>21</v>
      </c>
      <c r="AG2391" s="104">
        <v>12.91</v>
      </c>
    </row>
    <row r="2392" spans="1:33" ht="9.9499999999999993" customHeight="1">
      <c r="A2392" s="107"/>
      <c r="B2392" s="107"/>
      <c r="C2392" s="108"/>
      <c r="D2392" s="108"/>
      <c r="E2392" s="107"/>
      <c r="F2392" s="107"/>
      <c r="G2392" s="107"/>
    </row>
    <row r="2393" spans="1:33" ht="20.100000000000001" customHeight="1">
      <c r="A2393" s="109" t="s">
        <v>867</v>
      </c>
      <c r="B2393" s="109"/>
      <c r="C2393" s="109"/>
      <c r="D2393" s="109"/>
      <c r="E2393" s="109"/>
      <c r="F2393" s="109"/>
      <c r="G2393" s="109"/>
      <c r="AA2393" s="6" t="s">
        <v>867</v>
      </c>
    </row>
    <row r="2394" spans="1:33" ht="15" customHeight="1">
      <c r="A2394" s="110" t="s">
        <v>77</v>
      </c>
      <c r="B2394" s="110"/>
      <c r="C2394" s="111" t="s">
        <v>2</v>
      </c>
      <c r="D2394" s="111" t="s">
        <v>3</v>
      </c>
      <c r="E2394" s="111" t="s">
        <v>4</v>
      </c>
      <c r="F2394" s="111" t="s">
        <v>5</v>
      </c>
      <c r="G2394" s="111" t="s">
        <v>6</v>
      </c>
      <c r="AA2394" s="6" t="s">
        <v>77</v>
      </c>
      <c r="AC2394" s="6" t="s">
        <v>2</v>
      </c>
      <c r="AD2394" s="6" t="s">
        <v>3</v>
      </c>
      <c r="AE2394" s="6" t="s">
        <v>4</v>
      </c>
      <c r="AF2394" s="104" t="s">
        <v>5</v>
      </c>
      <c r="AG2394" s="104" t="s">
        <v>6</v>
      </c>
    </row>
    <row r="2395" spans="1:33" ht="45" customHeight="1">
      <c r="A2395" s="112" t="s">
        <v>868</v>
      </c>
      <c r="B2395" s="113" t="s">
        <v>869</v>
      </c>
      <c r="C2395" s="112" t="s">
        <v>8</v>
      </c>
      <c r="D2395" s="112" t="s">
        <v>80</v>
      </c>
      <c r="E2395" s="114">
        <v>1.78E-2</v>
      </c>
      <c r="F2395" s="115">
        <f t="shared" ref="F2395:F2396" si="663">IF(D2395="H",$K$9*AF2395,$K$10*AF2395)</f>
        <v>40.515000000000001</v>
      </c>
      <c r="G2395" s="115">
        <f t="shared" ref="G2395:G2396" si="664">ROUND(F2395*E2395,2)</f>
        <v>0.72</v>
      </c>
      <c r="AA2395" s="6" t="s">
        <v>868</v>
      </c>
      <c r="AB2395" s="6" t="s">
        <v>869</v>
      </c>
      <c r="AC2395" s="6" t="s">
        <v>8</v>
      </c>
      <c r="AD2395" s="6" t="s">
        <v>80</v>
      </c>
      <c r="AE2395" s="6">
        <v>1.78E-2</v>
      </c>
      <c r="AF2395" s="104">
        <v>54.02</v>
      </c>
      <c r="AG2395" s="104">
        <v>0.96</v>
      </c>
    </row>
    <row r="2396" spans="1:33" ht="45" customHeight="1">
      <c r="A2396" s="112" t="s">
        <v>870</v>
      </c>
      <c r="B2396" s="113" t="s">
        <v>871</v>
      </c>
      <c r="C2396" s="112" t="s">
        <v>8</v>
      </c>
      <c r="D2396" s="112" t="s">
        <v>83</v>
      </c>
      <c r="E2396" s="114">
        <v>8.6999999999999994E-3</v>
      </c>
      <c r="F2396" s="115">
        <f t="shared" si="663"/>
        <v>103.32</v>
      </c>
      <c r="G2396" s="115">
        <f t="shared" si="664"/>
        <v>0.9</v>
      </c>
      <c r="AA2396" s="6" t="s">
        <v>870</v>
      </c>
      <c r="AB2396" s="6" t="s">
        <v>871</v>
      </c>
      <c r="AC2396" s="6" t="s">
        <v>8</v>
      </c>
      <c r="AD2396" s="6" t="s">
        <v>83</v>
      </c>
      <c r="AE2396" s="6">
        <v>8.6999999999999994E-3</v>
      </c>
      <c r="AF2396" s="104">
        <v>137.76</v>
      </c>
      <c r="AG2396" s="104">
        <v>1.19</v>
      </c>
    </row>
    <row r="2397" spans="1:33" ht="15" customHeight="1">
      <c r="A2397" s="107"/>
      <c r="B2397" s="107"/>
      <c r="C2397" s="107"/>
      <c r="D2397" s="107"/>
      <c r="E2397" s="116" t="s">
        <v>84</v>
      </c>
      <c r="F2397" s="116"/>
      <c r="G2397" s="117">
        <f>SUM(G2395:G2396)</f>
        <v>1.62</v>
      </c>
      <c r="AE2397" s="6" t="s">
        <v>84</v>
      </c>
      <c r="AG2397" s="104">
        <v>2.15</v>
      </c>
    </row>
    <row r="2398" spans="1:33" ht="15" customHeight="1">
      <c r="A2398" s="110" t="s">
        <v>63</v>
      </c>
      <c r="B2398" s="110"/>
      <c r="C2398" s="111" t="s">
        <v>2</v>
      </c>
      <c r="D2398" s="111" t="s">
        <v>3</v>
      </c>
      <c r="E2398" s="111" t="s">
        <v>4</v>
      </c>
      <c r="F2398" s="111" t="s">
        <v>5</v>
      </c>
      <c r="G2398" s="111" t="s">
        <v>6</v>
      </c>
      <c r="AA2398" s="6" t="s">
        <v>63</v>
      </c>
      <c r="AC2398" s="6" t="s">
        <v>2</v>
      </c>
      <c r="AD2398" s="6" t="s">
        <v>3</v>
      </c>
      <c r="AE2398" s="6" t="s">
        <v>4</v>
      </c>
      <c r="AF2398" s="104" t="s">
        <v>5</v>
      </c>
      <c r="AG2398" s="104" t="s">
        <v>6</v>
      </c>
    </row>
    <row r="2399" spans="1:33" ht="20.100000000000001" customHeight="1">
      <c r="A2399" s="112" t="s">
        <v>458</v>
      </c>
      <c r="B2399" s="113" t="s">
        <v>459</v>
      </c>
      <c r="C2399" s="112" t="s">
        <v>8</v>
      </c>
      <c r="D2399" s="112" t="s">
        <v>112</v>
      </c>
      <c r="E2399" s="114">
        <v>5.4000000000000003E-3</v>
      </c>
      <c r="F2399" s="115">
        <f t="shared" ref="F2399:F2404" si="665">IF(D2399="H",$K$9*AF2399,$K$10*AF2399)</f>
        <v>7.9275000000000002</v>
      </c>
      <c r="G2399" s="115">
        <f t="shared" ref="G2399:G2404" si="666">ROUND(F2399*E2399,2)</f>
        <v>0.04</v>
      </c>
      <c r="AA2399" s="6" t="s">
        <v>458</v>
      </c>
      <c r="AB2399" s="6" t="s">
        <v>459</v>
      </c>
      <c r="AC2399" s="6" t="s">
        <v>8</v>
      </c>
      <c r="AD2399" s="6" t="s">
        <v>112</v>
      </c>
      <c r="AE2399" s="6">
        <v>5.4000000000000003E-3</v>
      </c>
      <c r="AF2399" s="104">
        <v>10.57</v>
      </c>
      <c r="AG2399" s="104">
        <v>0.05</v>
      </c>
    </row>
    <row r="2400" spans="1:33" ht="20.100000000000001" customHeight="1">
      <c r="A2400" s="112" t="s">
        <v>471</v>
      </c>
      <c r="B2400" s="113" t="s">
        <v>472</v>
      </c>
      <c r="C2400" s="112" t="s">
        <v>8</v>
      </c>
      <c r="D2400" s="112" t="s">
        <v>87</v>
      </c>
      <c r="E2400" s="114">
        <v>0.11840000000000001</v>
      </c>
      <c r="F2400" s="115">
        <f t="shared" si="665"/>
        <v>8.3550000000000004</v>
      </c>
      <c r="G2400" s="115">
        <f t="shared" si="666"/>
        <v>0.99</v>
      </c>
      <c r="AA2400" s="6" t="s">
        <v>471</v>
      </c>
      <c r="AB2400" s="6" t="s">
        <v>472</v>
      </c>
      <c r="AC2400" s="6" t="s">
        <v>8</v>
      </c>
      <c r="AD2400" s="6" t="s">
        <v>87</v>
      </c>
      <c r="AE2400" s="6">
        <v>0.11840000000000001</v>
      </c>
      <c r="AF2400" s="104">
        <v>11.14</v>
      </c>
      <c r="AG2400" s="104">
        <v>1.31</v>
      </c>
    </row>
    <row r="2401" spans="1:33" ht="15" customHeight="1">
      <c r="A2401" s="112" t="s">
        <v>872</v>
      </c>
      <c r="B2401" s="113" t="s">
        <v>873</v>
      </c>
      <c r="C2401" s="112" t="s">
        <v>8</v>
      </c>
      <c r="D2401" s="112" t="s">
        <v>90</v>
      </c>
      <c r="E2401" s="114">
        <v>1.2500000000000001E-2</v>
      </c>
      <c r="F2401" s="115">
        <f t="shared" si="665"/>
        <v>15.555</v>
      </c>
      <c r="G2401" s="115">
        <f t="shared" si="666"/>
        <v>0.19</v>
      </c>
      <c r="AA2401" s="6" t="s">
        <v>872</v>
      </c>
      <c r="AB2401" s="6" t="s">
        <v>873</v>
      </c>
      <c r="AC2401" s="6" t="s">
        <v>8</v>
      </c>
      <c r="AD2401" s="6" t="s">
        <v>90</v>
      </c>
      <c r="AE2401" s="6">
        <v>1.2500000000000001E-2</v>
      </c>
      <c r="AF2401" s="104">
        <v>20.74</v>
      </c>
      <c r="AG2401" s="104">
        <v>0.25</v>
      </c>
    </row>
    <row r="2402" spans="1:33" ht="20.100000000000001" customHeight="1">
      <c r="A2402" s="112" t="s">
        <v>466</v>
      </c>
      <c r="B2402" s="113" t="s">
        <v>467</v>
      </c>
      <c r="C2402" s="112" t="s">
        <v>8</v>
      </c>
      <c r="D2402" s="112" t="s">
        <v>87</v>
      </c>
      <c r="E2402" s="114">
        <v>0.14080000000000001</v>
      </c>
      <c r="F2402" s="115">
        <f t="shared" si="665"/>
        <v>2.9249999999999998</v>
      </c>
      <c r="G2402" s="115">
        <f t="shared" si="666"/>
        <v>0.41</v>
      </c>
      <c r="AA2402" s="6" t="s">
        <v>466</v>
      </c>
      <c r="AB2402" s="6" t="s">
        <v>467</v>
      </c>
      <c r="AC2402" s="6" t="s">
        <v>8</v>
      </c>
      <c r="AD2402" s="6" t="s">
        <v>87</v>
      </c>
      <c r="AE2402" s="6">
        <v>0.14080000000000001</v>
      </c>
      <c r="AF2402" s="104">
        <v>3.9</v>
      </c>
      <c r="AG2402" s="104">
        <v>0.54</v>
      </c>
    </row>
    <row r="2403" spans="1:33" ht="20.100000000000001" customHeight="1">
      <c r="A2403" s="112" t="s">
        <v>332</v>
      </c>
      <c r="B2403" s="113" t="s">
        <v>333</v>
      </c>
      <c r="C2403" s="112" t="s">
        <v>8</v>
      </c>
      <c r="D2403" s="112" t="s">
        <v>87</v>
      </c>
      <c r="E2403" s="114">
        <v>0.44159999999999999</v>
      </c>
      <c r="F2403" s="115">
        <f t="shared" si="665"/>
        <v>7.4175000000000004</v>
      </c>
      <c r="G2403" s="115">
        <f t="shared" si="666"/>
        <v>3.28</v>
      </c>
      <c r="AA2403" s="6" t="s">
        <v>332</v>
      </c>
      <c r="AB2403" s="6" t="s">
        <v>333</v>
      </c>
      <c r="AC2403" s="6" t="s">
        <v>8</v>
      </c>
      <c r="AD2403" s="6" t="s">
        <v>87</v>
      </c>
      <c r="AE2403" s="6">
        <v>0.44159999999999999</v>
      </c>
      <c r="AF2403" s="104">
        <v>9.89</v>
      </c>
      <c r="AG2403" s="104">
        <v>4.3600000000000003</v>
      </c>
    </row>
    <row r="2404" spans="1:33" ht="15" customHeight="1">
      <c r="A2404" s="112" t="s">
        <v>874</v>
      </c>
      <c r="B2404" s="113" t="s">
        <v>875</v>
      </c>
      <c r="C2404" s="112" t="s">
        <v>8</v>
      </c>
      <c r="D2404" s="112" t="s">
        <v>55</v>
      </c>
      <c r="E2404" s="114">
        <v>131.81880000000001</v>
      </c>
      <c r="F2404" s="115">
        <f t="shared" si="665"/>
        <v>0.48</v>
      </c>
      <c r="G2404" s="115">
        <f t="shared" si="666"/>
        <v>63.27</v>
      </c>
      <c r="AA2404" s="6" t="s">
        <v>874</v>
      </c>
      <c r="AB2404" s="6" t="s">
        <v>875</v>
      </c>
      <c r="AC2404" s="6" t="s">
        <v>8</v>
      </c>
      <c r="AD2404" s="6" t="s">
        <v>55</v>
      </c>
      <c r="AE2404" s="6">
        <v>131.81880000000001</v>
      </c>
      <c r="AF2404" s="104">
        <v>0.64</v>
      </c>
      <c r="AG2404" s="104">
        <v>84.36</v>
      </c>
    </row>
    <row r="2405" spans="1:33" ht="15" customHeight="1">
      <c r="A2405" s="107"/>
      <c r="B2405" s="107"/>
      <c r="C2405" s="107"/>
      <c r="D2405" s="107"/>
      <c r="E2405" s="116" t="s">
        <v>75</v>
      </c>
      <c r="F2405" s="116"/>
      <c r="G2405" s="117">
        <f>SUM(G2399:G2404)</f>
        <v>68.180000000000007</v>
      </c>
      <c r="AE2405" s="6" t="s">
        <v>75</v>
      </c>
      <c r="AG2405" s="104">
        <v>90.87</v>
      </c>
    </row>
    <row r="2406" spans="1:33" ht="15" customHeight="1">
      <c r="A2406" s="110" t="s">
        <v>96</v>
      </c>
      <c r="B2406" s="110"/>
      <c r="C2406" s="111" t="s">
        <v>2</v>
      </c>
      <c r="D2406" s="111" t="s">
        <v>3</v>
      </c>
      <c r="E2406" s="111" t="s">
        <v>4</v>
      </c>
      <c r="F2406" s="111" t="s">
        <v>5</v>
      </c>
      <c r="G2406" s="111" t="s">
        <v>6</v>
      </c>
      <c r="AA2406" s="6" t="s">
        <v>96</v>
      </c>
      <c r="AC2406" s="6" t="s">
        <v>2</v>
      </c>
      <c r="AD2406" s="6" t="s">
        <v>3</v>
      </c>
      <c r="AE2406" s="6" t="s">
        <v>4</v>
      </c>
      <c r="AF2406" s="104" t="s">
        <v>5</v>
      </c>
      <c r="AG2406" s="104" t="s">
        <v>6</v>
      </c>
    </row>
    <row r="2407" spans="1:33" ht="15" customHeight="1">
      <c r="A2407" s="112" t="s">
        <v>405</v>
      </c>
      <c r="B2407" s="113" t="s">
        <v>1728</v>
      </c>
      <c r="C2407" s="112" t="s">
        <v>8</v>
      </c>
      <c r="D2407" s="112" t="s">
        <v>36</v>
      </c>
      <c r="E2407" s="114">
        <v>5.0944000000000003</v>
      </c>
      <c r="F2407" s="115">
        <f t="shared" ref="F2407:F2408" si="667">IF(D2407="H",$K$9*AF2407,$K$10*AF2407)</f>
        <v>16.297499999999999</v>
      </c>
      <c r="G2407" s="115">
        <f t="shared" ref="G2407:G2408" si="668">ROUND(F2407*E2407,2)</f>
        <v>83.03</v>
      </c>
      <c r="AA2407" s="6" t="s">
        <v>405</v>
      </c>
      <c r="AB2407" s="6" t="s">
        <v>1728</v>
      </c>
      <c r="AC2407" s="6" t="s">
        <v>8</v>
      </c>
      <c r="AD2407" s="6" t="s">
        <v>36</v>
      </c>
      <c r="AE2407" s="6">
        <v>5.0944000000000003</v>
      </c>
      <c r="AF2407" s="104">
        <v>21.73</v>
      </c>
      <c r="AG2407" s="104">
        <v>110.7</v>
      </c>
    </row>
    <row r="2408" spans="1:33" ht="15" customHeight="1">
      <c r="A2408" s="112" t="s">
        <v>127</v>
      </c>
      <c r="B2408" s="113" t="s">
        <v>1727</v>
      </c>
      <c r="C2408" s="112" t="s">
        <v>8</v>
      </c>
      <c r="D2408" s="112" t="s">
        <v>36</v>
      </c>
      <c r="E2408" s="114">
        <v>4.0027999999999997</v>
      </c>
      <c r="F2408" s="115">
        <f t="shared" si="667"/>
        <v>12.84</v>
      </c>
      <c r="G2408" s="115">
        <f t="shared" si="668"/>
        <v>51.4</v>
      </c>
      <c r="AA2408" s="6" t="s">
        <v>127</v>
      </c>
      <c r="AB2408" s="6" t="s">
        <v>1727</v>
      </c>
      <c r="AC2408" s="6" t="s">
        <v>8</v>
      </c>
      <c r="AD2408" s="6" t="s">
        <v>36</v>
      </c>
      <c r="AE2408" s="6">
        <v>4.0027999999999997</v>
      </c>
      <c r="AF2408" s="104">
        <v>17.12</v>
      </c>
      <c r="AG2408" s="104">
        <v>68.52</v>
      </c>
    </row>
    <row r="2409" spans="1:33" ht="18" customHeight="1">
      <c r="A2409" s="107"/>
      <c r="B2409" s="107"/>
      <c r="C2409" s="107"/>
      <c r="D2409" s="107"/>
      <c r="E2409" s="116" t="s">
        <v>99</v>
      </c>
      <c r="F2409" s="116"/>
      <c r="G2409" s="117">
        <f>SUM(G2407:G2408)</f>
        <v>134.43</v>
      </c>
      <c r="AE2409" s="6" t="s">
        <v>99</v>
      </c>
      <c r="AG2409" s="104">
        <v>179.22</v>
      </c>
    </row>
    <row r="2410" spans="1:33" ht="15" customHeight="1">
      <c r="A2410" s="110" t="s">
        <v>18</v>
      </c>
      <c r="B2410" s="110"/>
      <c r="C2410" s="111" t="s">
        <v>2</v>
      </c>
      <c r="D2410" s="111" t="s">
        <v>3</v>
      </c>
      <c r="E2410" s="111" t="s">
        <v>4</v>
      </c>
      <c r="F2410" s="111" t="s">
        <v>5</v>
      </c>
      <c r="G2410" s="111" t="s">
        <v>6</v>
      </c>
      <c r="AA2410" s="6" t="s">
        <v>18</v>
      </c>
      <c r="AC2410" s="6" t="s">
        <v>2</v>
      </c>
      <c r="AD2410" s="6" t="s">
        <v>3</v>
      </c>
      <c r="AE2410" s="6" t="s">
        <v>4</v>
      </c>
      <c r="AF2410" s="104" t="s">
        <v>5</v>
      </c>
      <c r="AG2410" s="104" t="s">
        <v>6</v>
      </c>
    </row>
    <row r="2411" spans="1:33" ht="29.1" customHeight="1">
      <c r="A2411" s="112" t="s">
        <v>876</v>
      </c>
      <c r="B2411" s="113" t="s">
        <v>877</v>
      </c>
      <c r="C2411" s="112" t="s">
        <v>8</v>
      </c>
      <c r="D2411" s="112" t="s">
        <v>102</v>
      </c>
      <c r="E2411" s="114">
        <v>0.11559999999999999</v>
      </c>
      <c r="F2411" s="115">
        <f t="shared" ref="F2411:F2415" si="669">IF(D2411="H",$K$9*AF2411,$K$10*AF2411)</f>
        <v>647.15250000000003</v>
      </c>
      <c r="G2411" s="115">
        <f t="shared" ref="G2411:G2415" si="670">ROUND(F2411*E2411,2)</f>
        <v>74.81</v>
      </c>
      <c r="AA2411" s="6" t="s">
        <v>876</v>
      </c>
      <c r="AB2411" s="6" t="s">
        <v>877</v>
      </c>
      <c r="AC2411" s="6" t="s">
        <v>8</v>
      </c>
      <c r="AD2411" s="6" t="s">
        <v>102</v>
      </c>
      <c r="AE2411" s="6">
        <v>0.11559999999999999</v>
      </c>
      <c r="AF2411" s="104">
        <v>862.87</v>
      </c>
      <c r="AG2411" s="104">
        <v>99.74</v>
      </c>
    </row>
    <row r="2412" spans="1:33" ht="29.1" customHeight="1">
      <c r="A2412" s="112" t="s">
        <v>878</v>
      </c>
      <c r="B2412" s="113" t="s">
        <v>879</v>
      </c>
      <c r="C2412" s="112" t="s">
        <v>8</v>
      </c>
      <c r="D2412" s="112" t="s">
        <v>102</v>
      </c>
      <c r="E2412" s="114">
        <v>1.4800000000000001E-2</v>
      </c>
      <c r="F2412" s="115">
        <f t="shared" si="669"/>
        <v>391.005</v>
      </c>
      <c r="G2412" s="115">
        <f t="shared" si="670"/>
        <v>5.79</v>
      </c>
      <c r="AA2412" s="6" t="s">
        <v>878</v>
      </c>
      <c r="AB2412" s="6" t="s">
        <v>879</v>
      </c>
      <c r="AC2412" s="6" t="s">
        <v>8</v>
      </c>
      <c r="AD2412" s="6" t="s">
        <v>102</v>
      </c>
      <c r="AE2412" s="6">
        <v>1.4800000000000001E-2</v>
      </c>
      <c r="AF2412" s="104">
        <v>521.34</v>
      </c>
      <c r="AG2412" s="104">
        <v>7.71</v>
      </c>
    </row>
    <row r="2413" spans="1:33" ht="29.1" customHeight="1">
      <c r="A2413" s="112" t="s">
        <v>522</v>
      </c>
      <c r="B2413" s="113" t="s">
        <v>523</v>
      </c>
      <c r="C2413" s="112" t="s">
        <v>8</v>
      </c>
      <c r="D2413" s="112" t="s">
        <v>102</v>
      </c>
      <c r="E2413" s="114">
        <v>7.4399999999999994E-2</v>
      </c>
      <c r="F2413" s="115">
        <f t="shared" si="669"/>
        <v>439.71</v>
      </c>
      <c r="G2413" s="115">
        <f t="shared" si="670"/>
        <v>32.71</v>
      </c>
      <c r="AA2413" s="6" t="s">
        <v>522</v>
      </c>
      <c r="AB2413" s="6" t="s">
        <v>523</v>
      </c>
      <c r="AC2413" s="6" t="s">
        <v>8</v>
      </c>
      <c r="AD2413" s="6" t="s">
        <v>102</v>
      </c>
      <c r="AE2413" s="6">
        <v>7.4399999999999994E-2</v>
      </c>
      <c r="AF2413" s="104">
        <v>586.28</v>
      </c>
      <c r="AG2413" s="104">
        <v>43.61</v>
      </c>
    </row>
    <row r="2414" spans="1:33" ht="20.100000000000001" customHeight="1">
      <c r="A2414" s="112" t="s">
        <v>880</v>
      </c>
      <c r="B2414" s="113" t="s">
        <v>881</v>
      </c>
      <c r="C2414" s="112" t="s">
        <v>8</v>
      </c>
      <c r="D2414" s="112" t="s">
        <v>102</v>
      </c>
      <c r="E2414" s="114">
        <v>4.48E-2</v>
      </c>
      <c r="F2414" s="115">
        <f t="shared" si="669"/>
        <v>1750.125</v>
      </c>
      <c r="G2414" s="115">
        <f t="shared" si="670"/>
        <v>78.41</v>
      </c>
      <c r="AA2414" s="6" t="s">
        <v>880</v>
      </c>
      <c r="AB2414" s="6" t="s">
        <v>881</v>
      </c>
      <c r="AC2414" s="6" t="s">
        <v>8</v>
      </c>
      <c r="AD2414" s="6" t="s">
        <v>102</v>
      </c>
      <c r="AE2414" s="6">
        <v>4.48E-2</v>
      </c>
      <c r="AF2414" s="104">
        <v>2333.5</v>
      </c>
      <c r="AG2414" s="104">
        <v>104.54</v>
      </c>
    </row>
    <row r="2415" spans="1:33" ht="20.100000000000001" customHeight="1">
      <c r="A2415" s="112" t="s">
        <v>882</v>
      </c>
      <c r="B2415" s="113" t="s">
        <v>883</v>
      </c>
      <c r="C2415" s="112" t="s">
        <v>8</v>
      </c>
      <c r="D2415" s="112" t="s">
        <v>95</v>
      </c>
      <c r="E2415" s="114">
        <v>0.81</v>
      </c>
      <c r="F2415" s="115">
        <f t="shared" si="669"/>
        <v>3.7649999999999997</v>
      </c>
      <c r="G2415" s="115">
        <f t="shared" si="670"/>
        <v>3.05</v>
      </c>
      <c r="AA2415" s="6" t="s">
        <v>882</v>
      </c>
      <c r="AB2415" s="6" t="s">
        <v>883</v>
      </c>
      <c r="AC2415" s="6" t="s">
        <v>8</v>
      </c>
      <c r="AD2415" s="6" t="s">
        <v>95</v>
      </c>
      <c r="AE2415" s="6">
        <v>0.81</v>
      </c>
      <c r="AF2415" s="104">
        <v>5.0199999999999996</v>
      </c>
      <c r="AG2415" s="104">
        <v>4.0599999999999996</v>
      </c>
    </row>
    <row r="2416" spans="1:33" ht="15" customHeight="1">
      <c r="A2416" s="107"/>
      <c r="B2416" s="107"/>
      <c r="C2416" s="107"/>
      <c r="D2416" s="107"/>
      <c r="E2416" s="116" t="s">
        <v>20</v>
      </c>
      <c r="F2416" s="116"/>
      <c r="G2416" s="117">
        <f>SUM(G2411:G2415)</f>
        <v>194.77</v>
      </c>
      <c r="AE2416" s="6" t="s">
        <v>20</v>
      </c>
      <c r="AG2416" s="104">
        <v>259.66000000000003</v>
      </c>
    </row>
    <row r="2417" spans="1:33" ht="15" customHeight="1">
      <c r="A2417" s="107"/>
      <c r="B2417" s="107"/>
      <c r="C2417" s="107"/>
      <c r="D2417" s="107"/>
      <c r="E2417" s="118" t="s">
        <v>21</v>
      </c>
      <c r="F2417" s="118"/>
      <c r="G2417" s="119">
        <f>G2416+G2409+G2405+G2397</f>
        <v>399.00000000000006</v>
      </c>
      <c r="AE2417" s="6" t="s">
        <v>21</v>
      </c>
      <c r="AG2417" s="104">
        <v>531.9</v>
      </c>
    </row>
    <row r="2418" spans="1:33" ht="9.9499999999999993" customHeight="1">
      <c r="A2418" s="107"/>
      <c r="B2418" s="107"/>
      <c r="C2418" s="108"/>
      <c r="D2418" s="108"/>
      <c r="E2418" s="107"/>
      <c r="F2418" s="107"/>
      <c r="G2418" s="107"/>
    </row>
    <row r="2419" spans="1:33" ht="20.100000000000001" customHeight="1">
      <c r="A2419" s="109" t="s">
        <v>884</v>
      </c>
      <c r="B2419" s="109"/>
      <c r="C2419" s="109"/>
      <c r="D2419" s="109"/>
      <c r="E2419" s="109"/>
      <c r="F2419" s="109"/>
      <c r="G2419" s="109"/>
      <c r="AA2419" s="6" t="s">
        <v>884</v>
      </c>
    </row>
    <row r="2420" spans="1:33" ht="15" customHeight="1">
      <c r="A2420" s="110" t="s">
        <v>63</v>
      </c>
      <c r="B2420" s="110"/>
      <c r="C2420" s="111" t="s">
        <v>2</v>
      </c>
      <c r="D2420" s="111" t="s">
        <v>3</v>
      </c>
      <c r="E2420" s="111" t="s">
        <v>4</v>
      </c>
      <c r="F2420" s="111" t="s">
        <v>5</v>
      </c>
      <c r="G2420" s="111" t="s">
        <v>6</v>
      </c>
      <c r="AA2420" s="6" t="s">
        <v>63</v>
      </c>
      <c r="AC2420" s="6" t="s">
        <v>2</v>
      </c>
      <c r="AD2420" s="6" t="s">
        <v>3</v>
      </c>
      <c r="AE2420" s="6" t="s">
        <v>4</v>
      </c>
      <c r="AF2420" s="104" t="s">
        <v>5</v>
      </c>
      <c r="AG2420" s="104" t="s">
        <v>6</v>
      </c>
    </row>
    <row r="2421" spans="1:33" ht="15" customHeight="1">
      <c r="A2421" s="112" t="s">
        <v>831</v>
      </c>
      <c r="B2421" s="113" t="s">
        <v>832</v>
      </c>
      <c r="C2421" s="112" t="s">
        <v>8</v>
      </c>
      <c r="D2421" s="112" t="s">
        <v>55</v>
      </c>
      <c r="E2421" s="114">
        <v>2.92E-2</v>
      </c>
      <c r="F2421" s="115">
        <f t="shared" ref="F2421:F2424" si="671">IF(D2421="H",$K$9*AF2421,$K$10*AF2421)</f>
        <v>45.18</v>
      </c>
      <c r="G2421" s="115">
        <f t="shared" ref="G2421:G2424" si="672">ROUND(F2421*E2421,2)</f>
        <v>1.32</v>
      </c>
      <c r="AA2421" s="6" t="s">
        <v>831</v>
      </c>
      <c r="AB2421" s="6" t="s">
        <v>832</v>
      </c>
      <c r="AC2421" s="6" t="s">
        <v>8</v>
      </c>
      <c r="AD2421" s="6" t="s">
        <v>55</v>
      </c>
      <c r="AE2421" s="6">
        <v>2.92E-2</v>
      </c>
      <c r="AF2421" s="104">
        <v>60.24</v>
      </c>
      <c r="AG2421" s="104">
        <v>1.75</v>
      </c>
    </row>
    <row r="2422" spans="1:33" ht="20.100000000000001" customHeight="1">
      <c r="A2422" s="112" t="s">
        <v>885</v>
      </c>
      <c r="B2422" s="113" t="s">
        <v>886</v>
      </c>
      <c r="C2422" s="112" t="s">
        <v>8</v>
      </c>
      <c r="D2422" s="112" t="s">
        <v>55</v>
      </c>
      <c r="E2422" s="114">
        <v>1</v>
      </c>
      <c r="F2422" s="115">
        <f t="shared" si="671"/>
        <v>10.912500000000001</v>
      </c>
      <c r="G2422" s="115">
        <f t="shared" si="672"/>
        <v>10.91</v>
      </c>
      <c r="AA2422" s="6" t="s">
        <v>885</v>
      </c>
      <c r="AB2422" s="6" t="s">
        <v>886</v>
      </c>
      <c r="AC2422" s="6" t="s">
        <v>8</v>
      </c>
      <c r="AD2422" s="6" t="s">
        <v>55</v>
      </c>
      <c r="AE2422" s="6">
        <v>1</v>
      </c>
      <c r="AF2422" s="104">
        <v>14.55</v>
      </c>
      <c r="AG2422" s="104">
        <v>14.55</v>
      </c>
    </row>
    <row r="2423" spans="1:33" ht="15" customHeight="1">
      <c r="A2423" s="112" t="s">
        <v>821</v>
      </c>
      <c r="B2423" s="113" t="s">
        <v>822</v>
      </c>
      <c r="C2423" s="112" t="s">
        <v>8</v>
      </c>
      <c r="D2423" s="112" t="s">
        <v>55</v>
      </c>
      <c r="E2423" s="114">
        <v>1.54E-2</v>
      </c>
      <c r="F2423" s="115">
        <f t="shared" si="671"/>
        <v>1.71</v>
      </c>
      <c r="G2423" s="115">
        <f t="shared" si="672"/>
        <v>0.03</v>
      </c>
      <c r="AA2423" s="6" t="s">
        <v>821</v>
      </c>
      <c r="AB2423" s="6" t="s">
        <v>822</v>
      </c>
      <c r="AC2423" s="6" t="s">
        <v>8</v>
      </c>
      <c r="AD2423" s="6" t="s">
        <v>55</v>
      </c>
      <c r="AE2423" s="6">
        <v>1.54E-2</v>
      </c>
      <c r="AF2423" s="104">
        <v>2.2799999999999998</v>
      </c>
      <c r="AG2423" s="104">
        <v>0.03</v>
      </c>
    </row>
    <row r="2424" spans="1:33" ht="20.100000000000001" customHeight="1">
      <c r="A2424" s="112" t="s">
        <v>835</v>
      </c>
      <c r="B2424" s="113" t="s">
        <v>836</v>
      </c>
      <c r="C2424" s="112" t="s">
        <v>8</v>
      </c>
      <c r="D2424" s="112" t="s">
        <v>55</v>
      </c>
      <c r="E2424" s="114">
        <v>4.3999999999999997E-2</v>
      </c>
      <c r="F2424" s="115">
        <f t="shared" si="671"/>
        <v>51.1875</v>
      </c>
      <c r="G2424" s="115">
        <f t="shared" si="672"/>
        <v>2.25</v>
      </c>
      <c r="AA2424" s="6" t="s">
        <v>835</v>
      </c>
      <c r="AB2424" s="6" t="s">
        <v>836</v>
      </c>
      <c r="AC2424" s="6" t="s">
        <v>8</v>
      </c>
      <c r="AD2424" s="6" t="s">
        <v>55</v>
      </c>
      <c r="AE2424" s="6">
        <v>4.3999999999999997E-2</v>
      </c>
      <c r="AF2424" s="104">
        <v>68.25</v>
      </c>
      <c r="AG2424" s="104">
        <v>3</v>
      </c>
    </row>
    <row r="2425" spans="1:33" ht="15" customHeight="1">
      <c r="A2425" s="107"/>
      <c r="B2425" s="107"/>
      <c r="C2425" s="107"/>
      <c r="D2425" s="107"/>
      <c r="E2425" s="116" t="s">
        <v>75</v>
      </c>
      <c r="F2425" s="116"/>
      <c r="G2425" s="117">
        <f>SUM(G2421:G2424)</f>
        <v>14.51</v>
      </c>
      <c r="AE2425" s="6" t="s">
        <v>75</v>
      </c>
      <c r="AG2425" s="104">
        <v>19.329999999999998</v>
      </c>
    </row>
    <row r="2426" spans="1:33" ht="15" customHeight="1">
      <c r="A2426" s="110" t="s">
        <v>96</v>
      </c>
      <c r="B2426" s="110"/>
      <c r="C2426" s="111" t="s">
        <v>2</v>
      </c>
      <c r="D2426" s="111" t="s">
        <v>3</v>
      </c>
      <c r="E2426" s="111" t="s">
        <v>4</v>
      </c>
      <c r="F2426" s="111" t="s">
        <v>5</v>
      </c>
      <c r="G2426" s="111" t="s">
        <v>6</v>
      </c>
      <c r="AA2426" s="6" t="s">
        <v>96</v>
      </c>
      <c r="AC2426" s="6" t="s">
        <v>2</v>
      </c>
      <c r="AD2426" s="6" t="s">
        <v>3</v>
      </c>
      <c r="AE2426" s="6" t="s">
        <v>4</v>
      </c>
      <c r="AF2426" s="104" t="s">
        <v>5</v>
      </c>
      <c r="AG2426" s="104" t="s">
        <v>6</v>
      </c>
    </row>
    <row r="2427" spans="1:33" ht="20.100000000000001" customHeight="1">
      <c r="A2427" s="112" t="s">
        <v>825</v>
      </c>
      <c r="B2427" s="113" t="s">
        <v>1742</v>
      </c>
      <c r="C2427" s="112" t="s">
        <v>8</v>
      </c>
      <c r="D2427" s="112" t="s">
        <v>36</v>
      </c>
      <c r="E2427" s="114">
        <v>0.3987</v>
      </c>
      <c r="F2427" s="115">
        <f t="shared" ref="F2427:F2428" si="673">IF(D2427="H",$K$9*AF2427,$K$10*AF2427)</f>
        <v>12.914999999999999</v>
      </c>
      <c r="G2427" s="115">
        <f t="shared" ref="G2427:G2428" si="674">ROUND(F2427*E2427,2)</f>
        <v>5.15</v>
      </c>
      <c r="AA2427" s="6" t="s">
        <v>825</v>
      </c>
      <c r="AB2427" s="6" t="s">
        <v>1742</v>
      </c>
      <c r="AC2427" s="6" t="s">
        <v>8</v>
      </c>
      <c r="AD2427" s="6" t="s">
        <v>36</v>
      </c>
      <c r="AE2427" s="6">
        <v>0.3987</v>
      </c>
      <c r="AF2427" s="104">
        <v>17.22</v>
      </c>
      <c r="AG2427" s="104">
        <v>6.86</v>
      </c>
    </row>
    <row r="2428" spans="1:33" ht="20.100000000000001" customHeight="1">
      <c r="A2428" s="112" t="s">
        <v>605</v>
      </c>
      <c r="B2428" s="113" t="s">
        <v>1736</v>
      </c>
      <c r="C2428" s="112" t="s">
        <v>8</v>
      </c>
      <c r="D2428" s="112" t="s">
        <v>36</v>
      </c>
      <c r="E2428" s="114">
        <v>0.3987</v>
      </c>
      <c r="F2428" s="115">
        <f t="shared" si="673"/>
        <v>15.75</v>
      </c>
      <c r="G2428" s="115">
        <f t="shared" si="674"/>
        <v>6.28</v>
      </c>
      <c r="AA2428" s="6" t="s">
        <v>605</v>
      </c>
      <c r="AB2428" s="6" t="s">
        <v>1736</v>
      </c>
      <c r="AC2428" s="6" t="s">
        <v>8</v>
      </c>
      <c r="AD2428" s="6" t="s">
        <v>36</v>
      </c>
      <c r="AE2428" s="6">
        <v>0.3987</v>
      </c>
      <c r="AF2428" s="104">
        <v>21</v>
      </c>
      <c r="AG2428" s="104">
        <v>8.3699999999999992</v>
      </c>
    </row>
    <row r="2429" spans="1:33" ht="18" customHeight="1">
      <c r="A2429" s="107"/>
      <c r="B2429" s="107"/>
      <c r="C2429" s="107"/>
      <c r="D2429" s="107"/>
      <c r="E2429" s="116" t="s">
        <v>99</v>
      </c>
      <c r="F2429" s="116"/>
      <c r="G2429" s="117">
        <f>SUM(G2427:G2428)</f>
        <v>11.43</v>
      </c>
      <c r="AE2429" s="6" t="s">
        <v>99</v>
      </c>
      <c r="AG2429" s="104">
        <v>15.23</v>
      </c>
    </row>
    <row r="2430" spans="1:33" ht="15" customHeight="1">
      <c r="A2430" s="107"/>
      <c r="B2430" s="107"/>
      <c r="C2430" s="107"/>
      <c r="D2430" s="107"/>
      <c r="E2430" s="118" t="s">
        <v>21</v>
      </c>
      <c r="F2430" s="118"/>
      <c r="G2430" s="119">
        <f>G2429+G2425</f>
        <v>25.939999999999998</v>
      </c>
      <c r="AE2430" s="6" t="s">
        <v>21</v>
      </c>
      <c r="AG2430" s="104">
        <v>34.56</v>
      </c>
    </row>
    <row r="2431" spans="1:33" ht="9.9499999999999993" customHeight="1">
      <c r="A2431" s="107"/>
      <c r="B2431" s="107"/>
      <c r="C2431" s="108"/>
      <c r="D2431" s="108"/>
      <c r="E2431" s="107"/>
      <c r="F2431" s="107"/>
      <c r="G2431" s="107"/>
    </row>
    <row r="2432" spans="1:33" ht="20.100000000000001" customHeight="1">
      <c r="A2432" s="200" t="s">
        <v>1993</v>
      </c>
      <c r="B2432" s="200"/>
      <c r="C2432" s="200"/>
      <c r="D2432" s="200"/>
      <c r="E2432" s="200"/>
      <c r="F2432" s="200"/>
      <c r="G2432" s="200"/>
      <c r="AA2432" s="6" t="s">
        <v>1993</v>
      </c>
    </row>
    <row r="2433" spans="1:33" ht="15" customHeight="1">
      <c r="A2433" s="110" t="s">
        <v>63</v>
      </c>
      <c r="B2433" s="110"/>
      <c r="C2433" s="111" t="s">
        <v>2</v>
      </c>
      <c r="D2433" s="111" t="s">
        <v>3</v>
      </c>
      <c r="E2433" s="111" t="s">
        <v>4</v>
      </c>
      <c r="F2433" s="111" t="s">
        <v>5</v>
      </c>
      <c r="G2433" s="111" t="s">
        <v>6</v>
      </c>
      <c r="AA2433" s="6" t="s">
        <v>63</v>
      </c>
      <c r="AC2433" s="6" t="s">
        <v>2</v>
      </c>
      <c r="AD2433" s="6" t="s">
        <v>3</v>
      </c>
      <c r="AE2433" s="6" t="s">
        <v>4</v>
      </c>
      <c r="AF2433" s="104" t="s">
        <v>5</v>
      </c>
      <c r="AG2433" s="104" t="s">
        <v>6</v>
      </c>
    </row>
    <row r="2434" spans="1:33" ht="87" customHeight="1">
      <c r="A2434" s="112" t="s">
        <v>887</v>
      </c>
      <c r="B2434" s="113" t="s">
        <v>888</v>
      </c>
      <c r="C2434" s="112" t="s">
        <v>349</v>
      </c>
      <c r="D2434" s="112" t="s">
        <v>55</v>
      </c>
      <c r="E2434" s="114">
        <v>1</v>
      </c>
      <c r="F2434" s="115">
        <f>0.7*AF2434</f>
        <v>128090.02499999999</v>
      </c>
      <c r="G2434" s="115">
        <f>ROUND(F2434*E2434,2)</f>
        <v>128090.03</v>
      </c>
      <c r="AA2434" s="6" t="s">
        <v>887</v>
      </c>
      <c r="AB2434" s="6" t="s">
        <v>888</v>
      </c>
      <c r="AC2434" s="6" t="s">
        <v>349</v>
      </c>
      <c r="AD2434" s="6" t="s">
        <v>55</v>
      </c>
      <c r="AE2434" s="6">
        <v>1</v>
      </c>
      <c r="AF2434" s="104">
        <v>182985.75</v>
      </c>
      <c r="AG2434" s="104">
        <v>182985.75</v>
      </c>
    </row>
    <row r="2435" spans="1:33" ht="15" customHeight="1">
      <c r="A2435" s="107"/>
      <c r="B2435" s="107"/>
      <c r="C2435" s="107"/>
      <c r="D2435" s="107"/>
      <c r="E2435" s="116" t="s">
        <v>75</v>
      </c>
      <c r="F2435" s="116"/>
      <c r="G2435" s="152">
        <f>SUM(G2434)</f>
        <v>128090.03</v>
      </c>
      <c r="AE2435" s="6" t="s">
        <v>75</v>
      </c>
      <c r="AG2435" s="104">
        <v>182985.75</v>
      </c>
    </row>
    <row r="2436" spans="1:33" ht="15" customHeight="1">
      <c r="A2436" s="107"/>
      <c r="B2436" s="107"/>
      <c r="C2436" s="107"/>
      <c r="D2436" s="107"/>
      <c r="E2436" s="118" t="s">
        <v>21</v>
      </c>
      <c r="F2436" s="118"/>
      <c r="G2436" s="119">
        <f>G2435</f>
        <v>128090.03</v>
      </c>
      <c r="AE2436" s="6" t="s">
        <v>21</v>
      </c>
      <c r="AG2436" s="104">
        <v>182985.75</v>
      </c>
    </row>
    <row r="2437" spans="1:33" ht="9.9499999999999993" customHeight="1">
      <c r="A2437" s="107"/>
      <c r="B2437" s="107"/>
      <c r="C2437" s="108"/>
      <c r="D2437" s="108"/>
      <c r="E2437" s="107"/>
      <c r="F2437" s="107"/>
      <c r="G2437" s="107"/>
    </row>
    <row r="2438" spans="1:33" ht="20.100000000000001" customHeight="1">
      <c r="A2438" s="109" t="s">
        <v>889</v>
      </c>
      <c r="B2438" s="109"/>
      <c r="C2438" s="109"/>
      <c r="D2438" s="109"/>
      <c r="E2438" s="109"/>
      <c r="F2438" s="109"/>
      <c r="G2438" s="109"/>
      <c r="AA2438" s="6" t="s">
        <v>889</v>
      </c>
    </row>
    <row r="2439" spans="1:33" ht="15" customHeight="1">
      <c r="A2439" s="110" t="s">
        <v>63</v>
      </c>
      <c r="B2439" s="110"/>
      <c r="C2439" s="111" t="s">
        <v>2</v>
      </c>
      <c r="D2439" s="111" t="s">
        <v>3</v>
      </c>
      <c r="E2439" s="111" t="s">
        <v>4</v>
      </c>
      <c r="F2439" s="111" t="s">
        <v>5</v>
      </c>
      <c r="G2439" s="111" t="s">
        <v>6</v>
      </c>
      <c r="AA2439" s="6" t="s">
        <v>63</v>
      </c>
      <c r="AC2439" s="6" t="s">
        <v>2</v>
      </c>
      <c r="AD2439" s="6" t="s">
        <v>3</v>
      </c>
      <c r="AE2439" s="6" t="s">
        <v>4</v>
      </c>
      <c r="AF2439" s="104" t="s">
        <v>5</v>
      </c>
      <c r="AG2439" s="104" t="s">
        <v>6</v>
      </c>
    </row>
    <row r="2440" spans="1:33" ht="15" customHeight="1">
      <c r="A2440" s="112" t="s">
        <v>821</v>
      </c>
      <c r="B2440" s="113" t="s">
        <v>822</v>
      </c>
      <c r="C2440" s="112" t="s">
        <v>8</v>
      </c>
      <c r="D2440" s="112" t="s">
        <v>55</v>
      </c>
      <c r="E2440" s="114">
        <v>8.8599999999999998E-2</v>
      </c>
      <c r="F2440" s="115">
        <f t="shared" ref="F2440:F2441" si="675">IF(D2440="H",$K$9*AF2440,$K$10*AF2440)</f>
        <v>1.71</v>
      </c>
      <c r="G2440" s="115">
        <f t="shared" ref="G2440:G2441" si="676">ROUND(F2440*E2440,2)</f>
        <v>0.15</v>
      </c>
      <c r="AA2440" s="6" t="s">
        <v>821</v>
      </c>
      <c r="AB2440" s="6" t="s">
        <v>822</v>
      </c>
      <c r="AC2440" s="6" t="s">
        <v>8</v>
      </c>
      <c r="AD2440" s="6" t="s">
        <v>55</v>
      </c>
      <c r="AE2440" s="6">
        <v>8.8599999999999998E-2</v>
      </c>
      <c r="AF2440" s="104">
        <v>2.2799999999999998</v>
      </c>
      <c r="AG2440" s="104">
        <v>0.2</v>
      </c>
    </row>
    <row r="2441" spans="1:33" ht="15" customHeight="1">
      <c r="A2441" s="112" t="s">
        <v>890</v>
      </c>
      <c r="B2441" s="113" t="s">
        <v>891</v>
      </c>
      <c r="C2441" s="112" t="s">
        <v>8</v>
      </c>
      <c r="D2441" s="112" t="s">
        <v>87</v>
      </c>
      <c r="E2441" s="114">
        <v>1.0492999999999999</v>
      </c>
      <c r="F2441" s="115">
        <f t="shared" si="675"/>
        <v>2.9175</v>
      </c>
      <c r="G2441" s="115">
        <f t="shared" si="676"/>
        <v>3.06</v>
      </c>
      <c r="AA2441" s="6" t="s">
        <v>890</v>
      </c>
      <c r="AB2441" s="6" t="s">
        <v>891</v>
      </c>
      <c r="AC2441" s="6" t="s">
        <v>8</v>
      </c>
      <c r="AD2441" s="6" t="s">
        <v>87</v>
      </c>
      <c r="AE2441" s="6">
        <v>1.0492999999999999</v>
      </c>
      <c r="AF2441" s="104">
        <v>3.89</v>
      </c>
      <c r="AG2441" s="104">
        <v>4.08</v>
      </c>
    </row>
    <row r="2442" spans="1:33" ht="15" customHeight="1">
      <c r="A2442" s="107"/>
      <c r="B2442" s="107"/>
      <c r="C2442" s="107"/>
      <c r="D2442" s="107"/>
      <c r="E2442" s="116" t="s">
        <v>75</v>
      </c>
      <c r="F2442" s="116"/>
      <c r="G2442" s="117">
        <f>SUM(G2440:G2441)</f>
        <v>3.21</v>
      </c>
      <c r="AE2442" s="6" t="s">
        <v>75</v>
      </c>
      <c r="AG2442" s="104">
        <v>4.28</v>
      </c>
    </row>
    <row r="2443" spans="1:33" ht="15" customHeight="1">
      <c r="A2443" s="110" t="s">
        <v>96</v>
      </c>
      <c r="B2443" s="110"/>
      <c r="C2443" s="111" t="s">
        <v>2</v>
      </c>
      <c r="D2443" s="111" t="s">
        <v>3</v>
      </c>
      <c r="E2443" s="111" t="s">
        <v>4</v>
      </c>
      <c r="F2443" s="111" t="s">
        <v>5</v>
      </c>
      <c r="G2443" s="111" t="s">
        <v>6</v>
      </c>
      <c r="AA2443" s="6" t="s">
        <v>96</v>
      </c>
      <c r="AC2443" s="6" t="s">
        <v>2</v>
      </c>
      <c r="AD2443" s="6" t="s">
        <v>3</v>
      </c>
      <c r="AE2443" s="6" t="s">
        <v>4</v>
      </c>
      <c r="AF2443" s="104" t="s">
        <v>5</v>
      </c>
      <c r="AG2443" s="104" t="s">
        <v>6</v>
      </c>
    </row>
    <row r="2444" spans="1:33" ht="20.100000000000001" customHeight="1">
      <c r="A2444" s="112" t="s">
        <v>825</v>
      </c>
      <c r="B2444" s="113" t="s">
        <v>1742</v>
      </c>
      <c r="C2444" s="112" t="s">
        <v>8</v>
      </c>
      <c r="D2444" s="112" t="s">
        <v>36</v>
      </c>
      <c r="E2444" s="114">
        <v>0.38</v>
      </c>
      <c r="F2444" s="115">
        <f t="shared" ref="F2444:F2445" si="677">IF(D2444="H",$K$9*AF2444,$K$10*AF2444)</f>
        <v>12.914999999999999</v>
      </c>
      <c r="G2444" s="115">
        <f t="shared" ref="G2444:G2445" si="678">ROUND(F2444*E2444,2)</f>
        <v>4.91</v>
      </c>
      <c r="AA2444" s="6" t="s">
        <v>825</v>
      </c>
      <c r="AB2444" s="6" t="s">
        <v>1742</v>
      </c>
      <c r="AC2444" s="6" t="s">
        <v>8</v>
      </c>
      <c r="AD2444" s="6" t="s">
        <v>36</v>
      </c>
      <c r="AE2444" s="6">
        <v>0.38</v>
      </c>
      <c r="AF2444" s="104">
        <v>17.22</v>
      </c>
      <c r="AG2444" s="104">
        <v>6.54</v>
      </c>
    </row>
    <row r="2445" spans="1:33" ht="20.100000000000001" customHeight="1">
      <c r="A2445" s="112" t="s">
        <v>605</v>
      </c>
      <c r="B2445" s="113" t="s">
        <v>1736</v>
      </c>
      <c r="C2445" s="112" t="s">
        <v>8</v>
      </c>
      <c r="D2445" s="112" t="s">
        <v>36</v>
      </c>
      <c r="E2445" s="114">
        <v>0.38</v>
      </c>
      <c r="F2445" s="115">
        <f t="shared" si="677"/>
        <v>15.75</v>
      </c>
      <c r="G2445" s="115">
        <f t="shared" si="678"/>
        <v>5.99</v>
      </c>
      <c r="AA2445" s="6" t="s">
        <v>605</v>
      </c>
      <c r="AB2445" s="6" t="s">
        <v>1736</v>
      </c>
      <c r="AC2445" s="6" t="s">
        <v>8</v>
      </c>
      <c r="AD2445" s="6" t="s">
        <v>36</v>
      </c>
      <c r="AE2445" s="6">
        <v>0.38</v>
      </c>
      <c r="AF2445" s="104">
        <v>21</v>
      </c>
      <c r="AG2445" s="104">
        <v>7.98</v>
      </c>
    </row>
    <row r="2446" spans="1:33" ht="18" customHeight="1">
      <c r="A2446" s="107"/>
      <c r="B2446" s="107"/>
      <c r="C2446" s="107"/>
      <c r="D2446" s="107"/>
      <c r="E2446" s="116" t="s">
        <v>99</v>
      </c>
      <c r="F2446" s="116"/>
      <c r="G2446" s="117">
        <f>SUM(G2444:G2445)</f>
        <v>10.9</v>
      </c>
      <c r="AE2446" s="6" t="s">
        <v>99</v>
      </c>
      <c r="AG2446" s="104">
        <v>14.52</v>
      </c>
    </row>
    <row r="2447" spans="1:33" ht="15" customHeight="1">
      <c r="A2447" s="107"/>
      <c r="B2447" s="107"/>
      <c r="C2447" s="107"/>
      <c r="D2447" s="107"/>
      <c r="E2447" s="118" t="s">
        <v>21</v>
      </c>
      <c r="F2447" s="118"/>
      <c r="G2447" s="119">
        <f>G2446+G2442</f>
        <v>14.11</v>
      </c>
      <c r="AE2447" s="6" t="s">
        <v>21</v>
      </c>
      <c r="AG2447" s="104">
        <v>18.8</v>
      </c>
    </row>
    <row r="2448" spans="1:33" ht="9.9499999999999993" customHeight="1">
      <c r="A2448" s="107"/>
      <c r="B2448" s="107"/>
      <c r="C2448" s="108"/>
      <c r="D2448" s="108"/>
      <c r="E2448" s="107"/>
      <c r="F2448" s="107"/>
      <c r="G2448" s="107"/>
    </row>
    <row r="2449" spans="1:33" ht="20.100000000000001" customHeight="1">
      <c r="A2449" s="109" t="s">
        <v>1994</v>
      </c>
      <c r="B2449" s="109"/>
      <c r="C2449" s="109"/>
      <c r="D2449" s="109"/>
      <c r="E2449" s="109"/>
      <c r="F2449" s="109"/>
      <c r="G2449" s="109"/>
      <c r="AA2449" s="6" t="s">
        <v>1994</v>
      </c>
    </row>
    <row r="2450" spans="1:33" ht="15" customHeight="1">
      <c r="A2450" s="110" t="s">
        <v>63</v>
      </c>
      <c r="B2450" s="110"/>
      <c r="C2450" s="111" t="s">
        <v>2</v>
      </c>
      <c r="D2450" s="111" t="s">
        <v>3</v>
      </c>
      <c r="E2450" s="111" t="s">
        <v>4</v>
      </c>
      <c r="F2450" s="111" t="s">
        <v>5</v>
      </c>
      <c r="G2450" s="111" t="s">
        <v>6</v>
      </c>
      <c r="AA2450" s="6" t="s">
        <v>63</v>
      </c>
      <c r="AC2450" s="6" t="s">
        <v>2</v>
      </c>
      <c r="AD2450" s="6" t="s">
        <v>3</v>
      </c>
      <c r="AE2450" s="6" t="s">
        <v>4</v>
      </c>
      <c r="AF2450" s="104" t="s">
        <v>5</v>
      </c>
      <c r="AG2450" s="104" t="s">
        <v>6</v>
      </c>
    </row>
    <row r="2451" spans="1:33" ht="15" customHeight="1">
      <c r="A2451" s="112" t="s">
        <v>821</v>
      </c>
      <c r="B2451" s="113" t="s">
        <v>822</v>
      </c>
      <c r="C2451" s="112" t="s">
        <v>8</v>
      </c>
      <c r="D2451" s="112" t="s">
        <v>55</v>
      </c>
      <c r="E2451" s="114">
        <v>8.0000000000000002E-3</v>
      </c>
      <c r="F2451" s="115">
        <f t="shared" ref="F2451:F2452" si="679">IF(D2451="H",$K$9*AF2451,$K$10*AF2451)</f>
        <v>1.71</v>
      </c>
      <c r="G2451" s="115">
        <f t="shared" ref="G2451:G2452" si="680">ROUND(F2451*E2451,2)</f>
        <v>0.01</v>
      </c>
      <c r="AA2451" s="6" t="s">
        <v>821</v>
      </c>
      <c r="AB2451" s="6" t="s">
        <v>822</v>
      </c>
      <c r="AC2451" s="6" t="s">
        <v>8</v>
      </c>
      <c r="AD2451" s="6" t="s">
        <v>55</v>
      </c>
      <c r="AE2451" s="6">
        <v>8.0000000000000002E-3</v>
      </c>
      <c r="AF2451" s="104">
        <v>2.2799999999999998</v>
      </c>
      <c r="AG2451" s="104">
        <v>0.01</v>
      </c>
    </row>
    <row r="2452" spans="1:33" ht="15" customHeight="1">
      <c r="A2452" s="112" t="s">
        <v>892</v>
      </c>
      <c r="B2452" s="113" t="s">
        <v>893</v>
      </c>
      <c r="C2452" s="112" t="s">
        <v>8</v>
      </c>
      <c r="D2452" s="112" t="s">
        <v>87</v>
      </c>
      <c r="E2452" s="114">
        <v>1.0492999999999999</v>
      </c>
      <c r="F2452" s="115">
        <f t="shared" si="679"/>
        <v>10.845000000000001</v>
      </c>
      <c r="G2452" s="115">
        <f t="shared" si="680"/>
        <v>11.38</v>
      </c>
      <c r="AA2452" s="6" t="s">
        <v>892</v>
      </c>
      <c r="AB2452" s="6" t="s">
        <v>893</v>
      </c>
      <c r="AC2452" s="6" t="s">
        <v>8</v>
      </c>
      <c r="AD2452" s="6" t="s">
        <v>87</v>
      </c>
      <c r="AE2452" s="6">
        <v>1.0492999999999999</v>
      </c>
      <c r="AF2452" s="104">
        <v>14.46</v>
      </c>
      <c r="AG2452" s="104">
        <v>15.17</v>
      </c>
    </row>
    <row r="2453" spans="1:33" ht="15" customHeight="1">
      <c r="A2453" s="107"/>
      <c r="B2453" s="107"/>
      <c r="C2453" s="107"/>
      <c r="D2453" s="107"/>
      <c r="E2453" s="116" t="s">
        <v>75</v>
      </c>
      <c r="F2453" s="116"/>
      <c r="G2453" s="117">
        <f>SUM(G2451:G2452)</f>
        <v>11.39</v>
      </c>
      <c r="AE2453" s="6" t="s">
        <v>75</v>
      </c>
      <c r="AG2453" s="104">
        <v>15.18</v>
      </c>
    </row>
    <row r="2454" spans="1:33" ht="15" customHeight="1">
      <c r="A2454" s="110" t="s">
        <v>96</v>
      </c>
      <c r="B2454" s="110"/>
      <c r="C2454" s="111" t="s">
        <v>2</v>
      </c>
      <c r="D2454" s="111" t="s">
        <v>3</v>
      </c>
      <c r="E2454" s="111" t="s">
        <v>4</v>
      </c>
      <c r="F2454" s="111" t="s">
        <v>5</v>
      </c>
      <c r="G2454" s="111" t="s">
        <v>6</v>
      </c>
      <c r="AA2454" s="6" t="s">
        <v>96</v>
      </c>
      <c r="AC2454" s="6" t="s">
        <v>2</v>
      </c>
      <c r="AD2454" s="6" t="s">
        <v>3</v>
      </c>
      <c r="AE2454" s="6" t="s">
        <v>4</v>
      </c>
      <c r="AF2454" s="104" t="s">
        <v>5</v>
      </c>
      <c r="AG2454" s="104" t="s">
        <v>6</v>
      </c>
    </row>
    <row r="2455" spans="1:33" ht="20.100000000000001" customHeight="1">
      <c r="A2455" s="112" t="s">
        <v>825</v>
      </c>
      <c r="B2455" s="113" t="s">
        <v>1742</v>
      </c>
      <c r="C2455" s="112" t="s">
        <v>8</v>
      </c>
      <c r="D2455" s="112" t="s">
        <v>36</v>
      </c>
      <c r="E2455" s="114">
        <v>3.4099999999999998E-2</v>
      </c>
      <c r="F2455" s="115">
        <f t="shared" ref="F2455:F2456" si="681">IF(D2455="H",$K$9*AF2455,$K$10*AF2455)</f>
        <v>12.914999999999999</v>
      </c>
      <c r="G2455" s="115">
        <f t="shared" ref="G2455:G2456" si="682">ROUND(F2455*E2455,2)</f>
        <v>0.44</v>
      </c>
      <c r="AA2455" s="6" t="s">
        <v>825</v>
      </c>
      <c r="AB2455" s="6" t="s">
        <v>1742</v>
      </c>
      <c r="AC2455" s="6" t="s">
        <v>8</v>
      </c>
      <c r="AD2455" s="6" t="s">
        <v>36</v>
      </c>
      <c r="AE2455" s="6">
        <v>3.4099999999999998E-2</v>
      </c>
      <c r="AF2455" s="104">
        <v>17.22</v>
      </c>
      <c r="AG2455" s="104">
        <v>0.57999999999999996</v>
      </c>
    </row>
    <row r="2456" spans="1:33" ht="20.100000000000001" customHeight="1">
      <c r="A2456" s="112" t="s">
        <v>605</v>
      </c>
      <c r="B2456" s="113" t="s">
        <v>1736</v>
      </c>
      <c r="C2456" s="112" t="s">
        <v>8</v>
      </c>
      <c r="D2456" s="112" t="s">
        <v>36</v>
      </c>
      <c r="E2456" s="114">
        <v>3.4099999999999998E-2</v>
      </c>
      <c r="F2456" s="115">
        <f t="shared" si="681"/>
        <v>15.75</v>
      </c>
      <c r="G2456" s="115">
        <f t="shared" si="682"/>
        <v>0.54</v>
      </c>
      <c r="AA2456" s="6" t="s">
        <v>605</v>
      </c>
      <c r="AB2456" s="6" t="s">
        <v>1736</v>
      </c>
      <c r="AC2456" s="6" t="s">
        <v>8</v>
      </c>
      <c r="AD2456" s="6" t="s">
        <v>36</v>
      </c>
      <c r="AE2456" s="6">
        <v>3.4099999999999998E-2</v>
      </c>
      <c r="AF2456" s="104">
        <v>21</v>
      </c>
      <c r="AG2456" s="104">
        <v>0.71</v>
      </c>
    </row>
    <row r="2457" spans="1:33" ht="18" customHeight="1">
      <c r="A2457" s="107"/>
      <c r="B2457" s="107"/>
      <c r="C2457" s="107"/>
      <c r="D2457" s="107"/>
      <c r="E2457" s="116" t="s">
        <v>99</v>
      </c>
      <c r="F2457" s="116"/>
      <c r="G2457" s="117">
        <f>SUM(G2455:G2456)</f>
        <v>0.98</v>
      </c>
      <c r="AE2457" s="6" t="s">
        <v>99</v>
      </c>
      <c r="AG2457" s="104">
        <v>1.29</v>
      </c>
    </row>
    <row r="2458" spans="1:33" ht="15" customHeight="1">
      <c r="A2458" s="107"/>
      <c r="B2458" s="107"/>
      <c r="C2458" s="107"/>
      <c r="D2458" s="107"/>
      <c r="E2458" s="118" t="s">
        <v>21</v>
      </c>
      <c r="F2458" s="118"/>
      <c r="G2458" s="119">
        <f>G2457+G2453</f>
        <v>12.370000000000001</v>
      </c>
      <c r="AE2458" s="6" t="s">
        <v>21</v>
      </c>
      <c r="AG2458" s="104">
        <v>16.47</v>
      </c>
    </row>
    <row r="2459" spans="1:33" ht="9.9499999999999993" customHeight="1">
      <c r="A2459" s="107"/>
      <c r="B2459" s="107"/>
      <c r="C2459" s="108"/>
      <c r="D2459" s="108"/>
      <c r="E2459" s="107"/>
      <c r="F2459" s="107"/>
      <c r="G2459" s="107"/>
    </row>
    <row r="2460" spans="1:33" ht="20.100000000000001" customHeight="1">
      <c r="A2460" s="109" t="s">
        <v>1995</v>
      </c>
      <c r="B2460" s="109"/>
      <c r="C2460" s="109"/>
      <c r="D2460" s="109"/>
      <c r="E2460" s="109"/>
      <c r="F2460" s="109"/>
      <c r="G2460" s="109"/>
      <c r="AA2460" s="6" t="s">
        <v>1995</v>
      </c>
    </row>
    <row r="2461" spans="1:33" ht="15" customHeight="1">
      <c r="A2461" s="110" t="s">
        <v>63</v>
      </c>
      <c r="B2461" s="110"/>
      <c r="C2461" s="111" t="s">
        <v>2</v>
      </c>
      <c r="D2461" s="111" t="s">
        <v>3</v>
      </c>
      <c r="E2461" s="111" t="s">
        <v>4</v>
      </c>
      <c r="F2461" s="111" t="s">
        <v>5</v>
      </c>
      <c r="G2461" s="111" t="s">
        <v>6</v>
      </c>
      <c r="AA2461" s="6" t="s">
        <v>63</v>
      </c>
      <c r="AC2461" s="6" t="s">
        <v>2</v>
      </c>
      <c r="AD2461" s="6" t="s">
        <v>3</v>
      </c>
      <c r="AE2461" s="6" t="s">
        <v>4</v>
      </c>
      <c r="AF2461" s="104" t="s">
        <v>5</v>
      </c>
      <c r="AG2461" s="104" t="s">
        <v>6</v>
      </c>
    </row>
    <row r="2462" spans="1:33" ht="15" customHeight="1">
      <c r="A2462" s="112" t="s">
        <v>821</v>
      </c>
      <c r="B2462" s="113" t="s">
        <v>822</v>
      </c>
      <c r="C2462" s="112" t="s">
        <v>8</v>
      </c>
      <c r="D2462" s="112" t="s">
        <v>55</v>
      </c>
      <c r="E2462" s="114">
        <v>1.15E-2</v>
      </c>
      <c r="F2462" s="115">
        <f t="shared" ref="F2462:F2463" si="683">IF(D2462="H",$K$9*AF2462,$K$10*AF2462)</f>
        <v>1.71</v>
      </c>
      <c r="G2462" s="115">
        <f t="shared" ref="G2462:G2463" si="684">ROUND(F2462*E2462,2)</f>
        <v>0.02</v>
      </c>
      <c r="AA2462" s="6" t="s">
        <v>821</v>
      </c>
      <c r="AB2462" s="6" t="s">
        <v>822</v>
      </c>
      <c r="AC2462" s="6" t="s">
        <v>8</v>
      </c>
      <c r="AD2462" s="6" t="s">
        <v>55</v>
      </c>
      <c r="AE2462" s="6">
        <v>1.15E-2</v>
      </c>
      <c r="AF2462" s="104">
        <v>2.2799999999999998</v>
      </c>
      <c r="AG2462" s="104">
        <v>0.02</v>
      </c>
    </row>
    <row r="2463" spans="1:33" ht="15" customHeight="1">
      <c r="A2463" s="112" t="s">
        <v>894</v>
      </c>
      <c r="B2463" s="113" t="s">
        <v>895</v>
      </c>
      <c r="C2463" s="112" t="s">
        <v>8</v>
      </c>
      <c r="D2463" s="112" t="s">
        <v>87</v>
      </c>
      <c r="E2463" s="114">
        <v>1.0492999999999999</v>
      </c>
      <c r="F2463" s="115">
        <f t="shared" si="683"/>
        <v>29.565000000000001</v>
      </c>
      <c r="G2463" s="115">
        <f t="shared" si="684"/>
        <v>31.02</v>
      </c>
      <c r="AA2463" s="6" t="s">
        <v>894</v>
      </c>
      <c r="AB2463" s="6" t="s">
        <v>895</v>
      </c>
      <c r="AC2463" s="6" t="s">
        <v>8</v>
      </c>
      <c r="AD2463" s="6" t="s">
        <v>87</v>
      </c>
      <c r="AE2463" s="6">
        <v>1.0492999999999999</v>
      </c>
      <c r="AF2463" s="104">
        <v>39.42</v>
      </c>
      <c r="AG2463" s="104">
        <v>41.36</v>
      </c>
    </row>
    <row r="2464" spans="1:33" ht="15" customHeight="1">
      <c r="A2464" s="107"/>
      <c r="B2464" s="107"/>
      <c r="C2464" s="107"/>
      <c r="D2464" s="107"/>
      <c r="E2464" s="116" t="s">
        <v>75</v>
      </c>
      <c r="F2464" s="116"/>
      <c r="G2464" s="117">
        <f>SUM(G2462:G2463)</f>
        <v>31.04</v>
      </c>
      <c r="AE2464" s="6" t="s">
        <v>75</v>
      </c>
      <c r="AG2464" s="104">
        <v>41.38</v>
      </c>
    </row>
    <row r="2465" spans="1:33" ht="15" customHeight="1">
      <c r="A2465" s="110" t="s">
        <v>96</v>
      </c>
      <c r="B2465" s="110"/>
      <c r="C2465" s="111" t="s">
        <v>2</v>
      </c>
      <c r="D2465" s="111" t="s">
        <v>3</v>
      </c>
      <c r="E2465" s="111" t="s">
        <v>4</v>
      </c>
      <c r="F2465" s="111" t="s">
        <v>5</v>
      </c>
      <c r="G2465" s="111" t="s">
        <v>6</v>
      </c>
      <c r="AA2465" s="6" t="s">
        <v>96</v>
      </c>
      <c r="AC2465" s="6" t="s">
        <v>2</v>
      </c>
      <c r="AD2465" s="6" t="s">
        <v>3</v>
      </c>
      <c r="AE2465" s="6" t="s">
        <v>4</v>
      </c>
      <c r="AF2465" s="104" t="s">
        <v>5</v>
      </c>
      <c r="AG2465" s="104" t="s">
        <v>6</v>
      </c>
    </row>
    <row r="2466" spans="1:33" ht="20.100000000000001" customHeight="1">
      <c r="A2466" s="112" t="s">
        <v>825</v>
      </c>
      <c r="B2466" s="113" t="s">
        <v>1742</v>
      </c>
      <c r="C2466" s="112" t="s">
        <v>8</v>
      </c>
      <c r="D2466" s="112" t="s">
        <v>36</v>
      </c>
      <c r="E2466" s="114">
        <v>4.9399999999999999E-2</v>
      </c>
      <c r="F2466" s="115">
        <f t="shared" ref="F2466:F2467" si="685">IF(D2466="H",$K$9*AF2466,$K$10*AF2466)</f>
        <v>12.914999999999999</v>
      </c>
      <c r="G2466" s="115">
        <f t="shared" ref="G2466:G2467" si="686">ROUND(F2466*E2466,2)</f>
        <v>0.64</v>
      </c>
      <c r="AA2466" s="6" t="s">
        <v>825</v>
      </c>
      <c r="AB2466" s="6" t="s">
        <v>1742</v>
      </c>
      <c r="AC2466" s="6" t="s">
        <v>8</v>
      </c>
      <c r="AD2466" s="6" t="s">
        <v>36</v>
      </c>
      <c r="AE2466" s="6">
        <v>4.9399999999999999E-2</v>
      </c>
      <c r="AF2466" s="104">
        <v>17.22</v>
      </c>
      <c r="AG2466" s="104">
        <v>0.85</v>
      </c>
    </row>
    <row r="2467" spans="1:33" ht="20.100000000000001" customHeight="1">
      <c r="A2467" s="112" t="s">
        <v>605</v>
      </c>
      <c r="B2467" s="113" t="s">
        <v>1736</v>
      </c>
      <c r="C2467" s="112" t="s">
        <v>8</v>
      </c>
      <c r="D2467" s="112" t="s">
        <v>36</v>
      </c>
      <c r="E2467" s="114">
        <v>4.9399999999999999E-2</v>
      </c>
      <c r="F2467" s="115">
        <f t="shared" si="685"/>
        <v>15.75</v>
      </c>
      <c r="G2467" s="115">
        <f t="shared" si="686"/>
        <v>0.78</v>
      </c>
      <c r="AA2467" s="6" t="s">
        <v>605</v>
      </c>
      <c r="AB2467" s="6" t="s">
        <v>1736</v>
      </c>
      <c r="AC2467" s="6" t="s">
        <v>8</v>
      </c>
      <c r="AD2467" s="6" t="s">
        <v>36</v>
      </c>
      <c r="AE2467" s="6">
        <v>4.9399999999999999E-2</v>
      </c>
      <c r="AF2467" s="104">
        <v>21</v>
      </c>
      <c r="AG2467" s="104">
        <v>1.03</v>
      </c>
    </row>
    <row r="2468" spans="1:33" ht="18" customHeight="1">
      <c r="A2468" s="107"/>
      <c r="B2468" s="107"/>
      <c r="C2468" s="107"/>
      <c r="D2468" s="107"/>
      <c r="E2468" s="116" t="s">
        <v>99</v>
      </c>
      <c r="F2468" s="116"/>
      <c r="G2468" s="117">
        <f>SUM(G2466:G2467)</f>
        <v>1.42</v>
      </c>
      <c r="AE2468" s="6" t="s">
        <v>99</v>
      </c>
      <c r="AG2468" s="104">
        <v>1.88</v>
      </c>
    </row>
    <row r="2469" spans="1:33" ht="15" customHeight="1">
      <c r="A2469" s="107"/>
      <c r="B2469" s="107"/>
      <c r="C2469" s="107"/>
      <c r="D2469" s="107"/>
      <c r="E2469" s="118" t="s">
        <v>21</v>
      </c>
      <c r="F2469" s="118"/>
      <c r="G2469" s="119">
        <f>G2468+G2464</f>
        <v>32.46</v>
      </c>
      <c r="AE2469" s="6" t="s">
        <v>21</v>
      </c>
      <c r="AG2469" s="104">
        <v>43.26</v>
      </c>
    </row>
    <row r="2470" spans="1:33" ht="9.9499999999999993" customHeight="1">
      <c r="A2470" s="107"/>
      <c r="B2470" s="107"/>
      <c r="C2470" s="108"/>
      <c r="D2470" s="108"/>
      <c r="E2470" s="107"/>
      <c r="F2470" s="107"/>
      <c r="G2470" s="107"/>
    </row>
    <row r="2471" spans="1:33" ht="20.100000000000001" customHeight="1">
      <c r="A2471" s="109" t="s">
        <v>896</v>
      </c>
      <c r="B2471" s="109"/>
      <c r="C2471" s="109"/>
      <c r="D2471" s="109"/>
      <c r="E2471" s="109"/>
      <c r="F2471" s="109"/>
      <c r="G2471" s="109"/>
      <c r="AA2471" s="6" t="s">
        <v>896</v>
      </c>
    </row>
    <row r="2472" spans="1:33" ht="15" customHeight="1">
      <c r="A2472" s="110" t="s">
        <v>63</v>
      </c>
      <c r="B2472" s="110"/>
      <c r="C2472" s="111" t="s">
        <v>2</v>
      </c>
      <c r="D2472" s="111" t="s">
        <v>3</v>
      </c>
      <c r="E2472" s="111" t="s">
        <v>4</v>
      </c>
      <c r="F2472" s="111" t="s">
        <v>5</v>
      </c>
      <c r="G2472" s="111" t="s">
        <v>6</v>
      </c>
      <c r="AA2472" s="6" t="s">
        <v>63</v>
      </c>
      <c r="AC2472" s="6" t="s">
        <v>2</v>
      </c>
      <c r="AD2472" s="6" t="s">
        <v>3</v>
      </c>
      <c r="AE2472" s="6" t="s">
        <v>4</v>
      </c>
      <c r="AF2472" s="104" t="s">
        <v>5</v>
      </c>
      <c r="AG2472" s="104" t="s">
        <v>6</v>
      </c>
    </row>
    <row r="2473" spans="1:33" ht="15" customHeight="1">
      <c r="A2473" s="112" t="s">
        <v>831</v>
      </c>
      <c r="B2473" s="113" t="s">
        <v>832</v>
      </c>
      <c r="C2473" s="112" t="s">
        <v>8</v>
      </c>
      <c r="D2473" s="112" t="s">
        <v>55</v>
      </c>
      <c r="E2473" s="114">
        <v>7.1000000000000004E-3</v>
      </c>
      <c r="F2473" s="115">
        <f t="shared" ref="F2473:F2476" si="687">IF(D2473="H",$K$9*AF2473,$K$10*AF2473)</f>
        <v>45.18</v>
      </c>
      <c r="G2473" s="115">
        <f t="shared" ref="G2473:G2476" si="688">ROUND(F2473*E2473,2)</f>
        <v>0.32</v>
      </c>
      <c r="AA2473" s="6" t="s">
        <v>831</v>
      </c>
      <c r="AB2473" s="6" t="s">
        <v>832</v>
      </c>
      <c r="AC2473" s="6" t="s">
        <v>8</v>
      </c>
      <c r="AD2473" s="6" t="s">
        <v>55</v>
      </c>
      <c r="AE2473" s="6">
        <v>7.1000000000000004E-3</v>
      </c>
      <c r="AF2473" s="104">
        <v>60.24</v>
      </c>
      <c r="AG2473" s="104">
        <v>0.42</v>
      </c>
    </row>
    <row r="2474" spans="1:33" ht="20.100000000000001" customHeight="1">
      <c r="A2474" s="112" t="s">
        <v>897</v>
      </c>
      <c r="B2474" s="113" t="s">
        <v>898</v>
      </c>
      <c r="C2474" s="112" t="s">
        <v>8</v>
      </c>
      <c r="D2474" s="112" t="s">
        <v>55</v>
      </c>
      <c r="E2474" s="114">
        <v>1</v>
      </c>
      <c r="F2474" s="115">
        <f t="shared" si="687"/>
        <v>0.51</v>
      </c>
      <c r="G2474" s="115">
        <f t="shared" si="688"/>
        <v>0.51</v>
      </c>
      <c r="AA2474" s="6" t="s">
        <v>897</v>
      </c>
      <c r="AB2474" s="6" t="s">
        <v>898</v>
      </c>
      <c r="AC2474" s="6" t="s">
        <v>8</v>
      </c>
      <c r="AD2474" s="6" t="s">
        <v>55</v>
      </c>
      <c r="AE2474" s="6">
        <v>1</v>
      </c>
      <c r="AF2474" s="104">
        <v>0.68</v>
      </c>
      <c r="AG2474" s="104">
        <v>0.68</v>
      </c>
    </row>
    <row r="2475" spans="1:33" ht="15" customHeight="1">
      <c r="A2475" s="112" t="s">
        <v>821</v>
      </c>
      <c r="B2475" s="113" t="s">
        <v>822</v>
      </c>
      <c r="C2475" s="112" t="s">
        <v>8</v>
      </c>
      <c r="D2475" s="112" t="s">
        <v>55</v>
      </c>
      <c r="E2475" s="114">
        <v>3.3799999999999997E-2</v>
      </c>
      <c r="F2475" s="115">
        <f t="shared" si="687"/>
        <v>1.71</v>
      </c>
      <c r="G2475" s="115">
        <f t="shared" si="688"/>
        <v>0.06</v>
      </c>
      <c r="AA2475" s="6" t="s">
        <v>821</v>
      </c>
      <c r="AB2475" s="6" t="s">
        <v>822</v>
      </c>
      <c r="AC2475" s="6" t="s">
        <v>8</v>
      </c>
      <c r="AD2475" s="6" t="s">
        <v>55</v>
      </c>
      <c r="AE2475" s="6">
        <v>3.3799999999999997E-2</v>
      </c>
      <c r="AF2475" s="104">
        <v>2.2799999999999998</v>
      </c>
      <c r="AG2475" s="104">
        <v>7.0000000000000007E-2</v>
      </c>
    </row>
    <row r="2476" spans="1:33" ht="20.100000000000001" customHeight="1">
      <c r="A2476" s="112" t="s">
        <v>835</v>
      </c>
      <c r="B2476" s="113" t="s">
        <v>836</v>
      </c>
      <c r="C2476" s="112" t="s">
        <v>8</v>
      </c>
      <c r="D2476" s="112" t="s">
        <v>55</v>
      </c>
      <c r="E2476" s="114">
        <v>8.0000000000000002E-3</v>
      </c>
      <c r="F2476" s="115">
        <f t="shared" si="687"/>
        <v>51.1875</v>
      </c>
      <c r="G2476" s="115">
        <f t="shared" si="688"/>
        <v>0.41</v>
      </c>
      <c r="AA2476" s="6" t="s">
        <v>835</v>
      </c>
      <c r="AB2476" s="6" t="s">
        <v>836</v>
      </c>
      <c r="AC2476" s="6" t="s">
        <v>8</v>
      </c>
      <c r="AD2476" s="6" t="s">
        <v>55</v>
      </c>
      <c r="AE2476" s="6">
        <v>8.0000000000000002E-3</v>
      </c>
      <c r="AF2476" s="104">
        <v>68.25</v>
      </c>
      <c r="AG2476" s="104">
        <v>0.54</v>
      </c>
    </row>
    <row r="2477" spans="1:33" ht="15" customHeight="1">
      <c r="A2477" s="107"/>
      <c r="B2477" s="107"/>
      <c r="C2477" s="107"/>
      <c r="D2477" s="107"/>
      <c r="E2477" s="116" t="s">
        <v>75</v>
      </c>
      <c r="F2477" s="116"/>
      <c r="G2477" s="117">
        <f>SUM(G2472:G2476)</f>
        <v>1.3</v>
      </c>
      <c r="AE2477" s="6" t="s">
        <v>75</v>
      </c>
      <c r="AG2477" s="104">
        <v>1.71</v>
      </c>
    </row>
    <row r="2478" spans="1:33" ht="15" customHeight="1">
      <c r="A2478" s="110" t="s">
        <v>96</v>
      </c>
      <c r="B2478" s="110"/>
      <c r="C2478" s="111" t="s">
        <v>2</v>
      </c>
      <c r="D2478" s="111" t="s">
        <v>3</v>
      </c>
      <c r="E2478" s="111" t="s">
        <v>4</v>
      </c>
      <c r="F2478" s="111" t="s">
        <v>5</v>
      </c>
      <c r="G2478" s="111" t="s">
        <v>6</v>
      </c>
      <c r="AA2478" s="6" t="s">
        <v>96</v>
      </c>
      <c r="AC2478" s="6" t="s">
        <v>2</v>
      </c>
      <c r="AD2478" s="6" t="s">
        <v>3</v>
      </c>
      <c r="AE2478" s="6" t="s">
        <v>4</v>
      </c>
      <c r="AF2478" s="104" t="s">
        <v>5</v>
      </c>
      <c r="AG2478" s="104" t="s">
        <v>6</v>
      </c>
    </row>
    <row r="2479" spans="1:33" ht="20.100000000000001" customHeight="1">
      <c r="A2479" s="112" t="s">
        <v>825</v>
      </c>
      <c r="B2479" s="113" t="s">
        <v>1742</v>
      </c>
      <c r="C2479" s="112" t="s">
        <v>8</v>
      </c>
      <c r="D2479" s="112" t="s">
        <v>36</v>
      </c>
      <c r="E2479" s="114">
        <v>0.152</v>
      </c>
      <c r="F2479" s="115">
        <f t="shared" ref="F2479:F2480" si="689">IF(D2479="H",$K$9*AF2479,$K$10*AF2479)</f>
        <v>12.914999999999999</v>
      </c>
      <c r="G2479" s="115">
        <f t="shared" ref="G2479:G2480" si="690">ROUND(F2479*E2479,2)</f>
        <v>1.96</v>
      </c>
      <c r="AA2479" s="6" t="s">
        <v>825</v>
      </c>
      <c r="AB2479" s="6" t="s">
        <v>1742</v>
      </c>
      <c r="AC2479" s="6" t="s">
        <v>8</v>
      </c>
      <c r="AD2479" s="6" t="s">
        <v>36</v>
      </c>
      <c r="AE2479" s="6">
        <v>0.152</v>
      </c>
      <c r="AF2479" s="104">
        <v>17.22</v>
      </c>
      <c r="AG2479" s="104">
        <v>2.61</v>
      </c>
    </row>
    <row r="2480" spans="1:33" ht="20.100000000000001" customHeight="1">
      <c r="A2480" s="112" t="s">
        <v>605</v>
      </c>
      <c r="B2480" s="113" t="s">
        <v>1736</v>
      </c>
      <c r="C2480" s="112" t="s">
        <v>8</v>
      </c>
      <c r="D2480" s="112" t="s">
        <v>36</v>
      </c>
      <c r="E2480" s="114">
        <v>0.152</v>
      </c>
      <c r="F2480" s="115">
        <f t="shared" si="689"/>
        <v>15.75</v>
      </c>
      <c r="G2480" s="115">
        <f t="shared" si="690"/>
        <v>2.39</v>
      </c>
      <c r="AA2480" s="6" t="s">
        <v>605</v>
      </c>
      <c r="AB2480" s="6" t="s">
        <v>1736</v>
      </c>
      <c r="AC2480" s="6" t="s">
        <v>8</v>
      </c>
      <c r="AD2480" s="6" t="s">
        <v>36</v>
      </c>
      <c r="AE2480" s="6">
        <v>0.152</v>
      </c>
      <c r="AF2480" s="104">
        <v>21</v>
      </c>
      <c r="AG2480" s="104">
        <v>3.19</v>
      </c>
    </row>
    <row r="2481" spans="1:33" ht="18" customHeight="1">
      <c r="A2481" s="107"/>
      <c r="B2481" s="107"/>
      <c r="C2481" s="107"/>
      <c r="D2481" s="107"/>
      <c r="E2481" s="116" t="s">
        <v>99</v>
      </c>
      <c r="F2481" s="116"/>
      <c r="G2481" s="117">
        <f>SUM(G2479:G2480)</f>
        <v>4.3499999999999996</v>
      </c>
      <c r="AE2481" s="6" t="s">
        <v>99</v>
      </c>
      <c r="AG2481" s="104">
        <v>5.8</v>
      </c>
    </row>
    <row r="2482" spans="1:33" ht="15" customHeight="1">
      <c r="A2482" s="107"/>
      <c r="B2482" s="107"/>
      <c r="C2482" s="107"/>
      <c r="D2482" s="107"/>
      <c r="E2482" s="118" t="s">
        <v>21</v>
      </c>
      <c r="F2482" s="118"/>
      <c r="G2482" s="119">
        <f>G2481+G2477</f>
        <v>5.6499999999999995</v>
      </c>
      <c r="AE2482" s="6" t="s">
        <v>21</v>
      </c>
      <c r="AG2482" s="104">
        <v>7.51</v>
      </c>
    </row>
    <row r="2483" spans="1:33" ht="9.9499999999999993" customHeight="1">
      <c r="A2483" s="107"/>
      <c r="B2483" s="107"/>
      <c r="C2483" s="108"/>
      <c r="D2483" s="108"/>
      <c r="E2483" s="107"/>
      <c r="F2483" s="107"/>
      <c r="G2483" s="107"/>
    </row>
    <row r="2484" spans="1:33" ht="20.100000000000001" customHeight="1">
      <c r="A2484" s="109" t="s">
        <v>1996</v>
      </c>
      <c r="B2484" s="109"/>
      <c r="C2484" s="109"/>
      <c r="D2484" s="109"/>
      <c r="E2484" s="109"/>
      <c r="F2484" s="109"/>
      <c r="G2484" s="109"/>
      <c r="AA2484" s="6" t="s">
        <v>1996</v>
      </c>
    </row>
    <row r="2485" spans="1:33" ht="15" customHeight="1">
      <c r="A2485" s="110" t="s">
        <v>63</v>
      </c>
      <c r="B2485" s="110"/>
      <c r="C2485" s="111" t="s">
        <v>2</v>
      </c>
      <c r="D2485" s="111" t="s">
        <v>3</v>
      </c>
      <c r="E2485" s="111" t="s">
        <v>4</v>
      </c>
      <c r="F2485" s="111" t="s">
        <v>5</v>
      </c>
      <c r="G2485" s="111" t="s">
        <v>6</v>
      </c>
      <c r="AA2485" s="6" t="s">
        <v>63</v>
      </c>
      <c r="AC2485" s="6" t="s">
        <v>2</v>
      </c>
      <c r="AD2485" s="6" t="s">
        <v>3</v>
      </c>
      <c r="AE2485" s="6" t="s">
        <v>4</v>
      </c>
      <c r="AF2485" s="104" t="s">
        <v>5</v>
      </c>
      <c r="AG2485" s="104" t="s">
        <v>6</v>
      </c>
    </row>
    <row r="2486" spans="1:33" ht="15" customHeight="1">
      <c r="A2486" s="112" t="s">
        <v>831</v>
      </c>
      <c r="B2486" s="113" t="s">
        <v>832</v>
      </c>
      <c r="C2486" s="112" t="s">
        <v>8</v>
      </c>
      <c r="D2486" s="112" t="s">
        <v>55</v>
      </c>
      <c r="E2486" s="114">
        <v>1.6500000000000001E-2</v>
      </c>
      <c r="F2486" s="115">
        <f t="shared" ref="F2486:F2489" si="691">IF(D2486="H",$K$9*AF2486,$K$10*AF2486)</f>
        <v>45.18</v>
      </c>
      <c r="G2486" s="115">
        <f t="shared" ref="G2486:G2489" si="692">ROUND(F2486*E2486,2)</f>
        <v>0.75</v>
      </c>
      <c r="AA2486" s="6" t="s">
        <v>831</v>
      </c>
      <c r="AB2486" s="6" t="s">
        <v>832</v>
      </c>
      <c r="AC2486" s="6" t="s">
        <v>8</v>
      </c>
      <c r="AD2486" s="6" t="s">
        <v>55</v>
      </c>
      <c r="AE2486" s="6">
        <v>1.6500000000000001E-2</v>
      </c>
      <c r="AF2486" s="104">
        <v>60.24</v>
      </c>
      <c r="AG2486" s="104">
        <v>0.99</v>
      </c>
    </row>
    <row r="2487" spans="1:33" ht="20.100000000000001" customHeight="1">
      <c r="A2487" s="112" t="s">
        <v>899</v>
      </c>
      <c r="B2487" s="113" t="s">
        <v>900</v>
      </c>
      <c r="C2487" s="112" t="s">
        <v>8</v>
      </c>
      <c r="D2487" s="112" t="s">
        <v>55</v>
      </c>
      <c r="E2487" s="114">
        <v>1</v>
      </c>
      <c r="F2487" s="115">
        <f t="shared" si="691"/>
        <v>3.51</v>
      </c>
      <c r="G2487" s="115">
        <f t="shared" si="692"/>
        <v>3.51</v>
      </c>
      <c r="AA2487" s="6" t="s">
        <v>899</v>
      </c>
      <c r="AB2487" s="6" t="s">
        <v>900</v>
      </c>
      <c r="AC2487" s="6" t="s">
        <v>8</v>
      </c>
      <c r="AD2487" s="6" t="s">
        <v>55</v>
      </c>
      <c r="AE2487" s="6">
        <v>1</v>
      </c>
      <c r="AF2487" s="104">
        <v>4.68</v>
      </c>
      <c r="AG2487" s="104">
        <v>4.68</v>
      </c>
    </row>
    <row r="2488" spans="1:33" ht="15" customHeight="1">
      <c r="A2488" s="112" t="s">
        <v>821</v>
      </c>
      <c r="B2488" s="113" t="s">
        <v>822</v>
      </c>
      <c r="C2488" s="112" t="s">
        <v>8</v>
      </c>
      <c r="D2488" s="112" t="s">
        <v>55</v>
      </c>
      <c r="E2488" s="114">
        <v>1.9E-2</v>
      </c>
      <c r="F2488" s="115">
        <f t="shared" si="691"/>
        <v>1.71</v>
      </c>
      <c r="G2488" s="115">
        <f t="shared" si="692"/>
        <v>0.03</v>
      </c>
      <c r="AA2488" s="6" t="s">
        <v>821</v>
      </c>
      <c r="AB2488" s="6" t="s">
        <v>822</v>
      </c>
      <c r="AC2488" s="6" t="s">
        <v>8</v>
      </c>
      <c r="AD2488" s="6" t="s">
        <v>55</v>
      </c>
      <c r="AE2488" s="6">
        <v>1.9E-2</v>
      </c>
      <c r="AF2488" s="104">
        <v>2.2799999999999998</v>
      </c>
      <c r="AG2488" s="104">
        <v>0.04</v>
      </c>
    </row>
    <row r="2489" spans="1:33" ht="20.100000000000001" customHeight="1">
      <c r="A2489" s="112" t="s">
        <v>835</v>
      </c>
      <c r="B2489" s="113" t="s">
        <v>836</v>
      </c>
      <c r="C2489" s="112" t="s">
        <v>8</v>
      </c>
      <c r="D2489" s="112" t="s">
        <v>55</v>
      </c>
      <c r="E2489" s="114">
        <v>2.1999999999999999E-2</v>
      </c>
      <c r="F2489" s="115">
        <f t="shared" si="691"/>
        <v>51.1875</v>
      </c>
      <c r="G2489" s="115">
        <f t="shared" si="692"/>
        <v>1.1299999999999999</v>
      </c>
      <c r="AA2489" s="6" t="s">
        <v>835</v>
      </c>
      <c r="AB2489" s="6" t="s">
        <v>836</v>
      </c>
      <c r="AC2489" s="6" t="s">
        <v>8</v>
      </c>
      <c r="AD2489" s="6" t="s">
        <v>55</v>
      </c>
      <c r="AE2489" s="6">
        <v>2.1999999999999999E-2</v>
      </c>
      <c r="AF2489" s="104">
        <v>68.25</v>
      </c>
      <c r="AG2489" s="104">
        <v>1.5</v>
      </c>
    </row>
    <row r="2490" spans="1:33" ht="15" customHeight="1">
      <c r="A2490" s="107"/>
      <c r="B2490" s="107"/>
      <c r="C2490" s="107"/>
      <c r="D2490" s="107"/>
      <c r="E2490" s="116" t="s">
        <v>75</v>
      </c>
      <c r="F2490" s="116"/>
      <c r="G2490" s="117">
        <f>SUM(G2485:G2489)</f>
        <v>5.42</v>
      </c>
      <c r="AE2490" s="6" t="s">
        <v>75</v>
      </c>
      <c r="AG2490" s="104">
        <v>7.21</v>
      </c>
    </row>
    <row r="2491" spans="1:33" ht="15" customHeight="1">
      <c r="A2491" s="110" t="s">
        <v>96</v>
      </c>
      <c r="B2491" s="110"/>
      <c r="C2491" s="111" t="s">
        <v>2</v>
      </c>
      <c r="D2491" s="111" t="s">
        <v>3</v>
      </c>
      <c r="E2491" s="111" t="s">
        <v>4</v>
      </c>
      <c r="F2491" s="111" t="s">
        <v>5</v>
      </c>
      <c r="G2491" s="111" t="s">
        <v>6</v>
      </c>
      <c r="AA2491" s="6" t="s">
        <v>96</v>
      </c>
      <c r="AC2491" s="6" t="s">
        <v>2</v>
      </c>
      <c r="AD2491" s="6" t="s">
        <v>3</v>
      </c>
      <c r="AE2491" s="6" t="s">
        <v>4</v>
      </c>
      <c r="AF2491" s="104" t="s">
        <v>5</v>
      </c>
      <c r="AG2491" s="104" t="s">
        <v>6</v>
      </c>
    </row>
    <row r="2492" spans="1:33" ht="20.100000000000001" customHeight="1">
      <c r="A2492" s="112" t="s">
        <v>825</v>
      </c>
      <c r="B2492" s="113" t="s">
        <v>1742</v>
      </c>
      <c r="C2492" s="112" t="s">
        <v>8</v>
      </c>
      <c r="D2492" s="112" t="s">
        <v>36</v>
      </c>
      <c r="E2492" s="114">
        <v>0.12709999999999999</v>
      </c>
      <c r="F2492" s="115">
        <f t="shared" ref="F2492:F2493" si="693">IF(D2492="H",$K$9*AF2492,$K$10*AF2492)</f>
        <v>12.914999999999999</v>
      </c>
      <c r="G2492" s="115">
        <f t="shared" ref="G2492:G2493" si="694">ROUND(F2492*E2492,2)</f>
        <v>1.64</v>
      </c>
      <c r="AA2492" s="6" t="s">
        <v>825</v>
      </c>
      <c r="AB2492" s="6" t="s">
        <v>1742</v>
      </c>
      <c r="AC2492" s="6" t="s">
        <v>8</v>
      </c>
      <c r="AD2492" s="6" t="s">
        <v>36</v>
      </c>
      <c r="AE2492" s="6">
        <v>0.12709999999999999</v>
      </c>
      <c r="AF2492" s="104">
        <v>17.22</v>
      </c>
      <c r="AG2492" s="104">
        <v>2.1800000000000002</v>
      </c>
    </row>
    <row r="2493" spans="1:33" ht="20.100000000000001" customHeight="1">
      <c r="A2493" s="112" t="s">
        <v>605</v>
      </c>
      <c r="B2493" s="113" t="s">
        <v>1736</v>
      </c>
      <c r="C2493" s="112" t="s">
        <v>8</v>
      </c>
      <c r="D2493" s="112" t="s">
        <v>36</v>
      </c>
      <c r="E2493" s="114">
        <v>0.12709999999999999</v>
      </c>
      <c r="F2493" s="115">
        <f t="shared" si="693"/>
        <v>15.75</v>
      </c>
      <c r="G2493" s="115">
        <f t="shared" si="694"/>
        <v>2</v>
      </c>
      <c r="AA2493" s="6" t="s">
        <v>605</v>
      </c>
      <c r="AB2493" s="6" t="s">
        <v>1736</v>
      </c>
      <c r="AC2493" s="6" t="s">
        <v>8</v>
      </c>
      <c r="AD2493" s="6" t="s">
        <v>36</v>
      </c>
      <c r="AE2493" s="6">
        <v>0.12709999999999999</v>
      </c>
      <c r="AF2493" s="104">
        <v>21</v>
      </c>
      <c r="AG2493" s="104">
        <v>2.66</v>
      </c>
    </row>
    <row r="2494" spans="1:33" ht="18" customHeight="1">
      <c r="A2494" s="107"/>
      <c r="B2494" s="107"/>
      <c r="C2494" s="107"/>
      <c r="D2494" s="107"/>
      <c r="E2494" s="116" t="s">
        <v>99</v>
      </c>
      <c r="F2494" s="116"/>
      <c r="G2494" s="117">
        <f>SUM(G2492:G2493)</f>
        <v>3.6399999999999997</v>
      </c>
      <c r="AE2494" s="6" t="s">
        <v>99</v>
      </c>
      <c r="AG2494" s="104">
        <v>4.84</v>
      </c>
    </row>
    <row r="2495" spans="1:33" ht="15" customHeight="1">
      <c r="A2495" s="107"/>
      <c r="B2495" s="107"/>
      <c r="C2495" s="107"/>
      <c r="D2495" s="107"/>
      <c r="E2495" s="118" t="s">
        <v>21</v>
      </c>
      <c r="F2495" s="118"/>
      <c r="G2495" s="119">
        <f>G2494+G2490</f>
        <v>9.0599999999999987</v>
      </c>
      <c r="AE2495" s="6" t="s">
        <v>21</v>
      </c>
      <c r="AG2495" s="104">
        <v>12.05</v>
      </c>
    </row>
    <row r="2496" spans="1:33" ht="9.9499999999999993" customHeight="1">
      <c r="A2496" s="107"/>
      <c r="B2496" s="107"/>
      <c r="C2496" s="108"/>
      <c r="D2496" s="108"/>
      <c r="E2496" s="107"/>
      <c r="F2496" s="107"/>
      <c r="G2496" s="107"/>
    </row>
    <row r="2497" spans="1:33" ht="20.100000000000001" customHeight="1">
      <c r="A2497" s="109" t="s">
        <v>1997</v>
      </c>
      <c r="B2497" s="109"/>
      <c r="C2497" s="109"/>
      <c r="D2497" s="109"/>
      <c r="E2497" s="109"/>
      <c r="F2497" s="109"/>
      <c r="G2497" s="109"/>
      <c r="AA2497" s="6" t="s">
        <v>1997</v>
      </c>
    </row>
    <row r="2498" spans="1:33" ht="15" customHeight="1">
      <c r="A2498" s="110" t="s">
        <v>63</v>
      </c>
      <c r="B2498" s="110"/>
      <c r="C2498" s="111" t="s">
        <v>2</v>
      </c>
      <c r="D2498" s="111" t="s">
        <v>3</v>
      </c>
      <c r="E2498" s="111" t="s">
        <v>4</v>
      </c>
      <c r="F2498" s="111" t="s">
        <v>5</v>
      </c>
      <c r="G2498" s="111" t="s">
        <v>6</v>
      </c>
      <c r="AA2498" s="6" t="s">
        <v>63</v>
      </c>
      <c r="AC2498" s="6" t="s">
        <v>2</v>
      </c>
      <c r="AD2498" s="6" t="s">
        <v>3</v>
      </c>
      <c r="AE2498" s="6" t="s">
        <v>4</v>
      </c>
      <c r="AF2498" s="104" t="s">
        <v>5</v>
      </c>
      <c r="AG2498" s="104" t="s">
        <v>6</v>
      </c>
    </row>
    <row r="2499" spans="1:33" ht="15" customHeight="1">
      <c r="A2499" s="112" t="s">
        <v>831</v>
      </c>
      <c r="B2499" s="113" t="s">
        <v>832</v>
      </c>
      <c r="C2499" s="112" t="s">
        <v>8</v>
      </c>
      <c r="D2499" s="112" t="s">
        <v>55</v>
      </c>
      <c r="E2499" s="114">
        <v>2.5899999999999999E-2</v>
      </c>
      <c r="F2499" s="115">
        <f t="shared" ref="F2499:F2502" si="695">IF(D2499="H",$K$9*AF2499,$K$10*AF2499)</f>
        <v>45.18</v>
      </c>
      <c r="G2499" s="115">
        <f t="shared" ref="G2499:G2502" si="696">ROUND(F2499*E2499,2)</f>
        <v>1.17</v>
      </c>
      <c r="AA2499" s="6" t="s">
        <v>831</v>
      </c>
      <c r="AB2499" s="6" t="s">
        <v>832</v>
      </c>
      <c r="AC2499" s="6" t="s">
        <v>8</v>
      </c>
      <c r="AD2499" s="6" t="s">
        <v>55</v>
      </c>
      <c r="AE2499" s="6">
        <v>2.5899999999999999E-2</v>
      </c>
      <c r="AF2499" s="104">
        <v>60.24</v>
      </c>
      <c r="AG2499" s="104">
        <v>1.56</v>
      </c>
    </row>
    <row r="2500" spans="1:33" ht="20.100000000000001" customHeight="1">
      <c r="A2500" s="112" t="s">
        <v>901</v>
      </c>
      <c r="B2500" s="113" t="s">
        <v>902</v>
      </c>
      <c r="C2500" s="112" t="s">
        <v>8</v>
      </c>
      <c r="D2500" s="112" t="s">
        <v>55</v>
      </c>
      <c r="E2500" s="114">
        <v>1</v>
      </c>
      <c r="F2500" s="115">
        <f t="shared" si="695"/>
        <v>59.97</v>
      </c>
      <c r="G2500" s="115">
        <f t="shared" si="696"/>
        <v>59.97</v>
      </c>
      <c r="AA2500" s="6" t="s">
        <v>901</v>
      </c>
      <c r="AB2500" s="6" t="s">
        <v>902</v>
      </c>
      <c r="AC2500" s="6" t="s">
        <v>8</v>
      </c>
      <c r="AD2500" s="6" t="s">
        <v>55</v>
      </c>
      <c r="AE2500" s="6">
        <v>1</v>
      </c>
      <c r="AF2500" s="104">
        <v>79.959999999999994</v>
      </c>
      <c r="AG2500" s="104">
        <v>79.959999999999994</v>
      </c>
    </row>
    <row r="2501" spans="1:33" ht="15" customHeight="1">
      <c r="A2501" s="112" t="s">
        <v>821</v>
      </c>
      <c r="B2501" s="113" t="s">
        <v>822</v>
      </c>
      <c r="C2501" s="112" t="s">
        <v>8</v>
      </c>
      <c r="D2501" s="112" t="s">
        <v>55</v>
      </c>
      <c r="E2501" s="114">
        <v>2.75E-2</v>
      </c>
      <c r="F2501" s="115">
        <f t="shared" si="695"/>
        <v>1.71</v>
      </c>
      <c r="G2501" s="115">
        <f t="shared" si="696"/>
        <v>0.05</v>
      </c>
      <c r="AA2501" s="6" t="s">
        <v>821</v>
      </c>
      <c r="AB2501" s="6" t="s">
        <v>822</v>
      </c>
      <c r="AC2501" s="6" t="s">
        <v>8</v>
      </c>
      <c r="AD2501" s="6" t="s">
        <v>55</v>
      </c>
      <c r="AE2501" s="6">
        <v>2.75E-2</v>
      </c>
      <c r="AF2501" s="104">
        <v>2.2799999999999998</v>
      </c>
      <c r="AG2501" s="104">
        <v>0.06</v>
      </c>
    </row>
    <row r="2502" spans="1:33" ht="20.100000000000001" customHeight="1">
      <c r="A2502" s="112" t="s">
        <v>835</v>
      </c>
      <c r="B2502" s="113" t="s">
        <v>836</v>
      </c>
      <c r="C2502" s="112" t="s">
        <v>8</v>
      </c>
      <c r="D2502" s="112" t="s">
        <v>55</v>
      </c>
      <c r="E2502" s="114">
        <v>0.05</v>
      </c>
      <c r="F2502" s="115">
        <f t="shared" si="695"/>
        <v>51.1875</v>
      </c>
      <c r="G2502" s="115">
        <f t="shared" si="696"/>
        <v>2.56</v>
      </c>
      <c r="AA2502" s="6" t="s">
        <v>835</v>
      </c>
      <c r="AB2502" s="6" t="s">
        <v>836</v>
      </c>
      <c r="AC2502" s="6" t="s">
        <v>8</v>
      </c>
      <c r="AD2502" s="6" t="s">
        <v>55</v>
      </c>
      <c r="AE2502" s="6">
        <v>0.05</v>
      </c>
      <c r="AF2502" s="104">
        <v>68.25</v>
      </c>
      <c r="AG2502" s="104">
        <v>3.41</v>
      </c>
    </row>
    <row r="2503" spans="1:33" ht="15" customHeight="1">
      <c r="A2503" s="107"/>
      <c r="B2503" s="107"/>
      <c r="C2503" s="107"/>
      <c r="D2503" s="107"/>
      <c r="E2503" s="116" t="s">
        <v>75</v>
      </c>
      <c r="F2503" s="116"/>
      <c r="G2503" s="117">
        <f>SUM(G2498:G2502)</f>
        <v>63.75</v>
      </c>
      <c r="AE2503" s="6" t="s">
        <v>75</v>
      </c>
      <c r="AG2503" s="104">
        <v>84.99</v>
      </c>
    </row>
    <row r="2504" spans="1:33" ht="15" customHeight="1">
      <c r="A2504" s="110" t="s">
        <v>96</v>
      </c>
      <c r="B2504" s="110"/>
      <c r="C2504" s="111" t="s">
        <v>2</v>
      </c>
      <c r="D2504" s="111" t="s">
        <v>3</v>
      </c>
      <c r="E2504" s="111" t="s">
        <v>4</v>
      </c>
      <c r="F2504" s="111" t="s">
        <v>5</v>
      </c>
      <c r="G2504" s="111" t="s">
        <v>6</v>
      </c>
      <c r="AA2504" s="6" t="s">
        <v>96</v>
      </c>
      <c r="AC2504" s="6" t="s">
        <v>2</v>
      </c>
      <c r="AD2504" s="6" t="s">
        <v>3</v>
      </c>
      <c r="AE2504" s="6" t="s">
        <v>4</v>
      </c>
      <c r="AF2504" s="104" t="s">
        <v>5</v>
      </c>
      <c r="AG2504" s="104" t="s">
        <v>6</v>
      </c>
    </row>
    <row r="2505" spans="1:33" ht="20.100000000000001" customHeight="1">
      <c r="A2505" s="112" t="s">
        <v>825</v>
      </c>
      <c r="B2505" s="113" t="s">
        <v>1742</v>
      </c>
      <c r="C2505" s="112" t="s">
        <v>8</v>
      </c>
      <c r="D2505" s="112" t="s">
        <v>36</v>
      </c>
      <c r="E2505" s="114">
        <v>0.1847</v>
      </c>
      <c r="F2505" s="115">
        <f t="shared" ref="F2505:F2506" si="697">IF(D2505="H",$K$9*AF2505,$K$10*AF2505)</f>
        <v>12.914999999999999</v>
      </c>
      <c r="G2505" s="115">
        <f t="shared" ref="G2505:G2506" si="698">ROUND(F2505*E2505,2)</f>
        <v>2.39</v>
      </c>
      <c r="AA2505" s="6" t="s">
        <v>825</v>
      </c>
      <c r="AB2505" s="6" t="s">
        <v>1742</v>
      </c>
      <c r="AC2505" s="6" t="s">
        <v>8</v>
      </c>
      <c r="AD2505" s="6" t="s">
        <v>36</v>
      </c>
      <c r="AE2505" s="6">
        <v>0.1847</v>
      </c>
      <c r="AF2505" s="104">
        <v>17.22</v>
      </c>
      <c r="AG2505" s="104">
        <v>3.18</v>
      </c>
    </row>
    <row r="2506" spans="1:33" ht="20.100000000000001" customHeight="1">
      <c r="A2506" s="112" t="s">
        <v>605</v>
      </c>
      <c r="B2506" s="113" t="s">
        <v>1736</v>
      </c>
      <c r="C2506" s="112" t="s">
        <v>8</v>
      </c>
      <c r="D2506" s="112" t="s">
        <v>36</v>
      </c>
      <c r="E2506" s="114">
        <v>0.1847</v>
      </c>
      <c r="F2506" s="115">
        <f t="shared" si="697"/>
        <v>15.75</v>
      </c>
      <c r="G2506" s="115">
        <f t="shared" si="698"/>
        <v>2.91</v>
      </c>
      <c r="AA2506" s="6" t="s">
        <v>605</v>
      </c>
      <c r="AB2506" s="6" t="s">
        <v>1736</v>
      </c>
      <c r="AC2506" s="6" t="s">
        <v>8</v>
      </c>
      <c r="AD2506" s="6" t="s">
        <v>36</v>
      </c>
      <c r="AE2506" s="6">
        <v>0.1847</v>
      </c>
      <c r="AF2506" s="104">
        <v>21</v>
      </c>
      <c r="AG2506" s="104">
        <v>3.87</v>
      </c>
    </row>
    <row r="2507" spans="1:33" ht="18" customHeight="1">
      <c r="A2507" s="107"/>
      <c r="B2507" s="107"/>
      <c r="C2507" s="107"/>
      <c r="D2507" s="107"/>
      <c r="E2507" s="116" t="s">
        <v>99</v>
      </c>
      <c r="F2507" s="116"/>
      <c r="G2507" s="117">
        <f>SUM(G2505:G2506)</f>
        <v>5.3000000000000007</v>
      </c>
      <c r="AE2507" s="6" t="s">
        <v>99</v>
      </c>
      <c r="AG2507" s="104">
        <v>7.05</v>
      </c>
    </row>
    <row r="2508" spans="1:33" ht="15" customHeight="1">
      <c r="A2508" s="107"/>
      <c r="B2508" s="107"/>
      <c r="C2508" s="107"/>
      <c r="D2508" s="107"/>
      <c r="E2508" s="118" t="s">
        <v>21</v>
      </c>
      <c r="F2508" s="118"/>
      <c r="G2508" s="119">
        <f>G2507+G2503</f>
        <v>69.05</v>
      </c>
      <c r="AE2508" s="6" t="s">
        <v>21</v>
      </c>
      <c r="AG2508" s="104">
        <v>92.04</v>
      </c>
    </row>
    <row r="2509" spans="1:33" ht="9.9499999999999993" customHeight="1">
      <c r="A2509" s="107"/>
      <c r="B2509" s="107"/>
      <c r="C2509" s="108"/>
      <c r="D2509" s="108"/>
      <c r="E2509" s="107"/>
      <c r="F2509" s="107"/>
      <c r="G2509" s="107"/>
    </row>
    <row r="2510" spans="1:33" ht="20.100000000000001" customHeight="1">
      <c r="A2510" s="109" t="s">
        <v>1998</v>
      </c>
      <c r="B2510" s="109"/>
      <c r="C2510" s="109"/>
      <c r="D2510" s="109"/>
      <c r="E2510" s="109"/>
      <c r="F2510" s="109"/>
      <c r="G2510" s="109"/>
      <c r="AA2510" s="6" t="s">
        <v>1998</v>
      </c>
    </row>
    <row r="2511" spans="1:33" ht="15" customHeight="1">
      <c r="A2511" s="110" t="s">
        <v>63</v>
      </c>
      <c r="B2511" s="110"/>
      <c r="C2511" s="111" t="s">
        <v>2</v>
      </c>
      <c r="D2511" s="111" t="s">
        <v>3</v>
      </c>
      <c r="E2511" s="111" t="s">
        <v>4</v>
      </c>
      <c r="F2511" s="111" t="s">
        <v>5</v>
      </c>
      <c r="G2511" s="111" t="s">
        <v>6</v>
      </c>
      <c r="AA2511" s="6" t="s">
        <v>63</v>
      </c>
      <c r="AC2511" s="6" t="s">
        <v>2</v>
      </c>
      <c r="AD2511" s="6" t="s">
        <v>3</v>
      </c>
      <c r="AE2511" s="6" t="s">
        <v>4</v>
      </c>
      <c r="AF2511" s="104" t="s">
        <v>5</v>
      </c>
      <c r="AG2511" s="104" t="s">
        <v>6</v>
      </c>
    </row>
    <row r="2512" spans="1:33" ht="15" customHeight="1">
      <c r="A2512" s="112" t="s">
        <v>831</v>
      </c>
      <c r="B2512" s="113" t="s">
        <v>832</v>
      </c>
      <c r="C2512" s="112" t="s">
        <v>8</v>
      </c>
      <c r="D2512" s="112" t="s">
        <v>55</v>
      </c>
      <c r="E2512" s="114">
        <v>1.06E-2</v>
      </c>
      <c r="F2512" s="115">
        <f t="shared" ref="F2512:F2515" si="699">IF(D2512="H",$K$9*AF2512,$K$10*AF2512)</f>
        <v>45.18</v>
      </c>
      <c r="G2512" s="115">
        <f t="shared" ref="G2512:G2515" si="700">ROUND(F2512*E2512,2)</f>
        <v>0.48</v>
      </c>
      <c r="AA2512" s="6" t="s">
        <v>831</v>
      </c>
      <c r="AB2512" s="6" t="s">
        <v>832</v>
      </c>
      <c r="AC2512" s="6" t="s">
        <v>8</v>
      </c>
      <c r="AD2512" s="6" t="s">
        <v>55</v>
      </c>
      <c r="AE2512" s="6">
        <v>1.06E-2</v>
      </c>
      <c r="AF2512" s="104">
        <v>60.24</v>
      </c>
      <c r="AG2512" s="104">
        <v>0.63</v>
      </c>
    </row>
    <row r="2513" spans="1:33" ht="15" customHeight="1">
      <c r="A2513" s="112" t="s">
        <v>821</v>
      </c>
      <c r="B2513" s="113" t="s">
        <v>822</v>
      </c>
      <c r="C2513" s="112" t="s">
        <v>8</v>
      </c>
      <c r="D2513" s="112" t="s">
        <v>55</v>
      </c>
      <c r="E2513" s="114">
        <v>5.0700000000000002E-2</v>
      </c>
      <c r="F2513" s="115">
        <f t="shared" si="699"/>
        <v>1.71</v>
      </c>
      <c r="G2513" s="115">
        <f t="shared" si="700"/>
        <v>0.09</v>
      </c>
      <c r="AA2513" s="6" t="s">
        <v>821</v>
      </c>
      <c r="AB2513" s="6" t="s">
        <v>822</v>
      </c>
      <c r="AC2513" s="6" t="s">
        <v>8</v>
      </c>
      <c r="AD2513" s="6" t="s">
        <v>55</v>
      </c>
      <c r="AE2513" s="6">
        <v>5.0700000000000002E-2</v>
      </c>
      <c r="AF2513" s="104">
        <v>2.2799999999999998</v>
      </c>
      <c r="AG2513" s="104">
        <v>0.11</v>
      </c>
    </row>
    <row r="2514" spans="1:33" ht="20.100000000000001" customHeight="1">
      <c r="A2514" s="112" t="s">
        <v>835</v>
      </c>
      <c r="B2514" s="113" t="s">
        <v>836</v>
      </c>
      <c r="C2514" s="112" t="s">
        <v>8</v>
      </c>
      <c r="D2514" s="112" t="s">
        <v>55</v>
      </c>
      <c r="E2514" s="114">
        <v>1.2E-2</v>
      </c>
      <c r="F2514" s="115">
        <f t="shared" si="699"/>
        <v>51.1875</v>
      </c>
      <c r="G2514" s="115">
        <f t="shared" si="700"/>
        <v>0.61</v>
      </c>
      <c r="AA2514" s="6" t="s">
        <v>835</v>
      </c>
      <c r="AB2514" s="6" t="s">
        <v>836</v>
      </c>
      <c r="AC2514" s="6" t="s">
        <v>8</v>
      </c>
      <c r="AD2514" s="6" t="s">
        <v>55</v>
      </c>
      <c r="AE2514" s="6">
        <v>1.2E-2</v>
      </c>
      <c r="AF2514" s="104">
        <v>68.25</v>
      </c>
      <c r="AG2514" s="104">
        <v>0.81</v>
      </c>
    </row>
    <row r="2515" spans="1:33" ht="20.100000000000001" customHeight="1">
      <c r="A2515" s="112" t="s">
        <v>903</v>
      </c>
      <c r="B2515" s="113" t="s">
        <v>904</v>
      </c>
      <c r="C2515" s="112" t="s">
        <v>8</v>
      </c>
      <c r="D2515" s="112" t="s">
        <v>55</v>
      </c>
      <c r="E2515" s="114">
        <v>1</v>
      </c>
      <c r="F2515" s="115">
        <f t="shared" si="699"/>
        <v>0.84749999999999992</v>
      </c>
      <c r="G2515" s="115">
        <f t="shared" si="700"/>
        <v>0.85</v>
      </c>
      <c r="AA2515" s="6" t="s">
        <v>903</v>
      </c>
      <c r="AB2515" s="6" t="s">
        <v>904</v>
      </c>
      <c r="AC2515" s="6" t="s">
        <v>8</v>
      </c>
      <c r="AD2515" s="6" t="s">
        <v>55</v>
      </c>
      <c r="AE2515" s="6">
        <v>1</v>
      </c>
      <c r="AF2515" s="104">
        <v>1.1299999999999999</v>
      </c>
      <c r="AG2515" s="104">
        <v>1.1299999999999999</v>
      </c>
    </row>
    <row r="2516" spans="1:33" ht="15" customHeight="1">
      <c r="A2516" s="107"/>
      <c r="B2516" s="107"/>
      <c r="C2516" s="107"/>
      <c r="D2516" s="107"/>
      <c r="E2516" s="116" t="s">
        <v>75</v>
      </c>
      <c r="F2516" s="116"/>
      <c r="G2516" s="117">
        <f>SUM(G2511:G2515)</f>
        <v>2.0299999999999998</v>
      </c>
      <c r="AE2516" s="6" t="s">
        <v>75</v>
      </c>
      <c r="AG2516" s="104">
        <v>2.68</v>
      </c>
    </row>
    <row r="2517" spans="1:33" ht="15" customHeight="1">
      <c r="A2517" s="110" t="s">
        <v>96</v>
      </c>
      <c r="B2517" s="110"/>
      <c r="C2517" s="111" t="s">
        <v>2</v>
      </c>
      <c r="D2517" s="111" t="s">
        <v>3</v>
      </c>
      <c r="E2517" s="111" t="s">
        <v>4</v>
      </c>
      <c r="F2517" s="111" t="s">
        <v>5</v>
      </c>
      <c r="G2517" s="111" t="s">
        <v>6</v>
      </c>
      <c r="AA2517" s="6" t="s">
        <v>96</v>
      </c>
      <c r="AC2517" s="6" t="s">
        <v>2</v>
      </c>
      <c r="AD2517" s="6" t="s">
        <v>3</v>
      </c>
      <c r="AE2517" s="6" t="s">
        <v>4</v>
      </c>
      <c r="AF2517" s="104" t="s">
        <v>5</v>
      </c>
      <c r="AG2517" s="104" t="s">
        <v>6</v>
      </c>
    </row>
    <row r="2518" spans="1:33" ht="20.100000000000001" customHeight="1">
      <c r="A2518" s="112" t="s">
        <v>825</v>
      </c>
      <c r="B2518" s="113" t="s">
        <v>1742</v>
      </c>
      <c r="C2518" s="112" t="s">
        <v>8</v>
      </c>
      <c r="D2518" s="112" t="s">
        <v>36</v>
      </c>
      <c r="E2518" s="114">
        <v>0.2026</v>
      </c>
      <c r="F2518" s="115">
        <f t="shared" ref="F2518:F2519" si="701">IF(D2518="H",$K$9*AF2518,$K$10*AF2518)</f>
        <v>12.914999999999999</v>
      </c>
      <c r="G2518" s="115">
        <f t="shared" ref="G2518:G2519" si="702">ROUND(F2518*E2518,2)</f>
        <v>2.62</v>
      </c>
      <c r="AA2518" s="6" t="s">
        <v>825</v>
      </c>
      <c r="AB2518" s="6" t="s">
        <v>1742</v>
      </c>
      <c r="AC2518" s="6" t="s">
        <v>8</v>
      </c>
      <c r="AD2518" s="6" t="s">
        <v>36</v>
      </c>
      <c r="AE2518" s="6">
        <v>0.2026</v>
      </c>
      <c r="AF2518" s="104">
        <v>17.22</v>
      </c>
      <c r="AG2518" s="104">
        <v>3.48</v>
      </c>
    </row>
    <row r="2519" spans="1:33" ht="20.100000000000001" customHeight="1">
      <c r="A2519" s="112" t="s">
        <v>605</v>
      </c>
      <c r="B2519" s="113" t="s">
        <v>1736</v>
      </c>
      <c r="C2519" s="112" t="s">
        <v>8</v>
      </c>
      <c r="D2519" s="112" t="s">
        <v>36</v>
      </c>
      <c r="E2519" s="114">
        <v>0.2026</v>
      </c>
      <c r="F2519" s="115">
        <f t="shared" si="701"/>
        <v>15.75</v>
      </c>
      <c r="G2519" s="115">
        <f t="shared" si="702"/>
        <v>3.19</v>
      </c>
      <c r="AA2519" s="6" t="s">
        <v>605</v>
      </c>
      <c r="AB2519" s="6" t="s">
        <v>1736</v>
      </c>
      <c r="AC2519" s="6" t="s">
        <v>8</v>
      </c>
      <c r="AD2519" s="6" t="s">
        <v>36</v>
      </c>
      <c r="AE2519" s="6">
        <v>0.2026</v>
      </c>
      <c r="AF2519" s="104">
        <v>21</v>
      </c>
      <c r="AG2519" s="104">
        <v>4.25</v>
      </c>
    </row>
    <row r="2520" spans="1:33" ht="18" customHeight="1">
      <c r="A2520" s="107"/>
      <c r="B2520" s="107"/>
      <c r="C2520" s="107"/>
      <c r="D2520" s="107"/>
      <c r="E2520" s="116" t="s">
        <v>99</v>
      </c>
      <c r="F2520" s="116"/>
      <c r="G2520" s="117">
        <f>SUM(G2518:G2519)</f>
        <v>5.8100000000000005</v>
      </c>
      <c r="AE2520" s="6" t="s">
        <v>99</v>
      </c>
      <c r="AG2520" s="104">
        <v>7.73</v>
      </c>
    </row>
    <row r="2521" spans="1:33" ht="15" customHeight="1">
      <c r="A2521" s="107"/>
      <c r="B2521" s="107"/>
      <c r="C2521" s="107"/>
      <c r="D2521" s="107"/>
      <c r="E2521" s="118" t="s">
        <v>21</v>
      </c>
      <c r="F2521" s="118"/>
      <c r="G2521" s="119">
        <f>G2520+G2516</f>
        <v>7.84</v>
      </c>
      <c r="AE2521" s="6" t="s">
        <v>21</v>
      </c>
      <c r="AG2521" s="104">
        <v>10.41</v>
      </c>
    </row>
    <row r="2522" spans="1:33" ht="9.9499999999999993" customHeight="1">
      <c r="A2522" s="107"/>
      <c r="B2522" s="107"/>
      <c r="C2522" s="108"/>
      <c r="D2522" s="108"/>
      <c r="E2522" s="107"/>
      <c r="F2522" s="107"/>
      <c r="G2522" s="107"/>
    </row>
    <row r="2523" spans="1:33" ht="20.100000000000001" customHeight="1">
      <c r="A2523" s="109" t="s">
        <v>1999</v>
      </c>
      <c r="B2523" s="109"/>
      <c r="C2523" s="109"/>
      <c r="D2523" s="109"/>
      <c r="E2523" s="109"/>
      <c r="F2523" s="109"/>
      <c r="G2523" s="109"/>
      <c r="AA2523" s="6" t="s">
        <v>1999</v>
      </c>
    </row>
    <row r="2524" spans="1:33" ht="15" customHeight="1">
      <c r="A2524" s="110" t="s">
        <v>63</v>
      </c>
      <c r="B2524" s="110"/>
      <c r="C2524" s="111" t="s">
        <v>2</v>
      </c>
      <c r="D2524" s="111" t="s">
        <v>3</v>
      </c>
      <c r="E2524" s="111" t="s">
        <v>4</v>
      </c>
      <c r="F2524" s="111" t="s">
        <v>5</v>
      </c>
      <c r="G2524" s="111" t="s">
        <v>6</v>
      </c>
      <c r="AA2524" s="6" t="s">
        <v>63</v>
      </c>
      <c r="AC2524" s="6" t="s">
        <v>2</v>
      </c>
      <c r="AD2524" s="6" t="s">
        <v>3</v>
      </c>
      <c r="AE2524" s="6" t="s">
        <v>4</v>
      </c>
      <c r="AF2524" s="104" t="s">
        <v>5</v>
      </c>
      <c r="AG2524" s="104" t="s">
        <v>6</v>
      </c>
    </row>
    <row r="2525" spans="1:33" ht="15" customHeight="1">
      <c r="A2525" s="112" t="s">
        <v>831</v>
      </c>
      <c r="B2525" s="113" t="s">
        <v>832</v>
      </c>
      <c r="C2525" s="112" t="s">
        <v>8</v>
      </c>
      <c r="D2525" s="112" t="s">
        <v>55</v>
      </c>
      <c r="E2525" s="114">
        <v>2.47E-2</v>
      </c>
      <c r="F2525" s="115">
        <f t="shared" ref="F2525:F2528" si="703">IF(D2525="H",$K$9*AF2525,$K$10*AF2525)</f>
        <v>45.18</v>
      </c>
      <c r="G2525" s="115">
        <f t="shared" ref="G2525:G2528" si="704">ROUND(F2525*E2525,2)</f>
        <v>1.1200000000000001</v>
      </c>
      <c r="AA2525" s="6" t="s">
        <v>831</v>
      </c>
      <c r="AB2525" s="6" t="s">
        <v>832</v>
      </c>
      <c r="AC2525" s="6" t="s">
        <v>8</v>
      </c>
      <c r="AD2525" s="6" t="s">
        <v>55</v>
      </c>
      <c r="AE2525" s="6">
        <v>2.47E-2</v>
      </c>
      <c r="AF2525" s="104">
        <v>60.24</v>
      </c>
      <c r="AG2525" s="104">
        <v>1.48</v>
      </c>
    </row>
    <row r="2526" spans="1:33" ht="15" customHeight="1">
      <c r="A2526" s="112" t="s">
        <v>821</v>
      </c>
      <c r="B2526" s="113" t="s">
        <v>822</v>
      </c>
      <c r="C2526" s="112" t="s">
        <v>8</v>
      </c>
      <c r="D2526" s="112" t="s">
        <v>55</v>
      </c>
      <c r="E2526" s="114">
        <v>2.8500000000000001E-2</v>
      </c>
      <c r="F2526" s="115">
        <f t="shared" si="703"/>
        <v>1.71</v>
      </c>
      <c r="G2526" s="115">
        <f t="shared" si="704"/>
        <v>0.05</v>
      </c>
      <c r="AA2526" s="6" t="s">
        <v>821</v>
      </c>
      <c r="AB2526" s="6" t="s">
        <v>822</v>
      </c>
      <c r="AC2526" s="6" t="s">
        <v>8</v>
      </c>
      <c r="AD2526" s="6" t="s">
        <v>55</v>
      </c>
      <c r="AE2526" s="6">
        <v>2.8500000000000001E-2</v>
      </c>
      <c r="AF2526" s="104">
        <v>2.2799999999999998</v>
      </c>
      <c r="AG2526" s="104">
        <v>0.06</v>
      </c>
    </row>
    <row r="2527" spans="1:33" ht="20.100000000000001" customHeight="1">
      <c r="A2527" s="112" t="s">
        <v>835</v>
      </c>
      <c r="B2527" s="113" t="s">
        <v>836</v>
      </c>
      <c r="C2527" s="112" t="s">
        <v>8</v>
      </c>
      <c r="D2527" s="112" t="s">
        <v>55</v>
      </c>
      <c r="E2527" s="114">
        <v>3.3000000000000002E-2</v>
      </c>
      <c r="F2527" s="115">
        <f t="shared" si="703"/>
        <v>51.1875</v>
      </c>
      <c r="G2527" s="115">
        <f t="shared" si="704"/>
        <v>1.69</v>
      </c>
      <c r="AA2527" s="6" t="s">
        <v>835</v>
      </c>
      <c r="AB2527" s="6" t="s">
        <v>836</v>
      </c>
      <c r="AC2527" s="6" t="s">
        <v>8</v>
      </c>
      <c r="AD2527" s="6" t="s">
        <v>55</v>
      </c>
      <c r="AE2527" s="6">
        <v>3.3000000000000002E-2</v>
      </c>
      <c r="AF2527" s="104">
        <v>68.25</v>
      </c>
      <c r="AG2527" s="104">
        <v>2.25</v>
      </c>
    </row>
    <row r="2528" spans="1:33" ht="20.100000000000001" customHeight="1">
      <c r="A2528" s="112" t="s">
        <v>905</v>
      </c>
      <c r="B2528" s="113" t="s">
        <v>906</v>
      </c>
      <c r="C2528" s="112" t="s">
        <v>8</v>
      </c>
      <c r="D2528" s="112" t="s">
        <v>55</v>
      </c>
      <c r="E2528" s="114">
        <v>1</v>
      </c>
      <c r="F2528" s="115">
        <f t="shared" si="703"/>
        <v>6.7724999999999991</v>
      </c>
      <c r="G2528" s="115">
        <f t="shared" si="704"/>
        <v>6.77</v>
      </c>
      <c r="AA2528" s="6" t="s">
        <v>905</v>
      </c>
      <c r="AB2528" s="6" t="s">
        <v>906</v>
      </c>
      <c r="AC2528" s="6" t="s">
        <v>8</v>
      </c>
      <c r="AD2528" s="6" t="s">
        <v>55</v>
      </c>
      <c r="AE2528" s="6">
        <v>1</v>
      </c>
      <c r="AF2528" s="104">
        <v>9.0299999999999994</v>
      </c>
      <c r="AG2528" s="104">
        <v>9.0299999999999994</v>
      </c>
    </row>
    <row r="2529" spans="1:33" ht="15" customHeight="1">
      <c r="A2529" s="107"/>
      <c r="B2529" s="107"/>
      <c r="C2529" s="107"/>
      <c r="D2529" s="107"/>
      <c r="E2529" s="116" t="s">
        <v>75</v>
      </c>
      <c r="F2529" s="116"/>
      <c r="G2529" s="117">
        <f>SUM(G2524:G2528)</f>
        <v>9.629999999999999</v>
      </c>
      <c r="AE2529" s="6" t="s">
        <v>75</v>
      </c>
      <c r="AG2529" s="104">
        <v>12.82</v>
      </c>
    </row>
    <row r="2530" spans="1:33" ht="15" customHeight="1">
      <c r="A2530" s="110" t="s">
        <v>96</v>
      </c>
      <c r="B2530" s="110"/>
      <c r="C2530" s="111" t="s">
        <v>2</v>
      </c>
      <c r="D2530" s="111" t="s">
        <v>3</v>
      </c>
      <c r="E2530" s="111" t="s">
        <v>4</v>
      </c>
      <c r="F2530" s="111" t="s">
        <v>5</v>
      </c>
      <c r="G2530" s="111" t="s">
        <v>6</v>
      </c>
      <c r="AA2530" s="6" t="s">
        <v>96</v>
      </c>
      <c r="AC2530" s="6" t="s">
        <v>2</v>
      </c>
      <c r="AD2530" s="6" t="s">
        <v>3</v>
      </c>
      <c r="AE2530" s="6" t="s">
        <v>4</v>
      </c>
      <c r="AF2530" s="104" t="s">
        <v>5</v>
      </c>
      <c r="AG2530" s="104" t="s">
        <v>6</v>
      </c>
    </row>
    <row r="2531" spans="1:33" ht="20.100000000000001" customHeight="1">
      <c r="A2531" s="112" t="s">
        <v>825</v>
      </c>
      <c r="B2531" s="113" t="s">
        <v>1742</v>
      </c>
      <c r="C2531" s="112" t="s">
        <v>8</v>
      </c>
      <c r="D2531" s="112" t="s">
        <v>36</v>
      </c>
      <c r="E2531" s="114">
        <v>0.1694</v>
      </c>
      <c r="F2531" s="115">
        <f t="shared" ref="F2531:F2532" si="705">IF(D2531="H",$K$9*AF2531,$K$10*AF2531)</f>
        <v>12.914999999999999</v>
      </c>
      <c r="G2531" s="115">
        <f t="shared" ref="G2531:G2532" si="706">ROUND(F2531*E2531,2)</f>
        <v>2.19</v>
      </c>
      <c r="AA2531" s="6" t="s">
        <v>825</v>
      </c>
      <c r="AB2531" s="6" t="s">
        <v>1742</v>
      </c>
      <c r="AC2531" s="6" t="s">
        <v>8</v>
      </c>
      <c r="AD2531" s="6" t="s">
        <v>36</v>
      </c>
      <c r="AE2531" s="6">
        <v>0.1694</v>
      </c>
      <c r="AF2531" s="104">
        <v>17.22</v>
      </c>
      <c r="AG2531" s="104">
        <v>2.91</v>
      </c>
    </row>
    <row r="2532" spans="1:33" ht="20.100000000000001" customHeight="1">
      <c r="A2532" s="112" t="s">
        <v>605</v>
      </c>
      <c r="B2532" s="113" t="s">
        <v>1736</v>
      </c>
      <c r="C2532" s="112" t="s">
        <v>8</v>
      </c>
      <c r="D2532" s="112" t="s">
        <v>36</v>
      </c>
      <c r="E2532" s="114">
        <v>0.1694</v>
      </c>
      <c r="F2532" s="115">
        <f t="shared" si="705"/>
        <v>15.75</v>
      </c>
      <c r="G2532" s="115">
        <f t="shared" si="706"/>
        <v>2.67</v>
      </c>
      <c r="AA2532" s="6" t="s">
        <v>605</v>
      </c>
      <c r="AB2532" s="6" t="s">
        <v>1736</v>
      </c>
      <c r="AC2532" s="6" t="s">
        <v>8</v>
      </c>
      <c r="AD2532" s="6" t="s">
        <v>36</v>
      </c>
      <c r="AE2532" s="6">
        <v>0.1694</v>
      </c>
      <c r="AF2532" s="104">
        <v>21</v>
      </c>
      <c r="AG2532" s="104">
        <v>3.55</v>
      </c>
    </row>
    <row r="2533" spans="1:33" ht="18" customHeight="1">
      <c r="A2533" s="107"/>
      <c r="B2533" s="107"/>
      <c r="C2533" s="107"/>
      <c r="D2533" s="107"/>
      <c r="E2533" s="116" t="s">
        <v>99</v>
      </c>
      <c r="F2533" s="116"/>
      <c r="G2533" s="117">
        <f>SUM(G2531:G2532)</f>
        <v>4.8599999999999994</v>
      </c>
      <c r="AE2533" s="6" t="s">
        <v>99</v>
      </c>
      <c r="AG2533" s="104">
        <v>6.46</v>
      </c>
    </row>
    <row r="2534" spans="1:33" ht="15" customHeight="1">
      <c r="A2534" s="107"/>
      <c r="B2534" s="107"/>
      <c r="C2534" s="107"/>
      <c r="D2534" s="107"/>
      <c r="E2534" s="118" t="s">
        <v>21</v>
      </c>
      <c r="F2534" s="118"/>
      <c r="G2534" s="119">
        <f>G2533+G2529</f>
        <v>14.489999999999998</v>
      </c>
      <c r="AE2534" s="6" t="s">
        <v>21</v>
      </c>
      <c r="AG2534" s="104">
        <v>19.28</v>
      </c>
    </row>
    <row r="2535" spans="1:33" ht="9.9499999999999993" customHeight="1">
      <c r="A2535" s="107"/>
      <c r="B2535" s="107"/>
      <c r="C2535" s="108"/>
      <c r="D2535" s="108"/>
      <c r="E2535" s="107"/>
      <c r="F2535" s="107"/>
      <c r="G2535" s="107"/>
    </row>
    <row r="2536" spans="1:33" ht="20.100000000000001" customHeight="1">
      <c r="A2536" s="109" t="s">
        <v>2024</v>
      </c>
      <c r="B2536" s="109"/>
      <c r="C2536" s="109"/>
      <c r="D2536" s="109"/>
      <c r="E2536" s="109"/>
      <c r="F2536" s="109"/>
      <c r="G2536" s="109"/>
      <c r="AA2536" s="6" t="s">
        <v>2024</v>
      </c>
    </row>
    <row r="2537" spans="1:33" ht="15" customHeight="1">
      <c r="A2537" s="110" t="s">
        <v>63</v>
      </c>
      <c r="B2537" s="110"/>
      <c r="C2537" s="111" t="s">
        <v>2</v>
      </c>
      <c r="D2537" s="111" t="s">
        <v>3</v>
      </c>
      <c r="E2537" s="111" t="s">
        <v>4</v>
      </c>
      <c r="F2537" s="111" t="s">
        <v>5</v>
      </c>
      <c r="G2537" s="111" t="s">
        <v>6</v>
      </c>
      <c r="AA2537" s="6" t="s">
        <v>63</v>
      </c>
      <c r="AC2537" s="6" t="s">
        <v>2</v>
      </c>
      <c r="AD2537" s="6" t="s">
        <v>3</v>
      </c>
      <c r="AE2537" s="6" t="s">
        <v>4</v>
      </c>
      <c r="AF2537" s="104" t="s">
        <v>5</v>
      </c>
      <c r="AG2537" s="104" t="s">
        <v>6</v>
      </c>
    </row>
    <row r="2538" spans="1:33" ht="15" customHeight="1">
      <c r="A2538" s="112" t="s">
        <v>831</v>
      </c>
      <c r="B2538" s="113" t="s">
        <v>832</v>
      </c>
      <c r="C2538" s="112" t="s">
        <v>8</v>
      </c>
      <c r="D2538" s="112" t="s">
        <v>55</v>
      </c>
      <c r="E2538" s="114">
        <v>3.1800000000000002E-2</v>
      </c>
      <c r="F2538" s="115">
        <f t="shared" ref="F2538:F2541" si="707">IF(D2538="H",$K$9*AF2538,$K$10*AF2538)</f>
        <v>45.18</v>
      </c>
      <c r="G2538" s="115">
        <f t="shared" ref="G2538:G2541" si="708">ROUND(F2538*E2538,2)</f>
        <v>1.44</v>
      </c>
      <c r="AA2538" s="6" t="s">
        <v>831</v>
      </c>
      <c r="AB2538" s="6" t="s">
        <v>832</v>
      </c>
      <c r="AC2538" s="6" t="s">
        <v>8</v>
      </c>
      <c r="AD2538" s="6" t="s">
        <v>55</v>
      </c>
      <c r="AE2538" s="6">
        <v>3.1800000000000002E-2</v>
      </c>
      <c r="AF2538" s="104">
        <v>60.24</v>
      </c>
      <c r="AG2538" s="104">
        <v>1.91</v>
      </c>
    </row>
    <row r="2539" spans="1:33" ht="15" customHeight="1">
      <c r="A2539" s="112" t="s">
        <v>821</v>
      </c>
      <c r="B2539" s="113" t="s">
        <v>822</v>
      </c>
      <c r="C2539" s="112" t="s">
        <v>8</v>
      </c>
      <c r="D2539" s="112" t="s">
        <v>55</v>
      </c>
      <c r="E2539" s="114">
        <v>3.6999999999999998E-2</v>
      </c>
      <c r="F2539" s="115">
        <f t="shared" si="707"/>
        <v>1.71</v>
      </c>
      <c r="G2539" s="115">
        <f t="shared" si="708"/>
        <v>0.06</v>
      </c>
      <c r="AA2539" s="6" t="s">
        <v>821</v>
      </c>
      <c r="AB2539" s="6" t="s">
        <v>822</v>
      </c>
      <c r="AC2539" s="6" t="s">
        <v>8</v>
      </c>
      <c r="AD2539" s="6" t="s">
        <v>55</v>
      </c>
      <c r="AE2539" s="6">
        <v>3.6999999999999998E-2</v>
      </c>
      <c r="AF2539" s="104">
        <v>2.2799999999999998</v>
      </c>
      <c r="AG2539" s="104">
        <v>0.08</v>
      </c>
    </row>
    <row r="2540" spans="1:33" ht="20.100000000000001" customHeight="1">
      <c r="A2540" s="112" t="s">
        <v>835</v>
      </c>
      <c r="B2540" s="113" t="s">
        <v>836</v>
      </c>
      <c r="C2540" s="112" t="s">
        <v>8</v>
      </c>
      <c r="D2540" s="112" t="s">
        <v>55</v>
      </c>
      <c r="E2540" s="114">
        <v>5.3999999999999999E-2</v>
      </c>
      <c r="F2540" s="115">
        <f t="shared" si="707"/>
        <v>51.1875</v>
      </c>
      <c r="G2540" s="115">
        <f t="shared" si="708"/>
        <v>2.76</v>
      </c>
      <c r="AA2540" s="6" t="s">
        <v>835</v>
      </c>
      <c r="AB2540" s="6" t="s">
        <v>836</v>
      </c>
      <c r="AC2540" s="6" t="s">
        <v>8</v>
      </c>
      <c r="AD2540" s="6" t="s">
        <v>55</v>
      </c>
      <c r="AE2540" s="6">
        <v>5.3999999999999999E-2</v>
      </c>
      <c r="AF2540" s="104">
        <v>68.25</v>
      </c>
      <c r="AG2540" s="104">
        <v>3.68</v>
      </c>
    </row>
    <row r="2541" spans="1:33" ht="20.100000000000001" customHeight="1">
      <c r="A2541" s="112" t="s">
        <v>909</v>
      </c>
      <c r="B2541" s="113" t="s">
        <v>910</v>
      </c>
      <c r="C2541" s="112" t="s">
        <v>8</v>
      </c>
      <c r="D2541" s="112" t="s">
        <v>55</v>
      </c>
      <c r="E2541" s="114">
        <v>1</v>
      </c>
      <c r="F2541" s="115">
        <f t="shared" si="707"/>
        <v>29.9175</v>
      </c>
      <c r="G2541" s="115">
        <f t="shared" si="708"/>
        <v>29.92</v>
      </c>
      <c r="AA2541" s="6" t="s">
        <v>909</v>
      </c>
      <c r="AB2541" s="6" t="s">
        <v>910</v>
      </c>
      <c r="AC2541" s="6" t="s">
        <v>8</v>
      </c>
      <c r="AD2541" s="6" t="s">
        <v>55</v>
      </c>
      <c r="AE2541" s="6">
        <v>1</v>
      </c>
      <c r="AF2541" s="104">
        <v>39.89</v>
      </c>
      <c r="AG2541" s="104">
        <v>39.89</v>
      </c>
    </row>
    <row r="2542" spans="1:33" ht="15" customHeight="1">
      <c r="A2542" s="107"/>
      <c r="B2542" s="107"/>
      <c r="C2542" s="107"/>
      <c r="D2542" s="107"/>
      <c r="E2542" s="116" t="s">
        <v>75</v>
      </c>
      <c r="F2542" s="116"/>
      <c r="G2542" s="117">
        <f>SUM(G2537:G2541)</f>
        <v>34.18</v>
      </c>
      <c r="AE2542" s="6" t="s">
        <v>75</v>
      </c>
      <c r="AG2542" s="104">
        <v>45.56</v>
      </c>
    </row>
    <row r="2543" spans="1:33" ht="15" customHeight="1">
      <c r="A2543" s="110" t="s">
        <v>96</v>
      </c>
      <c r="B2543" s="110"/>
      <c r="C2543" s="111" t="s">
        <v>2</v>
      </c>
      <c r="D2543" s="111" t="s">
        <v>3</v>
      </c>
      <c r="E2543" s="111" t="s">
        <v>4</v>
      </c>
      <c r="F2543" s="111" t="s">
        <v>5</v>
      </c>
      <c r="G2543" s="111" t="s">
        <v>6</v>
      </c>
      <c r="AA2543" s="6" t="s">
        <v>96</v>
      </c>
      <c r="AC2543" s="6" t="s">
        <v>2</v>
      </c>
      <c r="AD2543" s="6" t="s">
        <v>3</v>
      </c>
      <c r="AE2543" s="6" t="s">
        <v>4</v>
      </c>
      <c r="AF2543" s="104" t="s">
        <v>5</v>
      </c>
      <c r="AG2543" s="104" t="s">
        <v>6</v>
      </c>
    </row>
    <row r="2544" spans="1:33" ht="20.100000000000001" customHeight="1">
      <c r="A2544" s="112" t="s">
        <v>825</v>
      </c>
      <c r="B2544" s="113" t="s">
        <v>1742</v>
      </c>
      <c r="C2544" s="112" t="s">
        <v>8</v>
      </c>
      <c r="D2544" s="112" t="s">
        <v>36</v>
      </c>
      <c r="E2544" s="114">
        <v>0.2077</v>
      </c>
      <c r="F2544" s="115">
        <f t="shared" ref="F2544:F2545" si="709">IF(D2544="H",$K$9*AF2544,$K$10*AF2544)</f>
        <v>12.914999999999999</v>
      </c>
      <c r="G2544" s="115">
        <f t="shared" ref="G2544:G2545" si="710">ROUND(F2544*E2544,2)</f>
        <v>2.68</v>
      </c>
      <c r="AA2544" s="6" t="s">
        <v>825</v>
      </c>
      <c r="AB2544" s="6" t="s">
        <v>1742</v>
      </c>
      <c r="AC2544" s="6" t="s">
        <v>8</v>
      </c>
      <c r="AD2544" s="6" t="s">
        <v>36</v>
      </c>
      <c r="AE2544" s="6">
        <v>0.2077</v>
      </c>
      <c r="AF2544" s="104">
        <v>17.22</v>
      </c>
      <c r="AG2544" s="104">
        <v>3.57</v>
      </c>
    </row>
    <row r="2545" spans="1:33" ht="20.100000000000001" customHeight="1">
      <c r="A2545" s="112" t="s">
        <v>605</v>
      </c>
      <c r="B2545" s="113" t="s">
        <v>1736</v>
      </c>
      <c r="C2545" s="112" t="s">
        <v>8</v>
      </c>
      <c r="D2545" s="112" t="s">
        <v>36</v>
      </c>
      <c r="E2545" s="114">
        <v>0.2077</v>
      </c>
      <c r="F2545" s="115">
        <f t="shared" si="709"/>
        <v>15.75</v>
      </c>
      <c r="G2545" s="115">
        <f t="shared" si="710"/>
        <v>3.27</v>
      </c>
      <c r="AA2545" s="6" t="s">
        <v>605</v>
      </c>
      <c r="AB2545" s="6" t="s">
        <v>1736</v>
      </c>
      <c r="AC2545" s="6" t="s">
        <v>8</v>
      </c>
      <c r="AD2545" s="6" t="s">
        <v>36</v>
      </c>
      <c r="AE2545" s="6">
        <v>0.2077</v>
      </c>
      <c r="AF2545" s="104">
        <v>21</v>
      </c>
      <c r="AG2545" s="104">
        <v>4.3600000000000003</v>
      </c>
    </row>
    <row r="2546" spans="1:33" ht="18" customHeight="1">
      <c r="A2546" s="107"/>
      <c r="B2546" s="107"/>
      <c r="C2546" s="107"/>
      <c r="D2546" s="107"/>
      <c r="E2546" s="116" t="s">
        <v>99</v>
      </c>
      <c r="F2546" s="116"/>
      <c r="G2546" s="117">
        <f>SUM(G2544:G2545)</f>
        <v>5.95</v>
      </c>
      <c r="AE2546" s="6" t="s">
        <v>99</v>
      </c>
      <c r="AG2546" s="104">
        <v>7.93</v>
      </c>
    </row>
    <row r="2547" spans="1:33" ht="15" customHeight="1">
      <c r="A2547" s="107"/>
      <c r="B2547" s="107"/>
      <c r="C2547" s="107"/>
      <c r="D2547" s="107"/>
      <c r="E2547" s="118" t="s">
        <v>21</v>
      </c>
      <c r="F2547" s="118"/>
      <c r="G2547" s="119">
        <f>G2546+G2542</f>
        <v>40.130000000000003</v>
      </c>
      <c r="AE2547" s="6" t="s">
        <v>21</v>
      </c>
      <c r="AG2547" s="104">
        <v>53.49</v>
      </c>
    </row>
    <row r="2548" spans="1:33" ht="9.9499999999999993" customHeight="1">
      <c r="A2548" s="107"/>
      <c r="B2548" s="107"/>
      <c r="C2548" s="108"/>
      <c r="D2548" s="108"/>
      <c r="E2548" s="107"/>
      <c r="F2548" s="107"/>
      <c r="G2548" s="107"/>
    </row>
    <row r="2549" spans="1:33" ht="20.100000000000001" customHeight="1">
      <c r="A2549" s="109" t="s">
        <v>2001</v>
      </c>
      <c r="B2549" s="109"/>
      <c r="C2549" s="109"/>
      <c r="D2549" s="109"/>
      <c r="E2549" s="109"/>
      <c r="F2549" s="109"/>
      <c r="G2549" s="109"/>
      <c r="AA2549" s="6" t="s">
        <v>2001</v>
      </c>
    </row>
    <row r="2550" spans="1:33" ht="15" customHeight="1">
      <c r="A2550" s="110" t="s">
        <v>63</v>
      </c>
      <c r="B2550" s="110"/>
      <c r="C2550" s="111" t="s">
        <v>2</v>
      </c>
      <c r="D2550" s="111" t="s">
        <v>3</v>
      </c>
      <c r="E2550" s="111" t="s">
        <v>4</v>
      </c>
      <c r="F2550" s="111" t="s">
        <v>5</v>
      </c>
      <c r="G2550" s="111" t="s">
        <v>6</v>
      </c>
      <c r="AA2550" s="6" t="s">
        <v>63</v>
      </c>
      <c r="AC2550" s="6" t="s">
        <v>2</v>
      </c>
      <c r="AD2550" s="6" t="s">
        <v>3</v>
      </c>
      <c r="AE2550" s="6" t="s">
        <v>4</v>
      </c>
      <c r="AF2550" s="104" t="s">
        <v>5</v>
      </c>
      <c r="AG2550" s="104" t="s">
        <v>6</v>
      </c>
    </row>
    <row r="2551" spans="1:33" ht="15" customHeight="1">
      <c r="A2551" s="112" t="s">
        <v>831</v>
      </c>
      <c r="B2551" s="113" t="s">
        <v>832</v>
      </c>
      <c r="C2551" s="112" t="s">
        <v>8</v>
      </c>
      <c r="D2551" s="112" t="s">
        <v>55</v>
      </c>
      <c r="E2551" s="114">
        <v>1.7600000000000001E-2</v>
      </c>
      <c r="F2551" s="115">
        <f t="shared" ref="F2551:F2554" si="711">IF(D2551="H",$K$9*AF2551,$K$10*AF2551)</f>
        <v>45.18</v>
      </c>
      <c r="G2551" s="115">
        <f t="shared" ref="G2551:G2554" si="712">ROUND(F2551*E2551,2)</f>
        <v>0.8</v>
      </c>
      <c r="AA2551" s="6" t="s">
        <v>831</v>
      </c>
      <c r="AB2551" s="6" t="s">
        <v>832</v>
      </c>
      <c r="AC2551" s="6" t="s">
        <v>8</v>
      </c>
      <c r="AD2551" s="6" t="s">
        <v>55</v>
      </c>
      <c r="AE2551" s="6">
        <v>1.7600000000000001E-2</v>
      </c>
      <c r="AF2551" s="104">
        <v>60.24</v>
      </c>
      <c r="AG2551" s="104">
        <v>1.06</v>
      </c>
    </row>
    <row r="2552" spans="1:33" ht="15" customHeight="1">
      <c r="A2552" s="112" t="s">
        <v>821</v>
      </c>
      <c r="B2552" s="113" t="s">
        <v>822</v>
      </c>
      <c r="C2552" s="112" t="s">
        <v>8</v>
      </c>
      <c r="D2552" s="112" t="s">
        <v>55</v>
      </c>
      <c r="E2552" s="114">
        <v>2.4400000000000002E-2</v>
      </c>
      <c r="F2552" s="115">
        <f t="shared" si="711"/>
        <v>1.71</v>
      </c>
      <c r="G2552" s="115">
        <f t="shared" si="712"/>
        <v>0.04</v>
      </c>
      <c r="AA2552" s="6" t="s">
        <v>821</v>
      </c>
      <c r="AB2552" s="6" t="s">
        <v>822</v>
      </c>
      <c r="AC2552" s="6" t="s">
        <v>8</v>
      </c>
      <c r="AD2552" s="6" t="s">
        <v>55</v>
      </c>
      <c r="AE2552" s="6">
        <v>2.4400000000000002E-2</v>
      </c>
      <c r="AF2552" s="104">
        <v>2.2799999999999998</v>
      </c>
      <c r="AG2552" s="104">
        <v>0.05</v>
      </c>
    </row>
    <row r="2553" spans="1:33" ht="20.100000000000001" customHeight="1">
      <c r="A2553" s="112" t="s">
        <v>835</v>
      </c>
      <c r="B2553" s="113" t="s">
        <v>836</v>
      </c>
      <c r="C2553" s="112" t="s">
        <v>8</v>
      </c>
      <c r="D2553" s="112" t="s">
        <v>55</v>
      </c>
      <c r="E2553" s="114">
        <v>2.2499999999999999E-2</v>
      </c>
      <c r="F2553" s="115">
        <f t="shared" si="711"/>
        <v>51.1875</v>
      </c>
      <c r="G2553" s="115">
        <f t="shared" si="712"/>
        <v>1.1499999999999999</v>
      </c>
      <c r="AA2553" s="6" t="s">
        <v>835</v>
      </c>
      <c r="AB2553" s="6" t="s">
        <v>836</v>
      </c>
      <c r="AC2553" s="6" t="s">
        <v>8</v>
      </c>
      <c r="AD2553" s="6" t="s">
        <v>55</v>
      </c>
      <c r="AE2553" s="6">
        <v>2.2499999999999999E-2</v>
      </c>
      <c r="AF2553" s="104">
        <v>68.25</v>
      </c>
      <c r="AG2553" s="104">
        <v>1.53</v>
      </c>
    </row>
    <row r="2554" spans="1:33" ht="20.100000000000001" customHeight="1">
      <c r="A2554" s="112" t="s">
        <v>907</v>
      </c>
      <c r="B2554" s="113" t="s">
        <v>908</v>
      </c>
      <c r="C2554" s="112" t="s">
        <v>8</v>
      </c>
      <c r="D2554" s="112" t="s">
        <v>55</v>
      </c>
      <c r="E2554" s="114">
        <v>1</v>
      </c>
      <c r="F2554" s="115">
        <f t="shared" si="711"/>
        <v>7.1474999999999991</v>
      </c>
      <c r="G2554" s="115">
        <f t="shared" si="712"/>
        <v>7.15</v>
      </c>
      <c r="AA2554" s="6" t="s">
        <v>907</v>
      </c>
      <c r="AB2554" s="6" t="s">
        <v>908</v>
      </c>
      <c r="AC2554" s="6" t="s">
        <v>8</v>
      </c>
      <c r="AD2554" s="6" t="s">
        <v>55</v>
      </c>
      <c r="AE2554" s="6">
        <v>1</v>
      </c>
      <c r="AF2554" s="104">
        <v>9.5299999999999994</v>
      </c>
      <c r="AG2554" s="104">
        <v>9.5299999999999994</v>
      </c>
    </row>
    <row r="2555" spans="1:33" ht="15" customHeight="1">
      <c r="A2555" s="107"/>
      <c r="B2555" s="107"/>
      <c r="C2555" s="107"/>
      <c r="D2555" s="107"/>
      <c r="E2555" s="116" t="s">
        <v>75</v>
      </c>
      <c r="F2555" s="116"/>
      <c r="G2555" s="117">
        <f>SUM(G2550:G2554)</f>
        <v>9.14</v>
      </c>
      <c r="AE2555" s="6" t="s">
        <v>75</v>
      </c>
      <c r="AG2555" s="104">
        <v>12.17</v>
      </c>
    </row>
    <row r="2556" spans="1:33" ht="15" customHeight="1">
      <c r="A2556" s="110" t="s">
        <v>96</v>
      </c>
      <c r="B2556" s="110"/>
      <c r="C2556" s="111" t="s">
        <v>2</v>
      </c>
      <c r="D2556" s="111" t="s">
        <v>3</v>
      </c>
      <c r="E2556" s="111" t="s">
        <v>4</v>
      </c>
      <c r="F2556" s="111" t="s">
        <v>5</v>
      </c>
      <c r="G2556" s="111" t="s">
        <v>6</v>
      </c>
      <c r="AA2556" s="6" t="s">
        <v>96</v>
      </c>
      <c r="AC2556" s="6" t="s">
        <v>2</v>
      </c>
      <c r="AD2556" s="6" t="s">
        <v>3</v>
      </c>
      <c r="AE2556" s="6" t="s">
        <v>4</v>
      </c>
      <c r="AF2556" s="104" t="s">
        <v>5</v>
      </c>
      <c r="AG2556" s="104" t="s">
        <v>6</v>
      </c>
    </row>
    <row r="2557" spans="1:33" ht="20.100000000000001" customHeight="1">
      <c r="A2557" s="112" t="s">
        <v>825</v>
      </c>
      <c r="B2557" s="113" t="s">
        <v>1742</v>
      </c>
      <c r="C2557" s="112" t="s">
        <v>8</v>
      </c>
      <c r="D2557" s="112" t="s">
        <v>36</v>
      </c>
      <c r="E2557" s="114">
        <v>0.1318</v>
      </c>
      <c r="F2557" s="115">
        <f t="shared" ref="F2557:F2558" si="713">IF(D2557="H",$K$9*AF2557,$K$10*AF2557)</f>
        <v>12.914999999999999</v>
      </c>
      <c r="G2557" s="115">
        <f t="shared" ref="G2557:G2558" si="714">ROUND(F2557*E2557,2)</f>
        <v>1.7</v>
      </c>
      <c r="AA2557" s="6" t="s">
        <v>825</v>
      </c>
      <c r="AB2557" s="6" t="s">
        <v>1742</v>
      </c>
      <c r="AC2557" s="6" t="s">
        <v>8</v>
      </c>
      <c r="AD2557" s="6" t="s">
        <v>36</v>
      </c>
      <c r="AE2557" s="6">
        <v>0.1318</v>
      </c>
      <c r="AF2557" s="104">
        <v>17.22</v>
      </c>
      <c r="AG2557" s="104">
        <v>2.2599999999999998</v>
      </c>
    </row>
    <row r="2558" spans="1:33" ht="20.100000000000001" customHeight="1">
      <c r="A2558" s="112" t="s">
        <v>605</v>
      </c>
      <c r="B2558" s="113" t="s">
        <v>1736</v>
      </c>
      <c r="C2558" s="112" t="s">
        <v>8</v>
      </c>
      <c r="D2558" s="112" t="s">
        <v>36</v>
      </c>
      <c r="E2558" s="114">
        <v>0.1318</v>
      </c>
      <c r="F2558" s="115">
        <f t="shared" si="713"/>
        <v>15.75</v>
      </c>
      <c r="G2558" s="115">
        <f t="shared" si="714"/>
        <v>2.08</v>
      </c>
      <c r="AA2558" s="6" t="s">
        <v>605</v>
      </c>
      <c r="AB2558" s="6" t="s">
        <v>1736</v>
      </c>
      <c r="AC2558" s="6" t="s">
        <v>8</v>
      </c>
      <c r="AD2558" s="6" t="s">
        <v>36</v>
      </c>
      <c r="AE2558" s="6">
        <v>0.1318</v>
      </c>
      <c r="AF2558" s="104">
        <v>21</v>
      </c>
      <c r="AG2558" s="104">
        <v>2.76</v>
      </c>
    </row>
    <row r="2559" spans="1:33" ht="18" customHeight="1">
      <c r="A2559" s="107"/>
      <c r="B2559" s="107"/>
      <c r="C2559" s="107"/>
      <c r="D2559" s="107"/>
      <c r="E2559" s="116" t="s">
        <v>99</v>
      </c>
      <c r="F2559" s="116"/>
      <c r="G2559" s="117">
        <f>SUM(G2557:G2558)</f>
        <v>3.7800000000000002</v>
      </c>
      <c r="AE2559" s="6" t="s">
        <v>99</v>
      </c>
      <c r="AG2559" s="104">
        <v>5.0199999999999996</v>
      </c>
    </row>
    <row r="2560" spans="1:33" ht="15" customHeight="1">
      <c r="A2560" s="107"/>
      <c r="B2560" s="107"/>
      <c r="C2560" s="107"/>
      <c r="D2560" s="107"/>
      <c r="E2560" s="118" t="s">
        <v>21</v>
      </c>
      <c r="F2560" s="118"/>
      <c r="G2560" s="119">
        <f>G2559+G2555</f>
        <v>12.920000000000002</v>
      </c>
      <c r="AE2560" s="6" t="s">
        <v>21</v>
      </c>
      <c r="AG2560" s="104">
        <v>17.190000000000001</v>
      </c>
    </row>
    <row r="2561" spans="1:33" ht="9.9499999999999993" customHeight="1">
      <c r="A2561" s="107"/>
      <c r="B2561" s="107"/>
      <c r="C2561" s="108"/>
      <c r="D2561" s="108"/>
      <c r="E2561" s="107"/>
      <c r="F2561" s="107"/>
      <c r="G2561" s="107"/>
    </row>
    <row r="2562" spans="1:33" ht="20.100000000000001" customHeight="1">
      <c r="A2562" s="109" t="s">
        <v>2000</v>
      </c>
      <c r="B2562" s="109"/>
      <c r="C2562" s="109"/>
      <c r="D2562" s="109"/>
      <c r="E2562" s="109"/>
      <c r="F2562" s="109"/>
      <c r="G2562" s="109"/>
      <c r="AA2562" s="6" t="s">
        <v>2000</v>
      </c>
    </row>
    <row r="2563" spans="1:33" ht="15" customHeight="1">
      <c r="A2563" s="110" t="s">
        <v>63</v>
      </c>
      <c r="B2563" s="110"/>
      <c r="C2563" s="111" t="s">
        <v>2</v>
      </c>
      <c r="D2563" s="111" t="s">
        <v>3</v>
      </c>
      <c r="E2563" s="111" t="s">
        <v>4</v>
      </c>
      <c r="F2563" s="111" t="s">
        <v>5</v>
      </c>
      <c r="G2563" s="111" t="s">
        <v>6</v>
      </c>
      <c r="AA2563" s="6" t="s">
        <v>63</v>
      </c>
      <c r="AC2563" s="6" t="s">
        <v>2</v>
      </c>
      <c r="AD2563" s="6" t="s">
        <v>3</v>
      </c>
      <c r="AE2563" s="6" t="s">
        <v>4</v>
      </c>
      <c r="AF2563" s="104" t="s">
        <v>5</v>
      </c>
      <c r="AG2563" s="104" t="s">
        <v>6</v>
      </c>
    </row>
    <row r="2564" spans="1:33" ht="15" customHeight="1">
      <c r="A2564" s="112" t="s">
        <v>831</v>
      </c>
      <c r="B2564" s="113" t="s">
        <v>832</v>
      </c>
      <c r="C2564" s="112" t="s">
        <v>8</v>
      </c>
      <c r="D2564" s="112" t="s">
        <v>55</v>
      </c>
      <c r="E2564" s="114">
        <v>8.9999999999999993E-3</v>
      </c>
      <c r="F2564" s="115">
        <f t="shared" ref="F2564:F2567" si="715">IF(D2564="H",$K$9*AF2564,$K$10*AF2564)</f>
        <v>45.18</v>
      </c>
      <c r="G2564" s="115">
        <f t="shared" ref="G2564:G2567" si="716">ROUND(F2564*E2564,2)</f>
        <v>0.41</v>
      </c>
      <c r="AA2564" s="6" t="s">
        <v>831</v>
      </c>
      <c r="AB2564" s="6" t="s">
        <v>832</v>
      </c>
      <c r="AC2564" s="6" t="s">
        <v>8</v>
      </c>
      <c r="AD2564" s="6" t="s">
        <v>55</v>
      </c>
      <c r="AE2564" s="6">
        <v>8.9999999999999993E-3</v>
      </c>
      <c r="AF2564" s="104">
        <v>60.24</v>
      </c>
      <c r="AG2564" s="104">
        <v>0.54</v>
      </c>
    </row>
    <row r="2565" spans="1:33" ht="15" customHeight="1">
      <c r="A2565" s="112" t="s">
        <v>821</v>
      </c>
      <c r="B2565" s="113" t="s">
        <v>822</v>
      </c>
      <c r="C2565" s="112" t="s">
        <v>8</v>
      </c>
      <c r="D2565" s="112" t="s">
        <v>55</v>
      </c>
      <c r="E2565" s="114">
        <v>0.06</v>
      </c>
      <c r="F2565" s="115">
        <f t="shared" si="715"/>
        <v>1.71</v>
      </c>
      <c r="G2565" s="115">
        <f t="shared" si="716"/>
        <v>0.1</v>
      </c>
      <c r="AA2565" s="6" t="s">
        <v>821</v>
      </c>
      <c r="AB2565" s="6" t="s">
        <v>822</v>
      </c>
      <c r="AC2565" s="6" t="s">
        <v>8</v>
      </c>
      <c r="AD2565" s="6" t="s">
        <v>55</v>
      </c>
      <c r="AE2565" s="6">
        <v>0.06</v>
      </c>
      <c r="AF2565" s="104">
        <v>2.2799999999999998</v>
      </c>
      <c r="AG2565" s="104">
        <v>0.14000000000000001</v>
      </c>
    </row>
    <row r="2566" spans="1:33" ht="20.100000000000001" customHeight="1">
      <c r="A2566" s="112" t="s">
        <v>835</v>
      </c>
      <c r="B2566" s="113" t="s">
        <v>836</v>
      </c>
      <c r="C2566" s="112" t="s">
        <v>8</v>
      </c>
      <c r="D2566" s="112" t="s">
        <v>55</v>
      </c>
      <c r="E2566" s="114">
        <v>1.0999999999999999E-2</v>
      </c>
      <c r="F2566" s="115">
        <f t="shared" si="715"/>
        <v>51.1875</v>
      </c>
      <c r="G2566" s="115">
        <f t="shared" si="716"/>
        <v>0.56000000000000005</v>
      </c>
      <c r="AA2566" s="6" t="s">
        <v>835</v>
      </c>
      <c r="AB2566" s="6" t="s">
        <v>836</v>
      </c>
      <c r="AC2566" s="6" t="s">
        <v>8</v>
      </c>
      <c r="AD2566" s="6" t="s">
        <v>55</v>
      </c>
      <c r="AE2566" s="6">
        <v>1.0999999999999999E-2</v>
      </c>
      <c r="AF2566" s="104">
        <v>68.25</v>
      </c>
      <c r="AG2566" s="104">
        <v>0.75</v>
      </c>
    </row>
    <row r="2567" spans="1:33" ht="20.100000000000001" customHeight="1">
      <c r="A2567" s="112">
        <v>813</v>
      </c>
      <c r="B2567" s="113" t="s">
        <v>2025</v>
      </c>
      <c r="C2567" s="112" t="s">
        <v>8</v>
      </c>
      <c r="D2567" s="112" t="s">
        <v>55</v>
      </c>
      <c r="E2567" s="114">
        <v>1</v>
      </c>
      <c r="F2567" s="115">
        <f t="shared" si="715"/>
        <v>2.9775</v>
      </c>
      <c r="G2567" s="115">
        <f t="shared" si="716"/>
        <v>2.98</v>
      </c>
      <c r="AA2567" s="6">
        <v>813</v>
      </c>
      <c r="AB2567" s="6" t="s">
        <v>2025</v>
      </c>
      <c r="AC2567" s="6" t="s">
        <v>8</v>
      </c>
      <c r="AD2567" s="6" t="s">
        <v>55</v>
      </c>
      <c r="AE2567" s="6">
        <v>1</v>
      </c>
      <c r="AF2567" s="104">
        <v>3.97</v>
      </c>
      <c r="AG2567" s="104">
        <v>3.97</v>
      </c>
    </row>
    <row r="2568" spans="1:33" ht="15" customHeight="1">
      <c r="A2568" s="107"/>
      <c r="B2568" s="107"/>
      <c r="C2568" s="107"/>
      <c r="D2568" s="107"/>
      <c r="E2568" s="116" t="s">
        <v>75</v>
      </c>
      <c r="F2568" s="116"/>
      <c r="G2568" s="117">
        <f>SUM(G2563:G2567)</f>
        <v>4.05</v>
      </c>
      <c r="AE2568" s="6" t="s">
        <v>75</v>
      </c>
      <c r="AG2568" s="104">
        <v>5.4</v>
      </c>
    </row>
    <row r="2569" spans="1:33" ht="15" customHeight="1">
      <c r="A2569" s="110" t="s">
        <v>96</v>
      </c>
      <c r="B2569" s="110"/>
      <c r="C2569" s="111" t="s">
        <v>2</v>
      </c>
      <c r="D2569" s="111" t="s">
        <v>3</v>
      </c>
      <c r="E2569" s="111" t="s">
        <v>4</v>
      </c>
      <c r="F2569" s="111" t="s">
        <v>5</v>
      </c>
      <c r="G2569" s="111" t="s">
        <v>6</v>
      </c>
      <c r="AA2569" s="6" t="s">
        <v>96</v>
      </c>
      <c r="AC2569" s="6" t="s">
        <v>2</v>
      </c>
      <c r="AD2569" s="6" t="s">
        <v>3</v>
      </c>
      <c r="AE2569" s="6" t="s">
        <v>4</v>
      </c>
      <c r="AF2569" s="104" t="s">
        <v>5</v>
      </c>
      <c r="AG2569" s="104" t="s">
        <v>6</v>
      </c>
    </row>
    <row r="2570" spans="1:33" ht="20.100000000000001" customHeight="1">
      <c r="A2570" s="112" t="s">
        <v>825</v>
      </c>
      <c r="B2570" s="113" t="s">
        <v>1742</v>
      </c>
      <c r="C2570" s="112" t="s">
        <v>8</v>
      </c>
      <c r="D2570" s="112" t="s">
        <v>36</v>
      </c>
      <c r="E2570" s="114">
        <v>0.11899999999999999</v>
      </c>
      <c r="F2570" s="115">
        <f t="shared" ref="F2570:F2571" si="717">IF(D2570="H",$K$9*AF2570,$K$10*AF2570)</f>
        <v>12.914999999999999</v>
      </c>
      <c r="G2570" s="115">
        <f t="shared" ref="G2570:G2571" si="718">ROUND(F2570*E2570,2)</f>
        <v>1.54</v>
      </c>
      <c r="AA2570" s="6" t="s">
        <v>825</v>
      </c>
      <c r="AB2570" s="6" t="s">
        <v>1742</v>
      </c>
      <c r="AC2570" s="6" t="s">
        <v>8</v>
      </c>
      <c r="AD2570" s="6" t="s">
        <v>36</v>
      </c>
      <c r="AE2570" s="6">
        <v>0.11899999999999999</v>
      </c>
      <c r="AF2570" s="104">
        <v>17.22</v>
      </c>
      <c r="AG2570" s="104">
        <v>2.0499999999999998</v>
      </c>
    </row>
    <row r="2571" spans="1:33" ht="20.100000000000001" customHeight="1">
      <c r="A2571" s="112" t="s">
        <v>605</v>
      </c>
      <c r="B2571" s="113" t="s">
        <v>1736</v>
      </c>
      <c r="C2571" s="112" t="s">
        <v>8</v>
      </c>
      <c r="D2571" s="112" t="s">
        <v>36</v>
      </c>
      <c r="E2571" s="114">
        <v>0.11899999999999999</v>
      </c>
      <c r="F2571" s="115">
        <f t="shared" si="717"/>
        <v>15.75</v>
      </c>
      <c r="G2571" s="115">
        <f t="shared" si="718"/>
        <v>1.87</v>
      </c>
      <c r="AA2571" s="6" t="s">
        <v>605</v>
      </c>
      <c r="AB2571" s="6" t="s">
        <v>1736</v>
      </c>
      <c r="AC2571" s="6" t="s">
        <v>8</v>
      </c>
      <c r="AD2571" s="6" t="s">
        <v>36</v>
      </c>
      <c r="AE2571" s="6">
        <v>0.11899999999999999</v>
      </c>
      <c r="AF2571" s="104">
        <v>21</v>
      </c>
      <c r="AG2571" s="104">
        <v>2.5</v>
      </c>
    </row>
    <row r="2572" spans="1:33" ht="18" customHeight="1">
      <c r="A2572" s="107"/>
      <c r="B2572" s="107"/>
      <c r="C2572" s="107"/>
      <c r="D2572" s="107"/>
      <c r="E2572" s="116" t="s">
        <v>99</v>
      </c>
      <c r="F2572" s="116"/>
      <c r="G2572" s="117">
        <f>SUM(G2570:G2571)</f>
        <v>3.41</v>
      </c>
      <c r="AE2572" s="6" t="s">
        <v>99</v>
      </c>
      <c r="AG2572" s="104">
        <v>4.55</v>
      </c>
    </row>
    <row r="2573" spans="1:33" ht="15" customHeight="1">
      <c r="A2573" s="107"/>
      <c r="B2573" s="107"/>
      <c r="C2573" s="107"/>
      <c r="D2573" s="107"/>
      <c r="E2573" s="118" t="s">
        <v>21</v>
      </c>
      <c r="F2573" s="118"/>
      <c r="G2573" s="119">
        <f>G2572+G2568</f>
        <v>7.46</v>
      </c>
      <c r="AE2573" s="6" t="s">
        <v>21</v>
      </c>
      <c r="AG2573" s="104">
        <v>9.9499999999999993</v>
      </c>
    </row>
    <row r="2574" spans="1:33" ht="9.9499999999999993" customHeight="1">
      <c r="A2574" s="107"/>
      <c r="B2574" s="107"/>
      <c r="C2574" s="108"/>
      <c r="D2574" s="108"/>
      <c r="E2574" s="107"/>
      <c r="F2574" s="107"/>
      <c r="G2574" s="107"/>
    </row>
    <row r="2575" spans="1:33" ht="20.100000000000001" customHeight="1">
      <c r="A2575" s="109" t="s">
        <v>2002</v>
      </c>
      <c r="B2575" s="109"/>
      <c r="C2575" s="109"/>
      <c r="D2575" s="109"/>
      <c r="E2575" s="109"/>
      <c r="F2575" s="109"/>
      <c r="G2575" s="109"/>
      <c r="AA2575" s="6" t="s">
        <v>2002</v>
      </c>
    </row>
    <row r="2576" spans="1:33" ht="15" customHeight="1">
      <c r="A2576" s="110" t="s">
        <v>63</v>
      </c>
      <c r="B2576" s="110"/>
      <c r="C2576" s="111" t="s">
        <v>2</v>
      </c>
      <c r="D2576" s="111" t="s">
        <v>3</v>
      </c>
      <c r="E2576" s="111" t="s">
        <v>4</v>
      </c>
      <c r="F2576" s="111" t="s">
        <v>5</v>
      </c>
      <c r="G2576" s="111" t="s">
        <v>6</v>
      </c>
      <c r="AA2576" s="6" t="s">
        <v>63</v>
      </c>
      <c r="AC2576" s="6" t="s">
        <v>2</v>
      </c>
      <c r="AD2576" s="6" t="s">
        <v>3</v>
      </c>
      <c r="AE2576" s="6" t="s">
        <v>4</v>
      </c>
      <c r="AF2576" s="104" t="s">
        <v>5</v>
      </c>
      <c r="AG2576" s="104" t="s">
        <v>6</v>
      </c>
    </row>
    <row r="2577" spans="1:33" ht="15" customHeight="1">
      <c r="A2577" s="112" t="s">
        <v>831</v>
      </c>
      <c r="B2577" s="113" t="s">
        <v>832</v>
      </c>
      <c r="C2577" s="112" t="s">
        <v>8</v>
      </c>
      <c r="D2577" s="112" t="s">
        <v>55</v>
      </c>
      <c r="E2577" s="114">
        <v>8.9999999999999993E-3</v>
      </c>
      <c r="F2577" s="115">
        <f t="shared" ref="F2577:F2580" si="719">IF(D2577="H",$K$9*AF2577,$K$10*AF2577)</f>
        <v>45.18</v>
      </c>
      <c r="G2577" s="115">
        <f t="shared" ref="G2577:G2580" si="720">ROUND(F2577*E2577,2)</f>
        <v>0.41</v>
      </c>
      <c r="AA2577" s="6" t="s">
        <v>831</v>
      </c>
      <c r="AB2577" s="6" t="s">
        <v>832</v>
      </c>
      <c r="AC2577" s="6" t="s">
        <v>8</v>
      </c>
      <c r="AD2577" s="6" t="s">
        <v>55</v>
      </c>
      <c r="AE2577" s="6">
        <v>8.9999999999999993E-3</v>
      </c>
      <c r="AF2577" s="104">
        <v>60.24</v>
      </c>
      <c r="AG2577" s="104">
        <v>0.54</v>
      </c>
    </row>
    <row r="2578" spans="1:33" ht="15" customHeight="1">
      <c r="A2578" s="112" t="s">
        <v>821</v>
      </c>
      <c r="B2578" s="113" t="s">
        <v>822</v>
      </c>
      <c r="C2578" s="112" t="s">
        <v>8</v>
      </c>
      <c r="D2578" s="112" t="s">
        <v>55</v>
      </c>
      <c r="E2578" s="114">
        <v>0.06</v>
      </c>
      <c r="F2578" s="115">
        <f t="shared" si="719"/>
        <v>1.71</v>
      </c>
      <c r="G2578" s="115">
        <f t="shared" si="720"/>
        <v>0.1</v>
      </c>
      <c r="AA2578" s="6" t="s">
        <v>821</v>
      </c>
      <c r="AB2578" s="6" t="s">
        <v>822</v>
      </c>
      <c r="AC2578" s="6" t="s">
        <v>8</v>
      </c>
      <c r="AD2578" s="6" t="s">
        <v>55</v>
      </c>
      <c r="AE2578" s="6">
        <v>0.06</v>
      </c>
      <c r="AF2578" s="104">
        <v>2.2799999999999998</v>
      </c>
      <c r="AG2578" s="104">
        <v>0.14000000000000001</v>
      </c>
    </row>
    <row r="2579" spans="1:33" ht="20.100000000000001" customHeight="1">
      <c r="A2579" s="112" t="s">
        <v>835</v>
      </c>
      <c r="B2579" s="113" t="s">
        <v>836</v>
      </c>
      <c r="C2579" s="112" t="s">
        <v>8</v>
      </c>
      <c r="D2579" s="112" t="s">
        <v>55</v>
      </c>
      <c r="E2579" s="114">
        <v>1.0999999999999999E-2</v>
      </c>
      <c r="F2579" s="115">
        <f t="shared" si="719"/>
        <v>51.1875</v>
      </c>
      <c r="G2579" s="115">
        <f t="shared" si="720"/>
        <v>0.56000000000000005</v>
      </c>
      <c r="AA2579" s="6" t="s">
        <v>835</v>
      </c>
      <c r="AB2579" s="6" t="s">
        <v>836</v>
      </c>
      <c r="AC2579" s="6" t="s">
        <v>8</v>
      </c>
      <c r="AD2579" s="6" t="s">
        <v>55</v>
      </c>
      <c r="AE2579" s="6">
        <v>1.0999999999999999E-2</v>
      </c>
      <c r="AF2579" s="104">
        <v>68.25</v>
      </c>
      <c r="AG2579" s="104">
        <v>0.75</v>
      </c>
    </row>
    <row r="2580" spans="1:33" ht="20.100000000000001" customHeight="1">
      <c r="A2580" s="112">
        <v>821</v>
      </c>
      <c r="B2580" s="113" t="s">
        <v>2026</v>
      </c>
      <c r="C2580" s="112" t="s">
        <v>8</v>
      </c>
      <c r="D2580" s="112" t="s">
        <v>55</v>
      </c>
      <c r="E2580" s="114">
        <v>1</v>
      </c>
      <c r="F2580" s="115">
        <f t="shared" si="719"/>
        <v>13.26</v>
      </c>
      <c r="G2580" s="115">
        <f t="shared" si="720"/>
        <v>13.26</v>
      </c>
      <c r="AA2580" s="6">
        <v>821</v>
      </c>
      <c r="AB2580" s="6" t="s">
        <v>2026</v>
      </c>
      <c r="AC2580" s="6" t="s">
        <v>8</v>
      </c>
      <c r="AD2580" s="6" t="s">
        <v>55</v>
      </c>
      <c r="AE2580" s="6">
        <v>1</v>
      </c>
      <c r="AF2580" s="104">
        <v>17.68</v>
      </c>
      <c r="AG2580" s="104">
        <v>17.68</v>
      </c>
    </row>
    <row r="2581" spans="1:33" ht="15" customHeight="1">
      <c r="A2581" s="107"/>
      <c r="B2581" s="107"/>
      <c r="C2581" s="107"/>
      <c r="D2581" s="107"/>
      <c r="E2581" s="116" t="s">
        <v>75</v>
      </c>
      <c r="F2581" s="116"/>
      <c r="G2581" s="117">
        <f>SUM(G2576:G2580)</f>
        <v>14.33</v>
      </c>
      <c r="AE2581" s="6" t="s">
        <v>75</v>
      </c>
      <c r="AG2581" s="104">
        <v>19.11</v>
      </c>
    </row>
    <row r="2582" spans="1:33" ht="15" customHeight="1">
      <c r="A2582" s="110" t="s">
        <v>96</v>
      </c>
      <c r="B2582" s="110"/>
      <c r="C2582" s="111" t="s">
        <v>2</v>
      </c>
      <c r="D2582" s="111" t="s">
        <v>3</v>
      </c>
      <c r="E2582" s="111" t="s">
        <v>4</v>
      </c>
      <c r="F2582" s="111" t="s">
        <v>5</v>
      </c>
      <c r="G2582" s="111" t="s">
        <v>6</v>
      </c>
      <c r="AA2582" s="6" t="s">
        <v>96</v>
      </c>
      <c r="AC2582" s="6" t="s">
        <v>2</v>
      </c>
      <c r="AD2582" s="6" t="s">
        <v>3</v>
      </c>
      <c r="AE2582" s="6" t="s">
        <v>4</v>
      </c>
      <c r="AF2582" s="104" t="s">
        <v>5</v>
      </c>
      <c r="AG2582" s="104" t="s">
        <v>6</v>
      </c>
    </row>
    <row r="2583" spans="1:33" ht="20.100000000000001" customHeight="1">
      <c r="A2583" s="112" t="s">
        <v>825</v>
      </c>
      <c r="B2583" s="113" t="s">
        <v>1742</v>
      </c>
      <c r="C2583" s="112" t="s">
        <v>8</v>
      </c>
      <c r="D2583" s="112" t="s">
        <v>36</v>
      </c>
      <c r="E2583" s="114">
        <v>0.15</v>
      </c>
      <c r="F2583" s="115">
        <f t="shared" ref="F2583:F2584" si="721">IF(D2583="H",$K$9*AF2583,$K$10*AF2583)</f>
        <v>12.914999999999999</v>
      </c>
      <c r="G2583" s="115">
        <f t="shared" ref="G2583:G2584" si="722">ROUND(F2583*E2583,2)</f>
        <v>1.94</v>
      </c>
      <c r="AA2583" s="6" t="s">
        <v>825</v>
      </c>
      <c r="AB2583" s="6" t="s">
        <v>1742</v>
      </c>
      <c r="AC2583" s="6" t="s">
        <v>8</v>
      </c>
      <c r="AD2583" s="6" t="s">
        <v>36</v>
      </c>
      <c r="AE2583" s="6">
        <v>0.15</v>
      </c>
      <c r="AF2583" s="104">
        <v>17.22</v>
      </c>
      <c r="AG2583" s="104">
        <v>2.58</v>
      </c>
    </row>
    <row r="2584" spans="1:33" ht="20.100000000000001" customHeight="1">
      <c r="A2584" s="112" t="s">
        <v>605</v>
      </c>
      <c r="B2584" s="113" t="s">
        <v>1736</v>
      </c>
      <c r="C2584" s="112" t="s">
        <v>8</v>
      </c>
      <c r="D2584" s="112" t="s">
        <v>36</v>
      </c>
      <c r="E2584" s="114">
        <v>0.15</v>
      </c>
      <c r="F2584" s="115">
        <f t="shared" si="721"/>
        <v>15.75</v>
      </c>
      <c r="G2584" s="115">
        <f t="shared" si="722"/>
        <v>2.36</v>
      </c>
      <c r="AA2584" s="6" t="s">
        <v>605</v>
      </c>
      <c r="AB2584" s="6" t="s">
        <v>1736</v>
      </c>
      <c r="AC2584" s="6" t="s">
        <v>8</v>
      </c>
      <c r="AD2584" s="6" t="s">
        <v>36</v>
      </c>
      <c r="AE2584" s="6">
        <v>0.15</v>
      </c>
      <c r="AF2584" s="104">
        <v>21</v>
      </c>
      <c r="AG2584" s="104">
        <v>3.15</v>
      </c>
    </row>
    <row r="2585" spans="1:33" ht="18" customHeight="1">
      <c r="A2585" s="107"/>
      <c r="B2585" s="107"/>
      <c r="C2585" s="107"/>
      <c r="D2585" s="107"/>
      <c r="E2585" s="116" t="s">
        <v>99</v>
      </c>
      <c r="F2585" s="116"/>
      <c r="G2585" s="117">
        <f>SUM(G2583:G2584)</f>
        <v>4.3</v>
      </c>
      <c r="AE2585" s="6" t="s">
        <v>99</v>
      </c>
      <c r="AG2585" s="104">
        <v>5.73</v>
      </c>
    </row>
    <row r="2586" spans="1:33" ht="15" customHeight="1">
      <c r="A2586" s="107"/>
      <c r="B2586" s="107"/>
      <c r="C2586" s="107"/>
      <c r="D2586" s="107"/>
      <c r="E2586" s="118" t="s">
        <v>21</v>
      </c>
      <c r="F2586" s="118"/>
      <c r="G2586" s="119">
        <f>G2585+G2581</f>
        <v>18.63</v>
      </c>
      <c r="AE2586" s="6" t="s">
        <v>21</v>
      </c>
      <c r="AG2586" s="104">
        <v>24.84</v>
      </c>
    </row>
    <row r="2587" spans="1:33" ht="9.9499999999999993" customHeight="1">
      <c r="A2587" s="107"/>
      <c r="B2587" s="107"/>
      <c r="C2587" s="108"/>
      <c r="D2587" s="108"/>
      <c r="E2587" s="107"/>
      <c r="F2587" s="107"/>
      <c r="G2587" s="107"/>
    </row>
    <row r="2588" spans="1:33" ht="20.100000000000001" customHeight="1">
      <c r="A2588" s="109" t="s">
        <v>2003</v>
      </c>
      <c r="B2588" s="109"/>
      <c r="C2588" s="109"/>
      <c r="D2588" s="109"/>
      <c r="E2588" s="109"/>
      <c r="F2588" s="109"/>
      <c r="G2588" s="109"/>
      <c r="AA2588" s="6" t="s">
        <v>2003</v>
      </c>
    </row>
    <row r="2589" spans="1:33" ht="15" customHeight="1">
      <c r="A2589" s="110" t="s">
        <v>63</v>
      </c>
      <c r="B2589" s="110"/>
      <c r="C2589" s="111" t="s">
        <v>2</v>
      </c>
      <c r="D2589" s="111" t="s">
        <v>3</v>
      </c>
      <c r="E2589" s="111" t="s">
        <v>4</v>
      </c>
      <c r="F2589" s="111" t="s">
        <v>5</v>
      </c>
      <c r="G2589" s="111" t="s">
        <v>6</v>
      </c>
      <c r="AA2589" s="6" t="s">
        <v>63</v>
      </c>
      <c r="AC2589" s="6" t="s">
        <v>2</v>
      </c>
      <c r="AD2589" s="6" t="s">
        <v>3</v>
      </c>
      <c r="AE2589" s="6" t="s">
        <v>4</v>
      </c>
      <c r="AF2589" s="104" t="s">
        <v>5</v>
      </c>
      <c r="AG2589" s="104" t="s">
        <v>6</v>
      </c>
    </row>
    <row r="2590" spans="1:33" ht="20.100000000000001" customHeight="1">
      <c r="A2590" s="112" t="s">
        <v>911</v>
      </c>
      <c r="B2590" s="113" t="s">
        <v>912</v>
      </c>
      <c r="C2590" s="112" t="s">
        <v>8</v>
      </c>
      <c r="D2590" s="112" t="s">
        <v>55</v>
      </c>
      <c r="E2590" s="114">
        <v>1</v>
      </c>
      <c r="F2590" s="115">
        <f t="shared" ref="F2590:F2593" si="723">IF(D2590="H",$K$9*AF2590,$K$10*AF2590)</f>
        <v>0.62249999999999994</v>
      </c>
      <c r="G2590" s="115">
        <f t="shared" ref="G2590:G2593" si="724">ROUND(F2590*E2590,2)</f>
        <v>0.62</v>
      </c>
      <c r="AA2590" s="6" t="s">
        <v>911</v>
      </c>
      <c r="AB2590" s="6" t="s">
        <v>912</v>
      </c>
      <c r="AC2590" s="6" t="s">
        <v>8</v>
      </c>
      <c r="AD2590" s="6" t="s">
        <v>55</v>
      </c>
      <c r="AE2590" s="6">
        <v>1</v>
      </c>
      <c r="AF2590" s="104">
        <v>0.83</v>
      </c>
      <c r="AG2590" s="104">
        <v>0.83</v>
      </c>
    </row>
    <row r="2591" spans="1:33" ht="15" customHeight="1">
      <c r="A2591" s="112" t="s">
        <v>831</v>
      </c>
      <c r="B2591" s="113" t="s">
        <v>832</v>
      </c>
      <c r="C2591" s="112" t="s">
        <v>8</v>
      </c>
      <c r="D2591" s="112" t="s">
        <v>55</v>
      </c>
      <c r="E2591" s="114">
        <v>5.8999999999999999E-3</v>
      </c>
      <c r="F2591" s="115">
        <f t="shared" si="723"/>
        <v>45.18</v>
      </c>
      <c r="G2591" s="115">
        <f t="shared" si="724"/>
        <v>0.27</v>
      </c>
      <c r="AA2591" s="6" t="s">
        <v>831</v>
      </c>
      <c r="AB2591" s="6" t="s">
        <v>832</v>
      </c>
      <c r="AC2591" s="6" t="s">
        <v>8</v>
      </c>
      <c r="AD2591" s="6" t="s">
        <v>55</v>
      </c>
      <c r="AE2591" s="6">
        <v>5.8999999999999999E-3</v>
      </c>
      <c r="AF2591" s="104">
        <v>60.24</v>
      </c>
      <c r="AG2591" s="104">
        <v>0.35</v>
      </c>
    </row>
    <row r="2592" spans="1:33" ht="15" customHeight="1">
      <c r="A2592" s="112" t="s">
        <v>821</v>
      </c>
      <c r="B2592" s="113" t="s">
        <v>822</v>
      </c>
      <c r="C2592" s="112" t="s">
        <v>8</v>
      </c>
      <c r="D2592" s="112" t="s">
        <v>55</v>
      </c>
      <c r="E2592" s="114">
        <v>3.15E-2</v>
      </c>
      <c r="F2592" s="115">
        <f t="shared" si="723"/>
        <v>1.71</v>
      </c>
      <c r="G2592" s="115">
        <f t="shared" si="724"/>
        <v>0.05</v>
      </c>
      <c r="AA2592" s="6" t="s">
        <v>821</v>
      </c>
      <c r="AB2592" s="6" t="s">
        <v>822</v>
      </c>
      <c r="AC2592" s="6" t="s">
        <v>8</v>
      </c>
      <c r="AD2592" s="6" t="s">
        <v>55</v>
      </c>
      <c r="AE2592" s="6">
        <v>3.15E-2</v>
      </c>
      <c r="AF2592" s="104">
        <v>2.2799999999999998</v>
      </c>
      <c r="AG2592" s="104">
        <v>7.0000000000000007E-2</v>
      </c>
    </row>
    <row r="2593" spans="1:33" ht="20.100000000000001" customHeight="1">
      <c r="A2593" s="112" t="s">
        <v>835</v>
      </c>
      <c r="B2593" s="113" t="s">
        <v>836</v>
      </c>
      <c r="C2593" s="112" t="s">
        <v>8</v>
      </c>
      <c r="D2593" s="112" t="s">
        <v>55</v>
      </c>
      <c r="E2593" s="114">
        <v>7.0000000000000001E-3</v>
      </c>
      <c r="F2593" s="115">
        <f t="shared" si="723"/>
        <v>51.1875</v>
      </c>
      <c r="G2593" s="115">
        <f t="shared" si="724"/>
        <v>0.36</v>
      </c>
      <c r="AA2593" s="6" t="s">
        <v>835</v>
      </c>
      <c r="AB2593" s="6" t="s">
        <v>836</v>
      </c>
      <c r="AC2593" s="6" t="s">
        <v>8</v>
      </c>
      <c r="AD2593" s="6" t="s">
        <v>55</v>
      </c>
      <c r="AE2593" s="6">
        <v>7.0000000000000001E-3</v>
      </c>
      <c r="AF2593" s="104">
        <v>68.25</v>
      </c>
      <c r="AG2593" s="104">
        <v>0.47</v>
      </c>
    </row>
    <row r="2594" spans="1:33" ht="15" customHeight="1">
      <c r="A2594" s="107"/>
      <c r="B2594" s="107"/>
      <c r="C2594" s="107"/>
      <c r="D2594" s="107"/>
      <c r="E2594" s="116" t="s">
        <v>75</v>
      </c>
      <c r="F2594" s="116"/>
      <c r="G2594" s="117">
        <f>SUM(G2589:G2593)</f>
        <v>1.3</v>
      </c>
      <c r="AE2594" s="6" t="s">
        <v>75</v>
      </c>
      <c r="AG2594" s="104">
        <v>1.72</v>
      </c>
    </row>
    <row r="2595" spans="1:33" ht="15" customHeight="1">
      <c r="A2595" s="110" t="s">
        <v>96</v>
      </c>
      <c r="B2595" s="110"/>
      <c r="C2595" s="111" t="s">
        <v>2</v>
      </c>
      <c r="D2595" s="111" t="s">
        <v>3</v>
      </c>
      <c r="E2595" s="111" t="s">
        <v>4</v>
      </c>
      <c r="F2595" s="111" t="s">
        <v>5</v>
      </c>
      <c r="G2595" s="111" t="s">
        <v>6</v>
      </c>
      <c r="AA2595" s="6" t="s">
        <v>96</v>
      </c>
      <c r="AC2595" s="6" t="s">
        <v>2</v>
      </c>
      <c r="AD2595" s="6" t="s">
        <v>3</v>
      </c>
      <c r="AE2595" s="6" t="s">
        <v>4</v>
      </c>
      <c r="AF2595" s="104" t="s">
        <v>5</v>
      </c>
      <c r="AG2595" s="104" t="s">
        <v>6</v>
      </c>
    </row>
    <row r="2596" spans="1:33" ht="20.100000000000001" customHeight="1">
      <c r="A2596" s="112" t="s">
        <v>825</v>
      </c>
      <c r="B2596" s="113" t="s">
        <v>1742</v>
      </c>
      <c r="C2596" s="112" t="s">
        <v>8</v>
      </c>
      <c r="D2596" s="112" t="s">
        <v>36</v>
      </c>
      <c r="E2596" s="114">
        <v>9.4399999999999998E-2</v>
      </c>
      <c r="F2596" s="115">
        <f t="shared" ref="F2596:F2597" si="725">IF(D2596="H",$K$9*AF2596,$K$10*AF2596)</f>
        <v>12.914999999999999</v>
      </c>
      <c r="G2596" s="115">
        <f t="shared" ref="G2596:G2597" si="726">ROUND(F2596*E2596,2)</f>
        <v>1.22</v>
      </c>
      <c r="AA2596" s="6" t="s">
        <v>825</v>
      </c>
      <c r="AB2596" s="6" t="s">
        <v>1742</v>
      </c>
      <c r="AC2596" s="6" t="s">
        <v>8</v>
      </c>
      <c r="AD2596" s="6" t="s">
        <v>36</v>
      </c>
      <c r="AE2596" s="6">
        <v>9.4399999999999998E-2</v>
      </c>
      <c r="AF2596" s="104">
        <v>17.22</v>
      </c>
      <c r="AG2596" s="104">
        <v>1.62</v>
      </c>
    </row>
    <row r="2597" spans="1:33" ht="20.100000000000001" customHeight="1">
      <c r="A2597" s="112" t="s">
        <v>605</v>
      </c>
      <c r="B2597" s="113" t="s">
        <v>1736</v>
      </c>
      <c r="C2597" s="112" t="s">
        <v>8</v>
      </c>
      <c r="D2597" s="112" t="s">
        <v>36</v>
      </c>
      <c r="E2597" s="114">
        <v>9.4399999999999998E-2</v>
      </c>
      <c r="F2597" s="115">
        <f t="shared" si="725"/>
        <v>15.75</v>
      </c>
      <c r="G2597" s="115">
        <f t="shared" si="726"/>
        <v>1.49</v>
      </c>
      <c r="AA2597" s="6" t="s">
        <v>605</v>
      </c>
      <c r="AB2597" s="6" t="s">
        <v>1736</v>
      </c>
      <c r="AC2597" s="6" t="s">
        <v>8</v>
      </c>
      <c r="AD2597" s="6" t="s">
        <v>36</v>
      </c>
      <c r="AE2597" s="6">
        <v>9.4399999999999998E-2</v>
      </c>
      <c r="AF2597" s="104">
        <v>21</v>
      </c>
      <c r="AG2597" s="104">
        <v>1.98</v>
      </c>
    </row>
    <row r="2598" spans="1:33" ht="18" customHeight="1">
      <c r="A2598" s="107"/>
      <c r="B2598" s="107"/>
      <c r="C2598" s="107"/>
      <c r="D2598" s="107"/>
      <c r="E2598" s="116" t="s">
        <v>99</v>
      </c>
      <c r="F2598" s="116"/>
      <c r="G2598" s="117">
        <f>SUM(G2596:G2597)</f>
        <v>2.71</v>
      </c>
      <c r="AE2598" s="6" t="s">
        <v>99</v>
      </c>
      <c r="AG2598" s="104">
        <v>3.6</v>
      </c>
    </row>
    <row r="2599" spans="1:33" ht="15" customHeight="1">
      <c r="A2599" s="107"/>
      <c r="B2599" s="107"/>
      <c r="C2599" s="107"/>
      <c r="D2599" s="107"/>
      <c r="E2599" s="118" t="s">
        <v>21</v>
      </c>
      <c r="F2599" s="118"/>
      <c r="G2599" s="119">
        <f>G2598+G2594</f>
        <v>4.01</v>
      </c>
      <c r="AE2599" s="6" t="s">
        <v>21</v>
      </c>
      <c r="AG2599" s="104">
        <v>5.32</v>
      </c>
    </row>
    <row r="2600" spans="1:33" ht="9.9499999999999993" customHeight="1">
      <c r="A2600" s="107"/>
      <c r="B2600" s="107"/>
      <c r="C2600" s="108"/>
      <c r="D2600" s="108"/>
      <c r="E2600" s="107"/>
      <c r="F2600" s="107"/>
      <c r="G2600" s="107"/>
    </row>
    <row r="2601" spans="1:33" ht="20.100000000000001" customHeight="1">
      <c r="A2601" s="109" t="s">
        <v>2004</v>
      </c>
      <c r="B2601" s="109"/>
      <c r="C2601" s="109"/>
      <c r="D2601" s="109"/>
      <c r="E2601" s="109"/>
      <c r="F2601" s="109"/>
      <c r="G2601" s="109"/>
      <c r="AA2601" s="6" t="s">
        <v>2004</v>
      </c>
    </row>
    <row r="2602" spans="1:33" ht="15" customHeight="1">
      <c r="A2602" s="110" t="s">
        <v>63</v>
      </c>
      <c r="B2602" s="110"/>
      <c r="C2602" s="111" t="s">
        <v>2</v>
      </c>
      <c r="D2602" s="111" t="s">
        <v>3</v>
      </c>
      <c r="E2602" s="111" t="s">
        <v>4</v>
      </c>
      <c r="F2602" s="111" t="s">
        <v>5</v>
      </c>
      <c r="G2602" s="111" t="s">
        <v>6</v>
      </c>
      <c r="AA2602" s="6" t="s">
        <v>63</v>
      </c>
      <c r="AC2602" s="6" t="s">
        <v>2</v>
      </c>
      <c r="AD2602" s="6" t="s">
        <v>3</v>
      </c>
      <c r="AE2602" s="6" t="s">
        <v>4</v>
      </c>
      <c r="AF2602" s="104" t="s">
        <v>5</v>
      </c>
      <c r="AG2602" s="104" t="s">
        <v>6</v>
      </c>
    </row>
    <row r="2603" spans="1:33" ht="20.100000000000001" customHeight="1">
      <c r="A2603" s="112" t="s">
        <v>913</v>
      </c>
      <c r="B2603" s="113" t="s">
        <v>914</v>
      </c>
      <c r="C2603" s="112" t="s">
        <v>8</v>
      </c>
      <c r="D2603" s="112" t="s">
        <v>55</v>
      </c>
      <c r="E2603" s="114">
        <v>1</v>
      </c>
      <c r="F2603" s="115">
        <f t="shared" ref="F2603:F2606" si="727">IF(D2603="H",$K$9*AF2603,$K$10*AF2603)</f>
        <v>142.73250000000002</v>
      </c>
      <c r="G2603" s="115">
        <f t="shared" ref="G2603:G2606" si="728">ROUND(F2603*E2603,2)</f>
        <v>142.72999999999999</v>
      </c>
      <c r="AA2603" s="6" t="s">
        <v>913</v>
      </c>
      <c r="AB2603" s="6" t="s">
        <v>914</v>
      </c>
      <c r="AC2603" s="6" t="s">
        <v>8</v>
      </c>
      <c r="AD2603" s="6" t="s">
        <v>55</v>
      </c>
      <c r="AE2603" s="6">
        <v>1</v>
      </c>
      <c r="AF2603" s="104">
        <v>190.31</v>
      </c>
      <c r="AG2603" s="104">
        <v>190.31</v>
      </c>
    </row>
    <row r="2604" spans="1:33" ht="15" customHeight="1">
      <c r="A2604" s="112" t="s">
        <v>915</v>
      </c>
      <c r="B2604" s="113" t="s">
        <v>916</v>
      </c>
      <c r="C2604" s="112" t="s">
        <v>8</v>
      </c>
      <c r="D2604" s="112" t="s">
        <v>55</v>
      </c>
      <c r="E2604" s="114">
        <v>0.19400000000000001</v>
      </c>
      <c r="F2604" s="115">
        <f t="shared" si="727"/>
        <v>14.745000000000001</v>
      </c>
      <c r="G2604" s="115">
        <f t="shared" si="728"/>
        <v>2.86</v>
      </c>
      <c r="AA2604" s="6" t="s">
        <v>915</v>
      </c>
      <c r="AB2604" s="6" t="s">
        <v>916</v>
      </c>
      <c r="AC2604" s="6" t="s">
        <v>8</v>
      </c>
      <c r="AD2604" s="6" t="s">
        <v>55</v>
      </c>
      <c r="AE2604" s="6">
        <v>0.19400000000000001</v>
      </c>
      <c r="AF2604" s="104">
        <v>19.66</v>
      </c>
      <c r="AG2604" s="104">
        <v>3.81</v>
      </c>
    </row>
    <row r="2605" spans="1:33" ht="15" customHeight="1">
      <c r="A2605" s="112" t="s">
        <v>821</v>
      </c>
      <c r="B2605" s="113" t="s">
        <v>822</v>
      </c>
      <c r="C2605" s="112" t="s">
        <v>8</v>
      </c>
      <c r="D2605" s="112" t="s">
        <v>55</v>
      </c>
      <c r="E2605" s="114">
        <v>3.1E-2</v>
      </c>
      <c r="F2605" s="115">
        <f t="shared" si="727"/>
        <v>1.71</v>
      </c>
      <c r="G2605" s="115">
        <f t="shared" si="728"/>
        <v>0.05</v>
      </c>
      <c r="AA2605" s="6" t="s">
        <v>821</v>
      </c>
      <c r="AB2605" s="6" t="s">
        <v>822</v>
      </c>
      <c r="AC2605" s="6" t="s">
        <v>8</v>
      </c>
      <c r="AD2605" s="6" t="s">
        <v>55</v>
      </c>
      <c r="AE2605" s="6">
        <v>3.1E-2</v>
      </c>
      <c r="AF2605" s="104">
        <v>2.2799999999999998</v>
      </c>
      <c r="AG2605" s="104">
        <v>7.0000000000000007E-2</v>
      </c>
    </row>
    <row r="2606" spans="1:33" ht="20.100000000000001" customHeight="1">
      <c r="A2606" s="112" t="s">
        <v>835</v>
      </c>
      <c r="B2606" s="113" t="s">
        <v>836</v>
      </c>
      <c r="C2606" s="112" t="s">
        <v>8</v>
      </c>
      <c r="D2606" s="112" t="s">
        <v>55</v>
      </c>
      <c r="E2606" s="114">
        <v>5.1999999999999998E-2</v>
      </c>
      <c r="F2606" s="115">
        <f t="shared" si="727"/>
        <v>51.1875</v>
      </c>
      <c r="G2606" s="115">
        <f t="shared" si="728"/>
        <v>2.66</v>
      </c>
      <c r="AA2606" s="6" t="s">
        <v>835</v>
      </c>
      <c r="AB2606" s="6" t="s">
        <v>836</v>
      </c>
      <c r="AC2606" s="6" t="s">
        <v>8</v>
      </c>
      <c r="AD2606" s="6" t="s">
        <v>55</v>
      </c>
      <c r="AE2606" s="6">
        <v>5.1999999999999998E-2</v>
      </c>
      <c r="AF2606" s="104">
        <v>68.25</v>
      </c>
      <c r="AG2606" s="104">
        <v>3.54</v>
      </c>
    </row>
    <row r="2607" spans="1:33" ht="15" customHeight="1">
      <c r="A2607" s="107"/>
      <c r="B2607" s="107"/>
      <c r="C2607" s="107"/>
      <c r="D2607" s="107"/>
      <c r="E2607" s="116" t="s">
        <v>75</v>
      </c>
      <c r="F2607" s="116"/>
      <c r="G2607" s="117">
        <f>SUM(G2602:G2606)</f>
        <v>148.30000000000001</v>
      </c>
      <c r="AE2607" s="6" t="s">
        <v>75</v>
      </c>
      <c r="AG2607" s="104">
        <v>197.73</v>
      </c>
    </row>
    <row r="2608" spans="1:33" ht="15" customHeight="1">
      <c r="A2608" s="110" t="s">
        <v>96</v>
      </c>
      <c r="B2608" s="110"/>
      <c r="C2608" s="111" t="s">
        <v>2</v>
      </c>
      <c r="D2608" s="111" t="s">
        <v>3</v>
      </c>
      <c r="E2608" s="111" t="s">
        <v>4</v>
      </c>
      <c r="F2608" s="111" t="s">
        <v>5</v>
      </c>
      <c r="G2608" s="111" t="s">
        <v>6</v>
      </c>
      <c r="AA2608" s="6" t="s">
        <v>96</v>
      </c>
      <c r="AC2608" s="6" t="s">
        <v>2</v>
      </c>
      <c r="AD2608" s="6" t="s">
        <v>3</v>
      </c>
      <c r="AE2608" s="6" t="s">
        <v>4</v>
      </c>
      <c r="AF2608" s="104" t="s">
        <v>5</v>
      </c>
      <c r="AG2608" s="104" t="s">
        <v>6</v>
      </c>
    </row>
    <row r="2609" spans="1:33" ht="20.100000000000001" customHeight="1">
      <c r="A2609" s="112" t="s">
        <v>825</v>
      </c>
      <c r="B2609" s="113" t="s">
        <v>1742</v>
      </c>
      <c r="C2609" s="112" t="s">
        <v>8</v>
      </c>
      <c r="D2609" s="112" t="s">
        <v>36</v>
      </c>
      <c r="E2609" s="114">
        <v>0.308</v>
      </c>
      <c r="F2609" s="115">
        <f t="shared" ref="F2609:F2610" si="729">IF(D2609="H",$K$9*AF2609,$K$10*AF2609)</f>
        <v>12.914999999999999</v>
      </c>
      <c r="G2609" s="115">
        <f t="shared" ref="G2609:G2610" si="730">ROUND(F2609*E2609,2)</f>
        <v>3.98</v>
      </c>
      <c r="AA2609" s="6" t="s">
        <v>825</v>
      </c>
      <c r="AB2609" s="6" t="s">
        <v>1742</v>
      </c>
      <c r="AC2609" s="6" t="s">
        <v>8</v>
      </c>
      <c r="AD2609" s="6" t="s">
        <v>36</v>
      </c>
      <c r="AE2609" s="6">
        <v>0.308</v>
      </c>
      <c r="AF2609" s="104">
        <v>17.22</v>
      </c>
      <c r="AG2609" s="104">
        <v>5.3</v>
      </c>
    </row>
    <row r="2610" spans="1:33" ht="20.100000000000001" customHeight="1">
      <c r="A2610" s="112" t="s">
        <v>605</v>
      </c>
      <c r="B2610" s="113" t="s">
        <v>1736</v>
      </c>
      <c r="C2610" s="112" t="s">
        <v>8</v>
      </c>
      <c r="D2610" s="112" t="s">
        <v>36</v>
      </c>
      <c r="E2610" s="114">
        <v>0.308</v>
      </c>
      <c r="F2610" s="115">
        <f t="shared" si="729"/>
        <v>15.75</v>
      </c>
      <c r="G2610" s="115">
        <f t="shared" si="730"/>
        <v>4.8499999999999996</v>
      </c>
      <c r="AA2610" s="6" t="s">
        <v>605</v>
      </c>
      <c r="AB2610" s="6" t="s">
        <v>1736</v>
      </c>
      <c r="AC2610" s="6" t="s">
        <v>8</v>
      </c>
      <c r="AD2610" s="6" t="s">
        <v>36</v>
      </c>
      <c r="AE2610" s="6">
        <v>0.308</v>
      </c>
      <c r="AF2610" s="104">
        <v>21</v>
      </c>
      <c r="AG2610" s="104">
        <v>6.46</v>
      </c>
    </row>
    <row r="2611" spans="1:33" ht="18" customHeight="1">
      <c r="A2611" s="107"/>
      <c r="B2611" s="107"/>
      <c r="C2611" s="107"/>
      <c r="D2611" s="107"/>
      <c r="E2611" s="116" t="s">
        <v>99</v>
      </c>
      <c r="F2611" s="116"/>
      <c r="G2611" s="117">
        <f>SUM(G2609:G2610)</f>
        <v>8.83</v>
      </c>
      <c r="AE2611" s="6" t="s">
        <v>99</v>
      </c>
      <c r="AG2611" s="104">
        <v>11.76</v>
      </c>
    </row>
    <row r="2612" spans="1:33" ht="15" customHeight="1">
      <c r="A2612" s="107"/>
      <c r="B2612" s="107"/>
      <c r="C2612" s="107"/>
      <c r="D2612" s="107"/>
      <c r="E2612" s="118" t="s">
        <v>21</v>
      </c>
      <c r="F2612" s="118"/>
      <c r="G2612" s="119">
        <f>G2611+G2607</f>
        <v>157.13000000000002</v>
      </c>
      <c r="AE2612" s="6" t="s">
        <v>21</v>
      </c>
      <c r="AG2612" s="104">
        <v>209.49</v>
      </c>
    </row>
    <row r="2613" spans="1:33" ht="9.9499999999999993" customHeight="1">
      <c r="A2613" s="107"/>
      <c r="B2613" s="107"/>
      <c r="C2613" s="108"/>
      <c r="D2613" s="108"/>
      <c r="E2613" s="107"/>
      <c r="F2613" s="107"/>
      <c r="G2613" s="107"/>
    </row>
    <row r="2614" spans="1:33" ht="20.100000000000001" customHeight="1">
      <c r="A2614" s="109" t="s">
        <v>2005</v>
      </c>
      <c r="B2614" s="109"/>
      <c r="C2614" s="109"/>
      <c r="D2614" s="109"/>
      <c r="E2614" s="109"/>
      <c r="F2614" s="109"/>
      <c r="G2614" s="109"/>
      <c r="AA2614" s="6" t="s">
        <v>2005</v>
      </c>
    </row>
    <row r="2615" spans="1:33" ht="15" customHeight="1">
      <c r="A2615" s="110" t="s">
        <v>63</v>
      </c>
      <c r="B2615" s="110"/>
      <c r="C2615" s="111" t="s">
        <v>2</v>
      </c>
      <c r="D2615" s="111" t="s">
        <v>3</v>
      </c>
      <c r="E2615" s="111" t="s">
        <v>4</v>
      </c>
      <c r="F2615" s="111" t="s">
        <v>5</v>
      </c>
      <c r="G2615" s="111" t="s">
        <v>6</v>
      </c>
      <c r="AA2615" s="6" t="s">
        <v>63</v>
      </c>
      <c r="AC2615" s="6" t="s">
        <v>2</v>
      </c>
      <c r="AD2615" s="6" t="s">
        <v>3</v>
      </c>
      <c r="AE2615" s="6" t="s">
        <v>4</v>
      </c>
      <c r="AF2615" s="104" t="s">
        <v>5</v>
      </c>
      <c r="AG2615" s="104" t="s">
        <v>6</v>
      </c>
    </row>
    <row r="2616" spans="1:33" ht="15" customHeight="1">
      <c r="A2616" s="112" t="s">
        <v>917</v>
      </c>
      <c r="B2616" s="113" t="s">
        <v>918</v>
      </c>
      <c r="C2616" s="112" t="s">
        <v>8</v>
      </c>
      <c r="D2616" s="112" t="s">
        <v>55</v>
      </c>
      <c r="E2616" s="114">
        <v>1.06E-2</v>
      </c>
      <c r="F2616" s="115">
        <f t="shared" ref="F2616:F2617" si="731">IF(D2616="H",$K$9*AF2616,$K$10*AF2616)</f>
        <v>11.445</v>
      </c>
      <c r="G2616" s="115">
        <f t="shared" ref="G2616:G2617" si="732">ROUND(F2616*E2616,2)</f>
        <v>0.12</v>
      </c>
      <c r="AA2616" s="6" t="s">
        <v>917</v>
      </c>
      <c r="AB2616" s="6" t="s">
        <v>918</v>
      </c>
      <c r="AC2616" s="6" t="s">
        <v>8</v>
      </c>
      <c r="AD2616" s="6" t="s">
        <v>55</v>
      </c>
      <c r="AE2616" s="6">
        <v>1.06E-2</v>
      </c>
      <c r="AF2616" s="104">
        <v>15.26</v>
      </c>
      <c r="AG2616" s="104">
        <v>0.16</v>
      </c>
    </row>
    <row r="2617" spans="1:33" ht="20.100000000000001" customHeight="1">
      <c r="A2617" s="112" t="s">
        <v>919</v>
      </c>
      <c r="B2617" s="113" t="s">
        <v>920</v>
      </c>
      <c r="C2617" s="112" t="s">
        <v>8</v>
      </c>
      <c r="D2617" s="112" t="s">
        <v>55</v>
      </c>
      <c r="E2617" s="114">
        <v>1</v>
      </c>
      <c r="F2617" s="115">
        <f t="shared" si="731"/>
        <v>70.41</v>
      </c>
      <c r="G2617" s="115">
        <f t="shared" si="732"/>
        <v>70.41</v>
      </c>
      <c r="AA2617" s="6" t="s">
        <v>919</v>
      </c>
      <c r="AB2617" s="6" t="s">
        <v>920</v>
      </c>
      <c r="AC2617" s="6" t="s">
        <v>8</v>
      </c>
      <c r="AD2617" s="6" t="s">
        <v>55</v>
      </c>
      <c r="AE2617" s="6">
        <v>1</v>
      </c>
      <c r="AF2617" s="104">
        <v>93.88</v>
      </c>
      <c r="AG2617" s="104">
        <v>93.88</v>
      </c>
    </row>
    <row r="2618" spans="1:33" ht="15" customHeight="1">
      <c r="A2618" s="107"/>
      <c r="B2618" s="107"/>
      <c r="C2618" s="107"/>
      <c r="D2618" s="107"/>
      <c r="E2618" s="116" t="s">
        <v>75</v>
      </c>
      <c r="F2618" s="116"/>
      <c r="G2618" s="117">
        <f>SUM(G2616:G2617)</f>
        <v>70.53</v>
      </c>
      <c r="AE2618" s="6" t="s">
        <v>75</v>
      </c>
      <c r="AG2618" s="104">
        <v>94.04</v>
      </c>
    </row>
    <row r="2619" spans="1:33" ht="15" customHeight="1">
      <c r="A2619" s="110" t="s">
        <v>96</v>
      </c>
      <c r="B2619" s="110"/>
      <c r="C2619" s="111" t="s">
        <v>2</v>
      </c>
      <c r="D2619" s="111" t="s">
        <v>3</v>
      </c>
      <c r="E2619" s="111" t="s">
        <v>4</v>
      </c>
      <c r="F2619" s="111" t="s">
        <v>5</v>
      </c>
      <c r="G2619" s="111" t="s">
        <v>6</v>
      </c>
      <c r="AA2619" s="6" t="s">
        <v>96</v>
      </c>
      <c r="AC2619" s="6" t="s">
        <v>2</v>
      </c>
      <c r="AD2619" s="6" t="s">
        <v>3</v>
      </c>
      <c r="AE2619" s="6" t="s">
        <v>4</v>
      </c>
      <c r="AF2619" s="104" t="s">
        <v>5</v>
      </c>
      <c r="AG2619" s="104" t="s">
        <v>6</v>
      </c>
    </row>
    <row r="2620" spans="1:33" ht="20.100000000000001" customHeight="1">
      <c r="A2620" s="112" t="s">
        <v>825</v>
      </c>
      <c r="B2620" s="113" t="s">
        <v>1742</v>
      </c>
      <c r="C2620" s="112" t="s">
        <v>8</v>
      </c>
      <c r="D2620" s="112" t="s">
        <v>36</v>
      </c>
      <c r="E2620" s="114">
        <v>0.22120000000000001</v>
      </c>
      <c r="F2620" s="115">
        <f t="shared" ref="F2620:F2621" si="733">IF(D2620="H",$K$9*AF2620,$K$10*AF2620)</f>
        <v>12.914999999999999</v>
      </c>
      <c r="G2620" s="115">
        <f t="shared" ref="G2620:G2621" si="734">ROUND(F2620*E2620,2)</f>
        <v>2.86</v>
      </c>
      <c r="AA2620" s="6" t="s">
        <v>825</v>
      </c>
      <c r="AB2620" s="6" t="s">
        <v>1742</v>
      </c>
      <c r="AC2620" s="6" t="s">
        <v>8</v>
      </c>
      <c r="AD2620" s="6" t="s">
        <v>36</v>
      </c>
      <c r="AE2620" s="6">
        <v>0.22120000000000001</v>
      </c>
      <c r="AF2620" s="104">
        <v>17.22</v>
      </c>
      <c r="AG2620" s="104">
        <v>3.8</v>
      </c>
    </row>
    <row r="2621" spans="1:33" ht="20.100000000000001" customHeight="1">
      <c r="A2621" s="112" t="s">
        <v>605</v>
      </c>
      <c r="B2621" s="113" t="s">
        <v>1736</v>
      </c>
      <c r="C2621" s="112" t="s">
        <v>8</v>
      </c>
      <c r="D2621" s="112" t="s">
        <v>36</v>
      </c>
      <c r="E2621" s="114">
        <v>0.22120000000000001</v>
      </c>
      <c r="F2621" s="115">
        <f t="shared" si="733"/>
        <v>15.75</v>
      </c>
      <c r="G2621" s="115">
        <f t="shared" si="734"/>
        <v>3.48</v>
      </c>
      <c r="AA2621" s="6" t="s">
        <v>605</v>
      </c>
      <c r="AB2621" s="6" t="s">
        <v>1736</v>
      </c>
      <c r="AC2621" s="6" t="s">
        <v>8</v>
      </c>
      <c r="AD2621" s="6" t="s">
        <v>36</v>
      </c>
      <c r="AE2621" s="6">
        <v>0.22120000000000001</v>
      </c>
      <c r="AF2621" s="104">
        <v>21</v>
      </c>
      <c r="AG2621" s="104">
        <v>4.6399999999999997</v>
      </c>
    </row>
    <row r="2622" spans="1:33" ht="18" customHeight="1">
      <c r="A2622" s="107"/>
      <c r="B2622" s="107"/>
      <c r="C2622" s="107"/>
      <c r="D2622" s="107"/>
      <c r="E2622" s="116" t="s">
        <v>99</v>
      </c>
      <c r="F2622" s="116"/>
      <c r="G2622" s="117">
        <f>SUM(G2620:G2621)</f>
        <v>6.34</v>
      </c>
      <c r="AE2622" s="6" t="s">
        <v>99</v>
      </c>
      <c r="AG2622" s="104">
        <v>8.44</v>
      </c>
    </row>
    <row r="2623" spans="1:33" ht="15" customHeight="1">
      <c r="A2623" s="107"/>
      <c r="B2623" s="107"/>
      <c r="C2623" s="107"/>
      <c r="D2623" s="107"/>
      <c r="E2623" s="118" t="s">
        <v>21</v>
      </c>
      <c r="F2623" s="118"/>
      <c r="G2623" s="119">
        <f>G2622+G2618</f>
        <v>76.87</v>
      </c>
      <c r="AE2623" s="6" t="s">
        <v>21</v>
      </c>
      <c r="AG2623" s="104">
        <v>102.48</v>
      </c>
    </row>
    <row r="2624" spans="1:33" ht="9.9499999999999993" customHeight="1">
      <c r="A2624" s="107"/>
      <c r="B2624" s="107"/>
      <c r="C2624" s="108"/>
      <c r="D2624" s="108"/>
      <c r="E2624" s="107"/>
      <c r="F2624" s="107"/>
      <c r="G2624" s="107"/>
    </row>
    <row r="2625" spans="1:33" ht="20.100000000000001" customHeight="1">
      <c r="A2625" s="109" t="s">
        <v>2006</v>
      </c>
      <c r="B2625" s="109"/>
      <c r="C2625" s="109"/>
      <c r="D2625" s="109"/>
      <c r="E2625" s="109"/>
      <c r="F2625" s="109"/>
      <c r="G2625" s="109"/>
      <c r="AA2625" s="6" t="s">
        <v>2006</v>
      </c>
    </row>
    <row r="2626" spans="1:33" ht="15" customHeight="1">
      <c r="A2626" s="110" t="s">
        <v>63</v>
      </c>
      <c r="B2626" s="110"/>
      <c r="C2626" s="111" t="s">
        <v>2</v>
      </c>
      <c r="D2626" s="111" t="s">
        <v>3</v>
      </c>
      <c r="E2626" s="111" t="s">
        <v>4</v>
      </c>
      <c r="F2626" s="111" t="s">
        <v>5</v>
      </c>
      <c r="G2626" s="111" t="s">
        <v>6</v>
      </c>
      <c r="AA2626" s="6" t="s">
        <v>63</v>
      </c>
      <c r="AC2626" s="6" t="s">
        <v>2</v>
      </c>
      <c r="AD2626" s="6" t="s">
        <v>3</v>
      </c>
      <c r="AE2626" s="6" t="s">
        <v>4</v>
      </c>
      <c r="AF2626" s="104" t="s">
        <v>5</v>
      </c>
      <c r="AG2626" s="104" t="s">
        <v>6</v>
      </c>
    </row>
    <row r="2627" spans="1:33" ht="15" customHeight="1">
      <c r="A2627" s="112" t="s">
        <v>917</v>
      </c>
      <c r="B2627" s="113" t="s">
        <v>918</v>
      </c>
      <c r="C2627" s="112" t="s">
        <v>8</v>
      </c>
      <c r="D2627" s="112" t="s">
        <v>55</v>
      </c>
      <c r="E2627" s="114">
        <v>1.06E-2</v>
      </c>
      <c r="F2627" s="115">
        <f t="shared" ref="F2627:F2628" si="735">IF(D2627="H",$K$9*AF2627,$K$10*AF2627)</f>
        <v>11.445</v>
      </c>
      <c r="G2627" s="115">
        <f t="shared" ref="G2627:G2628" si="736">ROUND(F2627*E2627,2)</f>
        <v>0.12</v>
      </c>
      <c r="AA2627" s="6" t="s">
        <v>917</v>
      </c>
      <c r="AB2627" s="6" t="s">
        <v>918</v>
      </c>
      <c r="AC2627" s="6" t="s">
        <v>8</v>
      </c>
      <c r="AD2627" s="6" t="s">
        <v>55</v>
      </c>
      <c r="AE2627" s="6">
        <v>1.06E-2</v>
      </c>
      <c r="AF2627" s="104">
        <v>15.26</v>
      </c>
      <c r="AG2627" s="104">
        <v>0.16</v>
      </c>
    </row>
    <row r="2628" spans="1:33" ht="29.1" customHeight="1">
      <c r="A2628" s="112" t="s">
        <v>921</v>
      </c>
      <c r="B2628" s="113" t="s">
        <v>922</v>
      </c>
      <c r="C2628" s="112" t="s">
        <v>8</v>
      </c>
      <c r="D2628" s="112" t="s">
        <v>55</v>
      </c>
      <c r="E2628" s="114">
        <v>1</v>
      </c>
      <c r="F2628" s="115">
        <f t="shared" si="735"/>
        <v>84.69</v>
      </c>
      <c r="G2628" s="115">
        <f t="shared" si="736"/>
        <v>84.69</v>
      </c>
      <c r="AA2628" s="6" t="s">
        <v>921</v>
      </c>
      <c r="AB2628" s="6" t="s">
        <v>922</v>
      </c>
      <c r="AC2628" s="6" t="s">
        <v>8</v>
      </c>
      <c r="AD2628" s="6" t="s">
        <v>55</v>
      </c>
      <c r="AE2628" s="6">
        <v>1</v>
      </c>
      <c r="AF2628" s="104">
        <v>112.92</v>
      </c>
      <c r="AG2628" s="104">
        <v>112.92</v>
      </c>
    </row>
    <row r="2629" spans="1:33" ht="15" customHeight="1">
      <c r="A2629" s="107"/>
      <c r="B2629" s="107"/>
      <c r="C2629" s="107"/>
      <c r="D2629" s="107"/>
      <c r="E2629" s="116" t="s">
        <v>75</v>
      </c>
      <c r="F2629" s="116"/>
      <c r="G2629" s="117">
        <f>SUM(G2627:G2628)</f>
        <v>84.81</v>
      </c>
      <c r="AE2629" s="6" t="s">
        <v>75</v>
      </c>
      <c r="AG2629" s="104">
        <v>113.08</v>
      </c>
    </row>
    <row r="2630" spans="1:33" ht="15" customHeight="1">
      <c r="A2630" s="110" t="s">
        <v>96</v>
      </c>
      <c r="B2630" s="110"/>
      <c r="C2630" s="111" t="s">
        <v>2</v>
      </c>
      <c r="D2630" s="111" t="s">
        <v>3</v>
      </c>
      <c r="E2630" s="111" t="s">
        <v>4</v>
      </c>
      <c r="F2630" s="111" t="s">
        <v>5</v>
      </c>
      <c r="G2630" s="111" t="s">
        <v>6</v>
      </c>
      <c r="AA2630" s="6" t="s">
        <v>96</v>
      </c>
      <c r="AC2630" s="6" t="s">
        <v>2</v>
      </c>
      <c r="AD2630" s="6" t="s">
        <v>3</v>
      </c>
      <c r="AE2630" s="6" t="s">
        <v>4</v>
      </c>
      <c r="AF2630" s="104" t="s">
        <v>5</v>
      </c>
      <c r="AG2630" s="104" t="s">
        <v>6</v>
      </c>
    </row>
    <row r="2631" spans="1:33" ht="20.100000000000001" customHeight="1">
      <c r="A2631" s="112" t="s">
        <v>825</v>
      </c>
      <c r="B2631" s="113" t="s">
        <v>1742</v>
      </c>
      <c r="C2631" s="112" t="s">
        <v>8</v>
      </c>
      <c r="D2631" s="112" t="s">
        <v>36</v>
      </c>
      <c r="E2631" s="114">
        <v>0.11020000000000001</v>
      </c>
      <c r="F2631" s="115">
        <f t="shared" ref="F2631:F2632" si="737">IF(D2631="H",$K$9*AF2631,$K$10*AF2631)</f>
        <v>12.914999999999999</v>
      </c>
      <c r="G2631" s="115">
        <f t="shared" ref="G2631:G2632" si="738">ROUND(F2631*E2631,2)</f>
        <v>1.42</v>
      </c>
      <c r="AA2631" s="6" t="s">
        <v>825</v>
      </c>
      <c r="AB2631" s="6" t="s">
        <v>1742</v>
      </c>
      <c r="AC2631" s="6" t="s">
        <v>8</v>
      </c>
      <c r="AD2631" s="6" t="s">
        <v>36</v>
      </c>
      <c r="AE2631" s="6">
        <v>0.11020000000000001</v>
      </c>
      <c r="AF2631" s="104">
        <v>17.22</v>
      </c>
      <c r="AG2631" s="104">
        <v>1.89</v>
      </c>
    </row>
    <row r="2632" spans="1:33" ht="20.100000000000001" customHeight="1">
      <c r="A2632" s="112" t="s">
        <v>605</v>
      </c>
      <c r="B2632" s="113" t="s">
        <v>1736</v>
      </c>
      <c r="C2632" s="112" t="s">
        <v>8</v>
      </c>
      <c r="D2632" s="112" t="s">
        <v>36</v>
      </c>
      <c r="E2632" s="114">
        <v>0.11020000000000001</v>
      </c>
      <c r="F2632" s="115">
        <f t="shared" si="737"/>
        <v>15.75</v>
      </c>
      <c r="G2632" s="115">
        <f t="shared" si="738"/>
        <v>1.74</v>
      </c>
      <c r="AA2632" s="6" t="s">
        <v>605</v>
      </c>
      <c r="AB2632" s="6" t="s">
        <v>1736</v>
      </c>
      <c r="AC2632" s="6" t="s">
        <v>8</v>
      </c>
      <c r="AD2632" s="6" t="s">
        <v>36</v>
      </c>
      <c r="AE2632" s="6">
        <v>0.11020000000000001</v>
      </c>
      <c r="AF2632" s="104">
        <v>21</v>
      </c>
      <c r="AG2632" s="104">
        <v>2.31</v>
      </c>
    </row>
    <row r="2633" spans="1:33" ht="18" customHeight="1">
      <c r="A2633" s="107"/>
      <c r="B2633" s="107"/>
      <c r="C2633" s="107"/>
      <c r="D2633" s="107"/>
      <c r="E2633" s="116" t="s">
        <v>99</v>
      </c>
      <c r="F2633" s="116"/>
      <c r="G2633" s="117">
        <f>SUM(G2631:G2632)</f>
        <v>3.16</v>
      </c>
      <c r="AE2633" s="6" t="s">
        <v>99</v>
      </c>
      <c r="AG2633" s="104">
        <v>4.2</v>
      </c>
    </row>
    <row r="2634" spans="1:33" ht="15" customHeight="1">
      <c r="A2634" s="107"/>
      <c r="B2634" s="107"/>
      <c r="C2634" s="107"/>
      <c r="D2634" s="107"/>
      <c r="E2634" s="118" t="s">
        <v>21</v>
      </c>
      <c r="F2634" s="118"/>
      <c r="G2634" s="119">
        <f>G2633+G2629</f>
        <v>87.97</v>
      </c>
      <c r="AE2634" s="6" t="s">
        <v>21</v>
      </c>
      <c r="AG2634" s="104">
        <v>117.28</v>
      </c>
    </row>
    <row r="2635" spans="1:33" ht="9.9499999999999993" customHeight="1">
      <c r="A2635" s="107"/>
      <c r="B2635" s="107"/>
      <c r="C2635" s="108"/>
      <c r="D2635" s="108"/>
      <c r="E2635" s="107"/>
      <c r="F2635" s="107"/>
      <c r="G2635" s="107"/>
    </row>
    <row r="2636" spans="1:33" ht="20.100000000000001" customHeight="1">
      <c r="A2636" s="109" t="s">
        <v>2007</v>
      </c>
      <c r="B2636" s="109"/>
      <c r="C2636" s="109"/>
      <c r="D2636" s="109"/>
      <c r="E2636" s="109"/>
      <c r="F2636" s="109"/>
      <c r="G2636" s="109"/>
      <c r="AA2636" s="6" t="s">
        <v>2007</v>
      </c>
    </row>
    <row r="2637" spans="1:33" ht="15" customHeight="1">
      <c r="A2637" s="110" t="s">
        <v>63</v>
      </c>
      <c r="B2637" s="110"/>
      <c r="C2637" s="111" t="s">
        <v>2</v>
      </c>
      <c r="D2637" s="111" t="s">
        <v>3</v>
      </c>
      <c r="E2637" s="111" t="s">
        <v>4</v>
      </c>
      <c r="F2637" s="111" t="s">
        <v>5</v>
      </c>
      <c r="G2637" s="111" t="s">
        <v>6</v>
      </c>
      <c r="AA2637" s="6" t="s">
        <v>63</v>
      </c>
      <c r="AC2637" s="6" t="s">
        <v>2</v>
      </c>
      <c r="AD2637" s="6" t="s">
        <v>3</v>
      </c>
      <c r="AE2637" s="6" t="s">
        <v>4</v>
      </c>
      <c r="AF2637" s="104" t="s">
        <v>5</v>
      </c>
      <c r="AG2637" s="104" t="s">
        <v>6</v>
      </c>
    </row>
    <row r="2638" spans="1:33" ht="15" customHeight="1">
      <c r="A2638" s="112" t="s">
        <v>831</v>
      </c>
      <c r="B2638" s="113" t="s">
        <v>832</v>
      </c>
      <c r="C2638" s="112" t="s">
        <v>8</v>
      </c>
      <c r="D2638" s="112" t="s">
        <v>55</v>
      </c>
      <c r="E2638" s="114">
        <v>5.8999999999999999E-3</v>
      </c>
      <c r="F2638" s="115">
        <f t="shared" ref="F2638:F2641" si="739">IF(D2638="H",$K$9*AF2638,$K$10*AF2638)</f>
        <v>45.18</v>
      </c>
      <c r="G2638" s="115">
        <f t="shared" ref="G2638:G2641" si="740">ROUND(F2638*E2638,2)</f>
        <v>0.27</v>
      </c>
      <c r="AA2638" s="6" t="s">
        <v>831</v>
      </c>
      <c r="AB2638" s="6" t="s">
        <v>832</v>
      </c>
      <c r="AC2638" s="6" t="s">
        <v>8</v>
      </c>
      <c r="AD2638" s="6" t="s">
        <v>55</v>
      </c>
      <c r="AE2638" s="6">
        <v>5.8999999999999999E-3</v>
      </c>
      <c r="AF2638" s="104">
        <v>60.24</v>
      </c>
      <c r="AG2638" s="104">
        <v>0.35</v>
      </c>
    </row>
    <row r="2639" spans="1:33" ht="20.100000000000001" customHeight="1">
      <c r="A2639" s="112" t="s">
        <v>923</v>
      </c>
      <c r="B2639" s="113" t="s">
        <v>924</v>
      </c>
      <c r="C2639" s="112" t="s">
        <v>8</v>
      </c>
      <c r="D2639" s="112" t="s">
        <v>55</v>
      </c>
      <c r="E2639" s="114">
        <v>1</v>
      </c>
      <c r="F2639" s="115">
        <f t="shared" si="739"/>
        <v>3.7649999999999997</v>
      </c>
      <c r="G2639" s="115">
        <f t="shared" si="740"/>
        <v>3.77</v>
      </c>
      <c r="AA2639" s="6" t="s">
        <v>923</v>
      </c>
      <c r="AB2639" s="6" t="s">
        <v>924</v>
      </c>
      <c r="AC2639" s="6" t="s">
        <v>8</v>
      </c>
      <c r="AD2639" s="6" t="s">
        <v>55</v>
      </c>
      <c r="AE2639" s="6">
        <v>1</v>
      </c>
      <c r="AF2639" s="104">
        <v>5.0199999999999996</v>
      </c>
      <c r="AG2639" s="104">
        <v>5.0199999999999996</v>
      </c>
    </row>
    <row r="2640" spans="1:33" ht="15" customHeight="1">
      <c r="A2640" s="112" t="s">
        <v>821</v>
      </c>
      <c r="B2640" s="113" t="s">
        <v>822</v>
      </c>
      <c r="C2640" s="112" t="s">
        <v>8</v>
      </c>
      <c r="D2640" s="112" t="s">
        <v>55</v>
      </c>
      <c r="E2640" s="114">
        <v>3.15E-2</v>
      </c>
      <c r="F2640" s="115">
        <f t="shared" si="739"/>
        <v>1.71</v>
      </c>
      <c r="G2640" s="115">
        <f t="shared" si="740"/>
        <v>0.05</v>
      </c>
      <c r="AA2640" s="6" t="s">
        <v>821</v>
      </c>
      <c r="AB2640" s="6" t="s">
        <v>822</v>
      </c>
      <c r="AC2640" s="6" t="s">
        <v>8</v>
      </c>
      <c r="AD2640" s="6" t="s">
        <v>55</v>
      </c>
      <c r="AE2640" s="6">
        <v>3.15E-2</v>
      </c>
      <c r="AF2640" s="104">
        <v>2.2799999999999998</v>
      </c>
      <c r="AG2640" s="104">
        <v>7.0000000000000007E-2</v>
      </c>
    </row>
    <row r="2641" spans="1:33" ht="20.100000000000001" customHeight="1">
      <c r="A2641" s="112" t="s">
        <v>835</v>
      </c>
      <c r="B2641" s="113" t="s">
        <v>836</v>
      </c>
      <c r="C2641" s="112" t="s">
        <v>8</v>
      </c>
      <c r="D2641" s="112" t="s">
        <v>55</v>
      </c>
      <c r="E2641" s="114">
        <v>7.0000000000000001E-3</v>
      </c>
      <c r="F2641" s="115">
        <f t="shared" si="739"/>
        <v>51.1875</v>
      </c>
      <c r="G2641" s="115">
        <f t="shared" si="740"/>
        <v>0.36</v>
      </c>
      <c r="AA2641" s="6" t="s">
        <v>835</v>
      </c>
      <c r="AB2641" s="6" t="s">
        <v>836</v>
      </c>
      <c r="AC2641" s="6" t="s">
        <v>8</v>
      </c>
      <c r="AD2641" s="6" t="s">
        <v>55</v>
      </c>
      <c r="AE2641" s="6">
        <v>7.0000000000000001E-3</v>
      </c>
      <c r="AF2641" s="104">
        <v>68.25</v>
      </c>
      <c r="AG2641" s="104">
        <v>0.47</v>
      </c>
    </row>
    <row r="2642" spans="1:33" ht="15" customHeight="1">
      <c r="A2642" s="107"/>
      <c r="B2642" s="107"/>
      <c r="C2642" s="107"/>
      <c r="D2642" s="107"/>
      <c r="E2642" s="116" t="s">
        <v>75</v>
      </c>
      <c r="F2642" s="116"/>
      <c r="G2642" s="117">
        <f>SUM(G2638:G2641)</f>
        <v>4.45</v>
      </c>
      <c r="AE2642" s="6" t="s">
        <v>75</v>
      </c>
      <c r="AG2642" s="104">
        <v>5.91</v>
      </c>
    </row>
    <row r="2643" spans="1:33" ht="15" customHeight="1">
      <c r="A2643" s="110" t="s">
        <v>96</v>
      </c>
      <c r="B2643" s="110"/>
      <c r="C2643" s="111" t="s">
        <v>2</v>
      </c>
      <c r="D2643" s="111" t="s">
        <v>3</v>
      </c>
      <c r="E2643" s="111" t="s">
        <v>4</v>
      </c>
      <c r="F2643" s="111" t="s">
        <v>5</v>
      </c>
      <c r="G2643" s="111" t="s">
        <v>6</v>
      </c>
      <c r="AA2643" s="6" t="s">
        <v>96</v>
      </c>
      <c r="AC2643" s="6" t="s">
        <v>2</v>
      </c>
      <c r="AD2643" s="6" t="s">
        <v>3</v>
      </c>
      <c r="AE2643" s="6" t="s">
        <v>4</v>
      </c>
      <c r="AF2643" s="104" t="s">
        <v>5</v>
      </c>
      <c r="AG2643" s="104" t="s">
        <v>6</v>
      </c>
    </row>
    <row r="2644" spans="1:33" ht="20.100000000000001" customHeight="1">
      <c r="A2644" s="112" t="s">
        <v>825</v>
      </c>
      <c r="B2644" s="113" t="s">
        <v>1742</v>
      </c>
      <c r="C2644" s="112" t="s">
        <v>8</v>
      </c>
      <c r="D2644" s="112" t="s">
        <v>36</v>
      </c>
      <c r="E2644" s="114">
        <v>0.13120000000000001</v>
      </c>
      <c r="F2644" s="115">
        <f t="shared" ref="F2644:F2645" si="741">IF(D2644="H",$K$9*AF2644,$K$10*AF2644)</f>
        <v>12.914999999999999</v>
      </c>
      <c r="G2644" s="115">
        <f t="shared" ref="G2644:G2645" si="742">ROUND(F2644*E2644,2)</f>
        <v>1.69</v>
      </c>
      <c r="AA2644" s="6" t="s">
        <v>825</v>
      </c>
      <c r="AB2644" s="6" t="s">
        <v>1742</v>
      </c>
      <c r="AC2644" s="6" t="s">
        <v>8</v>
      </c>
      <c r="AD2644" s="6" t="s">
        <v>36</v>
      </c>
      <c r="AE2644" s="6">
        <v>0.13120000000000001</v>
      </c>
      <c r="AF2644" s="104">
        <v>17.22</v>
      </c>
      <c r="AG2644" s="104">
        <v>2.25</v>
      </c>
    </row>
    <row r="2645" spans="1:33" ht="20.100000000000001" customHeight="1">
      <c r="A2645" s="112" t="s">
        <v>605</v>
      </c>
      <c r="B2645" s="113" t="s">
        <v>1736</v>
      </c>
      <c r="C2645" s="112" t="s">
        <v>8</v>
      </c>
      <c r="D2645" s="112" t="s">
        <v>36</v>
      </c>
      <c r="E2645" s="114">
        <v>0.13120000000000001</v>
      </c>
      <c r="F2645" s="115">
        <f t="shared" si="741"/>
        <v>15.75</v>
      </c>
      <c r="G2645" s="115">
        <f t="shared" si="742"/>
        <v>2.0699999999999998</v>
      </c>
      <c r="AA2645" s="6" t="s">
        <v>605</v>
      </c>
      <c r="AB2645" s="6" t="s">
        <v>1736</v>
      </c>
      <c r="AC2645" s="6" t="s">
        <v>8</v>
      </c>
      <c r="AD2645" s="6" t="s">
        <v>36</v>
      </c>
      <c r="AE2645" s="6">
        <v>0.13120000000000001</v>
      </c>
      <c r="AF2645" s="104">
        <v>21</v>
      </c>
      <c r="AG2645" s="104">
        <v>2.75</v>
      </c>
    </row>
    <row r="2646" spans="1:33" ht="18" customHeight="1">
      <c r="A2646" s="107"/>
      <c r="B2646" s="107"/>
      <c r="C2646" s="107"/>
      <c r="D2646" s="107"/>
      <c r="E2646" s="116" t="s">
        <v>99</v>
      </c>
      <c r="F2646" s="116"/>
      <c r="G2646" s="117">
        <f>SUM(G2644:G2645)</f>
        <v>3.76</v>
      </c>
      <c r="AE2646" s="6" t="s">
        <v>99</v>
      </c>
      <c r="AG2646" s="104">
        <v>5</v>
      </c>
    </row>
    <row r="2647" spans="1:33" ht="15" customHeight="1">
      <c r="A2647" s="107"/>
      <c r="B2647" s="107"/>
      <c r="C2647" s="107"/>
      <c r="D2647" s="107"/>
      <c r="E2647" s="118" t="s">
        <v>21</v>
      </c>
      <c r="F2647" s="118"/>
      <c r="G2647" s="119">
        <f>G2646+G2642</f>
        <v>8.2100000000000009</v>
      </c>
      <c r="AE2647" s="6" t="s">
        <v>21</v>
      </c>
      <c r="AG2647" s="104">
        <v>10.91</v>
      </c>
    </row>
    <row r="2648" spans="1:33" ht="9.9499999999999993" customHeight="1">
      <c r="A2648" s="107"/>
      <c r="B2648" s="107"/>
      <c r="C2648" s="108"/>
      <c r="D2648" s="108"/>
      <c r="E2648" s="107"/>
      <c r="F2648" s="107"/>
      <c r="G2648" s="107"/>
    </row>
    <row r="2649" spans="1:33" ht="20.100000000000001" customHeight="1">
      <c r="A2649" s="109" t="s">
        <v>2008</v>
      </c>
      <c r="B2649" s="109"/>
      <c r="C2649" s="109"/>
      <c r="D2649" s="109"/>
      <c r="E2649" s="109"/>
      <c r="F2649" s="109"/>
      <c r="G2649" s="109"/>
      <c r="AA2649" s="6" t="s">
        <v>2008</v>
      </c>
    </row>
    <row r="2650" spans="1:33" ht="15" customHeight="1">
      <c r="A2650" s="110" t="s">
        <v>63</v>
      </c>
      <c r="B2650" s="110"/>
      <c r="C2650" s="111" t="s">
        <v>2</v>
      </c>
      <c r="D2650" s="111" t="s">
        <v>3</v>
      </c>
      <c r="E2650" s="111" t="s">
        <v>4</v>
      </c>
      <c r="F2650" s="111" t="s">
        <v>5</v>
      </c>
      <c r="G2650" s="111" t="s">
        <v>6</v>
      </c>
      <c r="AA2650" s="6" t="s">
        <v>63</v>
      </c>
      <c r="AC2650" s="6" t="s">
        <v>2</v>
      </c>
      <c r="AD2650" s="6" t="s">
        <v>3</v>
      </c>
      <c r="AE2650" s="6" t="s">
        <v>4</v>
      </c>
      <c r="AF2650" s="104" t="s">
        <v>5</v>
      </c>
      <c r="AG2650" s="104" t="s">
        <v>6</v>
      </c>
    </row>
    <row r="2651" spans="1:33" ht="15" customHeight="1">
      <c r="A2651" s="112" t="s">
        <v>831</v>
      </c>
      <c r="B2651" s="113" t="s">
        <v>832</v>
      </c>
      <c r="C2651" s="112" t="s">
        <v>8</v>
      </c>
      <c r="D2651" s="112" t="s">
        <v>55</v>
      </c>
      <c r="E2651" s="114">
        <v>5.8999999999999999E-3</v>
      </c>
      <c r="F2651" s="115">
        <f t="shared" ref="F2651:F2654" si="743">IF(D2651="H",$K$9*AF2651,$K$10*AF2651)</f>
        <v>45.18</v>
      </c>
      <c r="G2651" s="115">
        <f t="shared" ref="G2651:G2654" si="744">ROUND(F2651*E2651,2)</f>
        <v>0.27</v>
      </c>
      <c r="AA2651" s="6" t="s">
        <v>831</v>
      </c>
      <c r="AB2651" s="6" t="s">
        <v>832</v>
      </c>
      <c r="AC2651" s="6" t="s">
        <v>8</v>
      </c>
      <c r="AD2651" s="6" t="s">
        <v>55</v>
      </c>
      <c r="AE2651" s="6">
        <v>5.8999999999999999E-3</v>
      </c>
      <c r="AF2651" s="104">
        <v>60.24</v>
      </c>
      <c r="AG2651" s="104">
        <v>0.35</v>
      </c>
    </row>
    <row r="2652" spans="1:33" ht="20.100000000000001" customHeight="1">
      <c r="A2652" s="112" t="s">
        <v>925</v>
      </c>
      <c r="B2652" s="113" t="s">
        <v>926</v>
      </c>
      <c r="C2652" s="112" t="s">
        <v>8</v>
      </c>
      <c r="D2652" s="112" t="s">
        <v>55</v>
      </c>
      <c r="E2652" s="114">
        <v>1</v>
      </c>
      <c r="F2652" s="115">
        <f t="shared" si="743"/>
        <v>5.6624999999999996</v>
      </c>
      <c r="G2652" s="115">
        <f t="shared" si="744"/>
        <v>5.66</v>
      </c>
      <c r="AA2652" s="6" t="s">
        <v>925</v>
      </c>
      <c r="AB2652" s="6" t="s">
        <v>926</v>
      </c>
      <c r="AC2652" s="6" t="s">
        <v>8</v>
      </c>
      <c r="AD2652" s="6" t="s">
        <v>55</v>
      </c>
      <c r="AE2652" s="6">
        <v>1</v>
      </c>
      <c r="AF2652" s="104">
        <v>7.55</v>
      </c>
      <c r="AG2652" s="104">
        <v>7.55</v>
      </c>
    </row>
    <row r="2653" spans="1:33" ht="15" customHeight="1">
      <c r="A2653" s="112" t="s">
        <v>821</v>
      </c>
      <c r="B2653" s="113" t="s">
        <v>822</v>
      </c>
      <c r="C2653" s="112" t="s">
        <v>8</v>
      </c>
      <c r="D2653" s="112" t="s">
        <v>55</v>
      </c>
      <c r="E2653" s="114">
        <v>3.3799999999999997E-2</v>
      </c>
      <c r="F2653" s="115">
        <f t="shared" si="743"/>
        <v>1.71</v>
      </c>
      <c r="G2653" s="115">
        <f t="shared" si="744"/>
        <v>0.06</v>
      </c>
      <c r="AA2653" s="6" t="s">
        <v>821</v>
      </c>
      <c r="AB2653" s="6" t="s">
        <v>822</v>
      </c>
      <c r="AC2653" s="6" t="s">
        <v>8</v>
      </c>
      <c r="AD2653" s="6" t="s">
        <v>55</v>
      </c>
      <c r="AE2653" s="6">
        <v>3.3799999999999997E-2</v>
      </c>
      <c r="AF2653" s="104">
        <v>2.2799999999999998</v>
      </c>
      <c r="AG2653" s="104">
        <v>7.0000000000000007E-2</v>
      </c>
    </row>
    <row r="2654" spans="1:33" ht="20.100000000000001" customHeight="1">
      <c r="A2654" s="112" t="s">
        <v>835</v>
      </c>
      <c r="B2654" s="113" t="s">
        <v>836</v>
      </c>
      <c r="C2654" s="112" t="s">
        <v>8</v>
      </c>
      <c r="D2654" s="112" t="s">
        <v>55</v>
      </c>
      <c r="E2654" s="114">
        <v>7.0000000000000001E-3</v>
      </c>
      <c r="F2654" s="115">
        <f t="shared" si="743"/>
        <v>51.1875</v>
      </c>
      <c r="G2654" s="115">
        <f t="shared" si="744"/>
        <v>0.36</v>
      </c>
      <c r="AA2654" s="6" t="s">
        <v>835</v>
      </c>
      <c r="AB2654" s="6" t="s">
        <v>836</v>
      </c>
      <c r="AC2654" s="6" t="s">
        <v>8</v>
      </c>
      <c r="AD2654" s="6" t="s">
        <v>55</v>
      </c>
      <c r="AE2654" s="6">
        <v>7.0000000000000001E-3</v>
      </c>
      <c r="AF2654" s="104">
        <v>68.25</v>
      </c>
      <c r="AG2654" s="104">
        <v>0.47</v>
      </c>
    </row>
    <row r="2655" spans="1:33" ht="15" customHeight="1">
      <c r="A2655" s="107"/>
      <c r="B2655" s="107"/>
      <c r="C2655" s="107"/>
      <c r="D2655" s="107"/>
      <c r="E2655" s="116" t="s">
        <v>75</v>
      </c>
      <c r="F2655" s="116"/>
      <c r="G2655" s="117">
        <f>SUM(G2651:G2654)</f>
        <v>6.35</v>
      </c>
      <c r="AE2655" s="6" t="s">
        <v>75</v>
      </c>
      <c r="AG2655" s="104">
        <v>8.44</v>
      </c>
    </row>
    <row r="2656" spans="1:33" ht="15" customHeight="1">
      <c r="A2656" s="110" t="s">
        <v>96</v>
      </c>
      <c r="B2656" s="110"/>
      <c r="C2656" s="111" t="s">
        <v>2</v>
      </c>
      <c r="D2656" s="111" t="s">
        <v>3</v>
      </c>
      <c r="E2656" s="111" t="s">
        <v>4</v>
      </c>
      <c r="F2656" s="111" t="s">
        <v>5</v>
      </c>
      <c r="G2656" s="111" t="s">
        <v>6</v>
      </c>
      <c r="AA2656" s="6" t="s">
        <v>96</v>
      </c>
      <c r="AC2656" s="6" t="s">
        <v>2</v>
      </c>
      <c r="AD2656" s="6" t="s">
        <v>3</v>
      </c>
      <c r="AE2656" s="6" t="s">
        <v>4</v>
      </c>
      <c r="AF2656" s="104" t="s">
        <v>5</v>
      </c>
      <c r="AG2656" s="104" t="s">
        <v>6</v>
      </c>
    </row>
    <row r="2657" spans="1:33" ht="20.100000000000001" customHeight="1">
      <c r="A2657" s="112" t="s">
        <v>825</v>
      </c>
      <c r="B2657" s="113" t="s">
        <v>1742</v>
      </c>
      <c r="C2657" s="112" t="s">
        <v>8</v>
      </c>
      <c r="D2657" s="112" t="s">
        <v>36</v>
      </c>
      <c r="E2657" s="114">
        <v>0.1416</v>
      </c>
      <c r="F2657" s="115">
        <f t="shared" ref="F2657:F2658" si="745">IF(D2657="H",$K$9*AF2657,$K$10*AF2657)</f>
        <v>12.914999999999999</v>
      </c>
      <c r="G2657" s="115">
        <f t="shared" ref="G2657:G2658" si="746">ROUND(F2657*E2657,2)</f>
        <v>1.83</v>
      </c>
      <c r="AA2657" s="6" t="s">
        <v>825</v>
      </c>
      <c r="AB2657" s="6" t="s">
        <v>1742</v>
      </c>
      <c r="AC2657" s="6" t="s">
        <v>8</v>
      </c>
      <c r="AD2657" s="6" t="s">
        <v>36</v>
      </c>
      <c r="AE2657" s="6">
        <v>0.1416</v>
      </c>
      <c r="AF2657" s="104">
        <v>17.22</v>
      </c>
      <c r="AG2657" s="104">
        <v>2.4300000000000002</v>
      </c>
    </row>
    <row r="2658" spans="1:33" ht="20.100000000000001" customHeight="1">
      <c r="A2658" s="112" t="s">
        <v>605</v>
      </c>
      <c r="B2658" s="113" t="s">
        <v>1736</v>
      </c>
      <c r="C2658" s="112" t="s">
        <v>8</v>
      </c>
      <c r="D2658" s="112" t="s">
        <v>36</v>
      </c>
      <c r="E2658" s="114">
        <v>0.1416</v>
      </c>
      <c r="F2658" s="115">
        <f t="shared" si="745"/>
        <v>15.75</v>
      </c>
      <c r="G2658" s="115">
        <f t="shared" si="746"/>
        <v>2.23</v>
      </c>
      <c r="AA2658" s="6" t="s">
        <v>605</v>
      </c>
      <c r="AB2658" s="6" t="s">
        <v>1736</v>
      </c>
      <c r="AC2658" s="6" t="s">
        <v>8</v>
      </c>
      <c r="AD2658" s="6" t="s">
        <v>36</v>
      </c>
      <c r="AE2658" s="6">
        <v>0.1416</v>
      </c>
      <c r="AF2658" s="104">
        <v>21</v>
      </c>
      <c r="AG2658" s="104">
        <v>2.97</v>
      </c>
    </row>
    <row r="2659" spans="1:33" ht="18" customHeight="1">
      <c r="A2659" s="107"/>
      <c r="B2659" s="107"/>
      <c r="C2659" s="107"/>
      <c r="D2659" s="107"/>
      <c r="E2659" s="116" t="s">
        <v>99</v>
      </c>
      <c r="F2659" s="116"/>
      <c r="G2659" s="117">
        <f>SUM(G2657:G2658)</f>
        <v>4.0600000000000005</v>
      </c>
      <c r="AE2659" s="6" t="s">
        <v>99</v>
      </c>
      <c r="AG2659" s="104">
        <v>5.4</v>
      </c>
    </row>
    <row r="2660" spans="1:33" ht="15" customHeight="1">
      <c r="A2660" s="107"/>
      <c r="B2660" s="107"/>
      <c r="C2660" s="107"/>
      <c r="D2660" s="107"/>
      <c r="E2660" s="118" t="s">
        <v>21</v>
      </c>
      <c r="F2660" s="118"/>
      <c r="G2660" s="119">
        <f>G2659+G2655</f>
        <v>10.41</v>
      </c>
      <c r="AE2660" s="6" t="s">
        <v>21</v>
      </c>
      <c r="AG2660" s="104">
        <v>13.84</v>
      </c>
    </row>
    <row r="2661" spans="1:33" ht="9.9499999999999993" customHeight="1">
      <c r="A2661" s="107"/>
      <c r="B2661" s="107"/>
      <c r="C2661" s="108"/>
      <c r="D2661" s="108"/>
      <c r="E2661" s="107"/>
      <c r="F2661" s="107"/>
      <c r="G2661" s="107"/>
    </row>
    <row r="2662" spans="1:33" ht="20.100000000000001" customHeight="1">
      <c r="A2662" s="109" t="s">
        <v>2009</v>
      </c>
      <c r="B2662" s="109"/>
      <c r="C2662" s="109"/>
      <c r="D2662" s="109"/>
      <c r="E2662" s="109"/>
      <c r="F2662" s="109"/>
      <c r="G2662" s="109"/>
      <c r="AA2662" s="6" t="s">
        <v>2009</v>
      </c>
    </row>
    <row r="2663" spans="1:33" ht="15" customHeight="1">
      <c r="A2663" s="110" t="s">
        <v>63</v>
      </c>
      <c r="B2663" s="110"/>
      <c r="C2663" s="111" t="s">
        <v>2</v>
      </c>
      <c r="D2663" s="111" t="s">
        <v>3</v>
      </c>
      <c r="E2663" s="111" t="s">
        <v>4</v>
      </c>
      <c r="F2663" s="111" t="s">
        <v>5</v>
      </c>
      <c r="G2663" s="111" t="s">
        <v>6</v>
      </c>
      <c r="AA2663" s="6" t="s">
        <v>63</v>
      </c>
      <c r="AC2663" s="6" t="s">
        <v>2</v>
      </c>
      <c r="AD2663" s="6" t="s">
        <v>3</v>
      </c>
      <c r="AE2663" s="6" t="s">
        <v>4</v>
      </c>
      <c r="AF2663" s="104" t="s">
        <v>5</v>
      </c>
      <c r="AG2663" s="104" t="s">
        <v>6</v>
      </c>
    </row>
    <row r="2664" spans="1:33" ht="15" customHeight="1">
      <c r="A2664" s="112" t="s">
        <v>831</v>
      </c>
      <c r="B2664" s="113" t="s">
        <v>832</v>
      </c>
      <c r="C2664" s="112" t="s">
        <v>8</v>
      </c>
      <c r="D2664" s="112" t="s">
        <v>55</v>
      </c>
      <c r="E2664" s="114">
        <v>1.6500000000000001E-2</v>
      </c>
      <c r="F2664" s="115">
        <f t="shared" ref="F2664:F2667" si="747">IF(D2664="H",$K$9*AF2664,$K$10*AF2664)</f>
        <v>45.18</v>
      </c>
      <c r="G2664" s="115">
        <f t="shared" ref="G2664:G2667" si="748">ROUND(F2664*E2664,2)</f>
        <v>0.75</v>
      </c>
      <c r="AA2664" s="6" t="s">
        <v>831</v>
      </c>
      <c r="AB2664" s="6" t="s">
        <v>832</v>
      </c>
      <c r="AC2664" s="6" t="s">
        <v>8</v>
      </c>
      <c r="AD2664" s="6" t="s">
        <v>55</v>
      </c>
      <c r="AE2664" s="6">
        <v>1.6500000000000001E-2</v>
      </c>
      <c r="AF2664" s="104">
        <v>60.24</v>
      </c>
      <c r="AG2664" s="104">
        <v>0.99</v>
      </c>
    </row>
    <row r="2665" spans="1:33" ht="20.100000000000001" customHeight="1">
      <c r="A2665" s="112" t="s">
        <v>927</v>
      </c>
      <c r="B2665" s="113" t="s">
        <v>928</v>
      </c>
      <c r="C2665" s="112" t="s">
        <v>8</v>
      </c>
      <c r="D2665" s="112" t="s">
        <v>55</v>
      </c>
      <c r="E2665" s="114">
        <v>1</v>
      </c>
      <c r="F2665" s="115">
        <f t="shared" si="747"/>
        <v>5.2575000000000003</v>
      </c>
      <c r="G2665" s="115">
        <f t="shared" si="748"/>
        <v>5.26</v>
      </c>
      <c r="AA2665" s="6" t="s">
        <v>927</v>
      </c>
      <c r="AB2665" s="6" t="s">
        <v>928</v>
      </c>
      <c r="AC2665" s="6" t="s">
        <v>8</v>
      </c>
      <c r="AD2665" s="6" t="s">
        <v>55</v>
      </c>
      <c r="AE2665" s="6">
        <v>1</v>
      </c>
      <c r="AF2665" s="104">
        <v>7.01</v>
      </c>
      <c r="AG2665" s="104">
        <v>7.01</v>
      </c>
    </row>
    <row r="2666" spans="1:33" ht="15" customHeight="1">
      <c r="A2666" s="112" t="s">
        <v>821</v>
      </c>
      <c r="B2666" s="113" t="s">
        <v>822</v>
      </c>
      <c r="C2666" s="112" t="s">
        <v>8</v>
      </c>
      <c r="D2666" s="112" t="s">
        <v>55</v>
      </c>
      <c r="E2666" s="114">
        <v>1.9E-2</v>
      </c>
      <c r="F2666" s="115">
        <f t="shared" si="747"/>
        <v>1.71</v>
      </c>
      <c r="G2666" s="115">
        <f t="shared" si="748"/>
        <v>0.03</v>
      </c>
      <c r="AA2666" s="6" t="s">
        <v>821</v>
      </c>
      <c r="AB2666" s="6" t="s">
        <v>822</v>
      </c>
      <c r="AC2666" s="6" t="s">
        <v>8</v>
      </c>
      <c r="AD2666" s="6" t="s">
        <v>55</v>
      </c>
      <c r="AE2666" s="6">
        <v>1.9E-2</v>
      </c>
      <c r="AF2666" s="104">
        <v>2.2799999999999998</v>
      </c>
      <c r="AG2666" s="104">
        <v>0.04</v>
      </c>
    </row>
    <row r="2667" spans="1:33" ht="20.100000000000001" customHeight="1">
      <c r="A2667" s="112" t="s">
        <v>835</v>
      </c>
      <c r="B2667" s="113" t="s">
        <v>836</v>
      </c>
      <c r="C2667" s="112" t="s">
        <v>8</v>
      </c>
      <c r="D2667" s="112" t="s">
        <v>55</v>
      </c>
      <c r="E2667" s="114">
        <v>2.1999999999999999E-2</v>
      </c>
      <c r="F2667" s="115">
        <f t="shared" si="747"/>
        <v>51.1875</v>
      </c>
      <c r="G2667" s="115">
        <f t="shared" si="748"/>
        <v>1.1299999999999999</v>
      </c>
      <c r="AA2667" s="6" t="s">
        <v>835</v>
      </c>
      <c r="AB2667" s="6" t="s">
        <v>836</v>
      </c>
      <c r="AC2667" s="6" t="s">
        <v>8</v>
      </c>
      <c r="AD2667" s="6" t="s">
        <v>55</v>
      </c>
      <c r="AE2667" s="6">
        <v>2.1999999999999999E-2</v>
      </c>
      <c r="AF2667" s="104">
        <v>68.25</v>
      </c>
      <c r="AG2667" s="104">
        <v>1.5</v>
      </c>
    </row>
    <row r="2668" spans="1:33" ht="15" customHeight="1">
      <c r="A2668" s="107"/>
      <c r="B2668" s="107"/>
      <c r="C2668" s="107"/>
      <c r="D2668" s="107"/>
      <c r="E2668" s="116" t="s">
        <v>75</v>
      </c>
      <c r="F2668" s="116"/>
      <c r="G2668" s="117">
        <f>SUM(G2664:G2667)</f>
        <v>7.17</v>
      </c>
      <c r="AE2668" s="6" t="s">
        <v>75</v>
      </c>
      <c r="AG2668" s="104">
        <v>9.5399999999999991</v>
      </c>
    </row>
    <row r="2669" spans="1:33" ht="15" customHeight="1">
      <c r="A2669" s="110" t="s">
        <v>96</v>
      </c>
      <c r="B2669" s="110"/>
      <c r="C2669" s="111" t="s">
        <v>2</v>
      </c>
      <c r="D2669" s="111" t="s">
        <v>3</v>
      </c>
      <c r="E2669" s="111" t="s">
        <v>4</v>
      </c>
      <c r="F2669" s="111" t="s">
        <v>5</v>
      </c>
      <c r="G2669" s="111" t="s">
        <v>6</v>
      </c>
      <c r="AA2669" s="6" t="s">
        <v>96</v>
      </c>
      <c r="AC2669" s="6" t="s">
        <v>2</v>
      </c>
      <c r="AD2669" s="6" t="s">
        <v>3</v>
      </c>
      <c r="AE2669" s="6" t="s">
        <v>4</v>
      </c>
      <c r="AF2669" s="104" t="s">
        <v>5</v>
      </c>
      <c r="AG2669" s="104" t="s">
        <v>6</v>
      </c>
    </row>
    <row r="2670" spans="1:33" ht="20.100000000000001" customHeight="1">
      <c r="A2670" s="112" t="s">
        <v>825</v>
      </c>
      <c r="B2670" s="113" t="s">
        <v>1742</v>
      </c>
      <c r="C2670" s="112" t="s">
        <v>8</v>
      </c>
      <c r="D2670" s="112" t="s">
        <v>36</v>
      </c>
      <c r="E2670" s="114">
        <v>0.12709999999999999</v>
      </c>
      <c r="F2670" s="115">
        <f t="shared" ref="F2670:F2671" si="749">IF(D2670="H",$K$9*AF2670,$K$10*AF2670)</f>
        <v>12.914999999999999</v>
      </c>
      <c r="G2670" s="115">
        <f t="shared" ref="G2670:G2671" si="750">ROUND(F2670*E2670,2)</f>
        <v>1.64</v>
      </c>
      <c r="AA2670" s="6" t="s">
        <v>825</v>
      </c>
      <c r="AB2670" s="6" t="s">
        <v>1742</v>
      </c>
      <c r="AC2670" s="6" t="s">
        <v>8</v>
      </c>
      <c r="AD2670" s="6" t="s">
        <v>36</v>
      </c>
      <c r="AE2670" s="6">
        <v>0.12709999999999999</v>
      </c>
      <c r="AF2670" s="104">
        <v>17.22</v>
      </c>
      <c r="AG2670" s="104">
        <v>2.1800000000000002</v>
      </c>
    </row>
    <row r="2671" spans="1:33" ht="20.100000000000001" customHeight="1">
      <c r="A2671" s="112" t="s">
        <v>605</v>
      </c>
      <c r="B2671" s="113" t="s">
        <v>1736</v>
      </c>
      <c r="C2671" s="112" t="s">
        <v>8</v>
      </c>
      <c r="D2671" s="112" t="s">
        <v>36</v>
      </c>
      <c r="E2671" s="114">
        <v>0.12709999999999999</v>
      </c>
      <c r="F2671" s="115">
        <f t="shared" si="749"/>
        <v>15.75</v>
      </c>
      <c r="G2671" s="115">
        <f t="shared" si="750"/>
        <v>2</v>
      </c>
      <c r="AA2671" s="6" t="s">
        <v>605</v>
      </c>
      <c r="AB2671" s="6" t="s">
        <v>1736</v>
      </c>
      <c r="AC2671" s="6" t="s">
        <v>8</v>
      </c>
      <c r="AD2671" s="6" t="s">
        <v>36</v>
      </c>
      <c r="AE2671" s="6">
        <v>0.12709999999999999</v>
      </c>
      <c r="AF2671" s="104">
        <v>21</v>
      </c>
      <c r="AG2671" s="104">
        <v>2.66</v>
      </c>
    </row>
    <row r="2672" spans="1:33" ht="18" customHeight="1">
      <c r="A2672" s="107"/>
      <c r="B2672" s="107"/>
      <c r="C2672" s="107"/>
      <c r="D2672" s="107"/>
      <c r="E2672" s="116" t="s">
        <v>99</v>
      </c>
      <c r="F2672" s="116"/>
      <c r="G2672" s="117">
        <f>SUM(G2670:G2671)</f>
        <v>3.6399999999999997</v>
      </c>
      <c r="AE2672" s="6" t="s">
        <v>99</v>
      </c>
      <c r="AG2672" s="104">
        <v>4.84</v>
      </c>
    </row>
    <row r="2673" spans="1:33" ht="15" customHeight="1">
      <c r="A2673" s="107"/>
      <c r="B2673" s="107"/>
      <c r="C2673" s="107"/>
      <c r="D2673" s="107"/>
      <c r="E2673" s="118" t="s">
        <v>21</v>
      </c>
      <c r="F2673" s="118"/>
      <c r="G2673" s="119">
        <f>G2672+G2668</f>
        <v>10.809999999999999</v>
      </c>
      <c r="AE2673" s="6" t="s">
        <v>21</v>
      </c>
      <c r="AG2673" s="104">
        <v>14.38</v>
      </c>
    </row>
    <row r="2674" spans="1:33" ht="9.9499999999999993" customHeight="1">
      <c r="A2674" s="107"/>
      <c r="B2674" s="107"/>
      <c r="C2674" s="108"/>
      <c r="D2674" s="108"/>
      <c r="E2674" s="107"/>
      <c r="F2674" s="107"/>
      <c r="G2674" s="107"/>
    </row>
    <row r="2675" spans="1:33" ht="20.100000000000001" customHeight="1">
      <c r="A2675" s="109" t="s">
        <v>929</v>
      </c>
      <c r="B2675" s="109"/>
      <c r="C2675" s="109"/>
      <c r="D2675" s="109"/>
      <c r="E2675" s="109"/>
      <c r="F2675" s="109"/>
      <c r="G2675" s="109"/>
      <c r="AA2675" s="6" t="s">
        <v>929</v>
      </c>
    </row>
    <row r="2676" spans="1:33" ht="15" customHeight="1">
      <c r="A2676" s="110" t="s">
        <v>63</v>
      </c>
      <c r="B2676" s="110"/>
      <c r="C2676" s="111" t="s">
        <v>2</v>
      </c>
      <c r="D2676" s="111" t="s">
        <v>3</v>
      </c>
      <c r="E2676" s="111" t="s">
        <v>4</v>
      </c>
      <c r="F2676" s="111" t="s">
        <v>5</v>
      </c>
      <c r="G2676" s="111" t="s">
        <v>6</v>
      </c>
      <c r="AA2676" s="6" t="s">
        <v>63</v>
      </c>
      <c r="AC2676" s="6" t="s">
        <v>2</v>
      </c>
      <c r="AD2676" s="6" t="s">
        <v>3</v>
      </c>
      <c r="AE2676" s="6" t="s">
        <v>4</v>
      </c>
      <c r="AF2676" s="104" t="s">
        <v>5</v>
      </c>
      <c r="AG2676" s="104" t="s">
        <v>6</v>
      </c>
    </row>
    <row r="2677" spans="1:33" ht="20.100000000000001" customHeight="1">
      <c r="A2677" s="112">
        <v>3143</v>
      </c>
      <c r="B2677" s="113" t="s">
        <v>2027</v>
      </c>
      <c r="C2677" s="112" t="s">
        <v>8</v>
      </c>
      <c r="D2677" s="112" t="s">
        <v>87</v>
      </c>
      <c r="E2677" s="114" t="s">
        <v>2028</v>
      </c>
      <c r="F2677" s="115">
        <f t="shared" ref="F2677:F2678" si="751">IF(D2677="H",$K$9*AF2677,$K$10*AF2677)</f>
        <v>7.0575000000000001</v>
      </c>
      <c r="G2677" s="115">
        <f t="shared" ref="G2677:G2678" si="752">ROUND(F2677*E2677,2)</f>
        <v>2.96</v>
      </c>
      <c r="AA2677" s="6">
        <v>3143</v>
      </c>
      <c r="AB2677" s="6" t="s">
        <v>2027</v>
      </c>
      <c r="AC2677" s="6" t="s">
        <v>8</v>
      </c>
      <c r="AD2677" s="6" t="s">
        <v>87</v>
      </c>
      <c r="AE2677" s="6" t="s">
        <v>2028</v>
      </c>
      <c r="AF2677" s="104" t="s">
        <v>2029</v>
      </c>
      <c r="AG2677" s="104">
        <v>3.95</v>
      </c>
    </row>
    <row r="2678" spans="1:33" ht="15" customHeight="1">
      <c r="A2678" s="112">
        <v>38189</v>
      </c>
      <c r="B2678" s="113" t="s">
        <v>2030</v>
      </c>
      <c r="C2678" s="112" t="s">
        <v>8</v>
      </c>
      <c r="D2678" s="112" t="s">
        <v>55</v>
      </c>
      <c r="E2678" s="114" t="s">
        <v>1882</v>
      </c>
      <c r="F2678" s="115">
        <f t="shared" si="751"/>
        <v>126.5925</v>
      </c>
      <c r="G2678" s="115">
        <f t="shared" si="752"/>
        <v>126.59</v>
      </c>
      <c r="AA2678" s="6">
        <v>38189</v>
      </c>
      <c r="AB2678" s="6" t="s">
        <v>2030</v>
      </c>
      <c r="AC2678" s="6" t="s">
        <v>8</v>
      </c>
      <c r="AD2678" s="6" t="s">
        <v>55</v>
      </c>
      <c r="AE2678" s="6" t="s">
        <v>1882</v>
      </c>
      <c r="AF2678" s="104" t="s">
        <v>2031</v>
      </c>
      <c r="AG2678" s="104">
        <v>168.79</v>
      </c>
    </row>
    <row r="2679" spans="1:33" ht="15" customHeight="1">
      <c r="A2679" s="107"/>
      <c r="B2679" s="107"/>
      <c r="C2679" s="107"/>
      <c r="D2679" s="107"/>
      <c r="E2679" s="116" t="s">
        <v>75</v>
      </c>
      <c r="F2679" s="116"/>
      <c r="G2679" s="117">
        <f>SUM(G2677:G2678)</f>
        <v>129.55000000000001</v>
      </c>
      <c r="AE2679" s="6" t="s">
        <v>75</v>
      </c>
      <c r="AG2679" s="104">
        <v>172.73999999999998</v>
      </c>
    </row>
    <row r="2680" spans="1:33" ht="15" customHeight="1">
      <c r="A2680" s="110" t="s">
        <v>96</v>
      </c>
      <c r="B2680" s="110"/>
      <c r="C2680" s="111" t="s">
        <v>2</v>
      </c>
      <c r="D2680" s="111" t="s">
        <v>3</v>
      </c>
      <c r="E2680" s="111" t="s">
        <v>4</v>
      </c>
      <c r="F2680" s="111" t="s">
        <v>5</v>
      </c>
      <c r="G2680" s="111" t="s">
        <v>6</v>
      </c>
      <c r="AA2680" s="6" t="s">
        <v>96</v>
      </c>
      <c r="AC2680" s="6" t="s">
        <v>2</v>
      </c>
      <c r="AD2680" s="6" t="s">
        <v>3</v>
      </c>
      <c r="AE2680" s="6" t="s">
        <v>4</v>
      </c>
      <c r="AF2680" s="104" t="s">
        <v>5</v>
      </c>
      <c r="AG2680" s="104" t="s">
        <v>6</v>
      </c>
    </row>
    <row r="2681" spans="1:33" ht="15" customHeight="1">
      <c r="A2681" s="112" t="s">
        <v>605</v>
      </c>
      <c r="B2681" s="113" t="s">
        <v>1736</v>
      </c>
      <c r="C2681" s="112" t="s">
        <v>8</v>
      </c>
      <c r="D2681" s="112" t="s">
        <v>36</v>
      </c>
      <c r="E2681" s="114">
        <v>0.5</v>
      </c>
      <c r="F2681" s="115">
        <f>IF(D2681="H",$K$9*AF2681,$K$10*AF2681)</f>
        <v>15.75</v>
      </c>
      <c r="G2681" s="115">
        <f t="shared" ref="G2681" si="753">ROUND(F2681*E2681,2)</f>
        <v>7.88</v>
      </c>
      <c r="AA2681" s="6" t="s">
        <v>605</v>
      </c>
      <c r="AB2681" s="6" t="s">
        <v>1736</v>
      </c>
      <c r="AC2681" s="6" t="s">
        <v>8</v>
      </c>
      <c r="AD2681" s="6" t="s">
        <v>36</v>
      </c>
      <c r="AE2681" s="6">
        <v>0.5</v>
      </c>
      <c r="AF2681" s="104">
        <v>21</v>
      </c>
      <c r="AG2681" s="104">
        <v>10.5</v>
      </c>
    </row>
    <row r="2682" spans="1:33" ht="15" customHeight="1">
      <c r="A2682" s="107"/>
      <c r="B2682" s="107"/>
      <c r="C2682" s="107"/>
      <c r="D2682" s="107"/>
      <c r="E2682" s="116" t="s">
        <v>99</v>
      </c>
      <c r="F2682" s="116"/>
      <c r="G2682" s="117">
        <f>SUM(G2681)</f>
        <v>7.88</v>
      </c>
      <c r="AE2682" s="6" t="s">
        <v>99</v>
      </c>
      <c r="AG2682" s="104">
        <v>10.5</v>
      </c>
    </row>
    <row r="2683" spans="1:33" ht="15" customHeight="1">
      <c r="A2683" s="107"/>
      <c r="B2683" s="107"/>
      <c r="C2683" s="107"/>
      <c r="D2683" s="107"/>
      <c r="E2683" s="118" t="s">
        <v>21</v>
      </c>
      <c r="F2683" s="118"/>
      <c r="G2683" s="119">
        <f>G2682+G2679</f>
        <v>137.43</v>
      </c>
      <c r="AE2683" s="6" t="s">
        <v>21</v>
      </c>
      <c r="AG2683" s="104">
        <v>183.23999999999998</v>
      </c>
    </row>
    <row r="2684" spans="1:33" ht="9.9499999999999993" customHeight="1">
      <c r="A2684" s="107"/>
      <c r="B2684" s="107"/>
      <c r="C2684" s="108"/>
      <c r="D2684" s="108"/>
      <c r="E2684" s="107"/>
      <c r="F2684" s="107"/>
      <c r="G2684" s="107"/>
    </row>
    <row r="2685" spans="1:33" ht="20.100000000000001" customHeight="1">
      <c r="A2685" s="109" t="s">
        <v>930</v>
      </c>
      <c r="B2685" s="109"/>
      <c r="C2685" s="109"/>
      <c r="D2685" s="109"/>
      <c r="E2685" s="109"/>
      <c r="F2685" s="109"/>
      <c r="G2685" s="109"/>
      <c r="AA2685" s="6" t="s">
        <v>930</v>
      </c>
    </row>
    <row r="2686" spans="1:33" ht="15" customHeight="1">
      <c r="A2686" s="110" t="s">
        <v>63</v>
      </c>
      <c r="B2686" s="110"/>
      <c r="C2686" s="111" t="s">
        <v>2</v>
      </c>
      <c r="D2686" s="111" t="s">
        <v>3</v>
      </c>
      <c r="E2686" s="111" t="s">
        <v>4</v>
      </c>
      <c r="F2686" s="111" t="s">
        <v>5</v>
      </c>
      <c r="G2686" s="111" t="s">
        <v>6</v>
      </c>
      <c r="AA2686" s="6" t="s">
        <v>63</v>
      </c>
      <c r="AC2686" s="6" t="s">
        <v>2</v>
      </c>
      <c r="AD2686" s="6" t="s">
        <v>3</v>
      </c>
      <c r="AE2686" s="6" t="s">
        <v>4</v>
      </c>
      <c r="AF2686" s="104" t="s">
        <v>5</v>
      </c>
      <c r="AG2686" s="104" t="s">
        <v>6</v>
      </c>
    </row>
    <row r="2687" spans="1:33" ht="20.100000000000001" customHeight="1">
      <c r="A2687" s="112" t="s">
        <v>931</v>
      </c>
      <c r="B2687" s="113" t="s">
        <v>932</v>
      </c>
      <c r="C2687" s="112" t="s">
        <v>8</v>
      </c>
      <c r="D2687" s="112" t="s">
        <v>55</v>
      </c>
      <c r="E2687" s="114">
        <v>1</v>
      </c>
      <c r="F2687" s="115">
        <f t="shared" ref="F2687:F2688" si="754">IF(D2687="H",$K$9*AF2687,$K$10*AF2687)</f>
        <v>169.83749999999998</v>
      </c>
      <c r="G2687" s="115">
        <f>ROUND(F2687*E2687,2)</f>
        <v>169.84</v>
      </c>
      <c r="AA2687" s="6" t="s">
        <v>931</v>
      </c>
      <c r="AB2687" s="6" t="s">
        <v>932</v>
      </c>
      <c r="AC2687" s="6" t="s">
        <v>8</v>
      </c>
      <c r="AD2687" s="6" t="s">
        <v>55</v>
      </c>
      <c r="AE2687" s="6">
        <v>1</v>
      </c>
      <c r="AF2687" s="104">
        <v>226.45</v>
      </c>
      <c r="AG2687" s="104">
        <v>226.45</v>
      </c>
    </row>
    <row r="2688" spans="1:33" ht="29.1" customHeight="1">
      <c r="A2688" s="112" t="s">
        <v>603</v>
      </c>
      <c r="B2688" s="113" t="s">
        <v>604</v>
      </c>
      <c r="C2688" s="112" t="s">
        <v>8</v>
      </c>
      <c r="D2688" s="112" t="s">
        <v>55</v>
      </c>
      <c r="E2688" s="114">
        <v>6</v>
      </c>
      <c r="F2688" s="115">
        <f t="shared" si="754"/>
        <v>13.342499999999999</v>
      </c>
      <c r="G2688" s="115">
        <f>ROUND(F2688*E2688,2)</f>
        <v>80.06</v>
      </c>
      <c r="AA2688" s="6" t="s">
        <v>603</v>
      </c>
      <c r="AB2688" s="6" t="s">
        <v>604</v>
      </c>
      <c r="AC2688" s="6" t="s">
        <v>8</v>
      </c>
      <c r="AD2688" s="6" t="s">
        <v>55</v>
      </c>
      <c r="AE2688" s="6">
        <v>6</v>
      </c>
      <c r="AF2688" s="104">
        <v>17.79</v>
      </c>
      <c r="AG2688" s="104">
        <v>106.74</v>
      </c>
    </row>
    <row r="2689" spans="1:33" ht="15" customHeight="1">
      <c r="A2689" s="107"/>
      <c r="B2689" s="107"/>
      <c r="C2689" s="107"/>
      <c r="D2689" s="107"/>
      <c r="E2689" s="116" t="s">
        <v>75</v>
      </c>
      <c r="F2689" s="116"/>
      <c r="G2689" s="117">
        <f>SUM(G2687:G2688)</f>
        <v>249.9</v>
      </c>
      <c r="AE2689" s="6" t="s">
        <v>75</v>
      </c>
      <c r="AG2689" s="104">
        <v>333.19</v>
      </c>
    </row>
    <row r="2690" spans="1:33" ht="15" customHeight="1">
      <c r="A2690" s="110" t="s">
        <v>96</v>
      </c>
      <c r="B2690" s="110"/>
      <c r="C2690" s="111" t="s">
        <v>2</v>
      </c>
      <c r="D2690" s="111" t="s">
        <v>3</v>
      </c>
      <c r="E2690" s="111" t="s">
        <v>4</v>
      </c>
      <c r="F2690" s="111" t="s">
        <v>5</v>
      </c>
      <c r="G2690" s="111" t="s">
        <v>6</v>
      </c>
      <c r="AA2690" s="6" t="s">
        <v>96</v>
      </c>
      <c r="AC2690" s="6" t="s">
        <v>2</v>
      </c>
      <c r="AD2690" s="6" t="s">
        <v>3</v>
      </c>
      <c r="AE2690" s="6" t="s">
        <v>4</v>
      </c>
      <c r="AF2690" s="104" t="s">
        <v>5</v>
      </c>
      <c r="AG2690" s="104" t="s">
        <v>6</v>
      </c>
    </row>
    <row r="2691" spans="1:33" ht="20.100000000000001" customHeight="1">
      <c r="A2691" s="112" t="s">
        <v>605</v>
      </c>
      <c r="B2691" s="113" t="s">
        <v>1736</v>
      </c>
      <c r="C2691" s="112" t="s">
        <v>8</v>
      </c>
      <c r="D2691" s="112" t="s">
        <v>36</v>
      </c>
      <c r="E2691" s="114">
        <v>0.94850000000000001</v>
      </c>
      <c r="F2691" s="115">
        <f t="shared" ref="F2691:F2692" si="755">IF(D2691="H",$K$9*AF2691,$K$10*AF2691)</f>
        <v>15.75</v>
      </c>
      <c r="G2691" s="115">
        <f t="shared" ref="G2691:G2692" si="756">ROUND(F2691*E2691,2)</f>
        <v>14.94</v>
      </c>
      <c r="AA2691" s="6" t="s">
        <v>605</v>
      </c>
      <c r="AB2691" s="6" t="s">
        <v>1736</v>
      </c>
      <c r="AC2691" s="6" t="s">
        <v>8</v>
      </c>
      <c r="AD2691" s="6" t="s">
        <v>36</v>
      </c>
      <c r="AE2691" s="6">
        <v>0.94850000000000001</v>
      </c>
      <c r="AF2691" s="104">
        <v>21</v>
      </c>
      <c r="AG2691" s="104">
        <v>19.91</v>
      </c>
    </row>
    <row r="2692" spans="1:33" ht="15" customHeight="1">
      <c r="A2692" s="112" t="s">
        <v>127</v>
      </c>
      <c r="B2692" s="113" t="s">
        <v>1727</v>
      </c>
      <c r="C2692" s="112" t="s">
        <v>8</v>
      </c>
      <c r="D2692" s="112" t="s">
        <v>36</v>
      </c>
      <c r="E2692" s="114">
        <v>0.29880000000000001</v>
      </c>
      <c r="F2692" s="115">
        <f t="shared" si="755"/>
        <v>12.84</v>
      </c>
      <c r="G2692" s="115">
        <f t="shared" si="756"/>
        <v>3.84</v>
      </c>
      <c r="AA2692" s="6" t="s">
        <v>127</v>
      </c>
      <c r="AB2692" s="6" t="s">
        <v>1727</v>
      </c>
      <c r="AC2692" s="6" t="s">
        <v>8</v>
      </c>
      <c r="AD2692" s="6" t="s">
        <v>36</v>
      </c>
      <c r="AE2692" s="6">
        <v>0.29880000000000001</v>
      </c>
      <c r="AF2692" s="104">
        <v>17.12</v>
      </c>
      <c r="AG2692" s="104">
        <v>5.1100000000000003</v>
      </c>
    </row>
    <row r="2693" spans="1:33" ht="18" customHeight="1">
      <c r="A2693" s="107"/>
      <c r="B2693" s="107"/>
      <c r="C2693" s="107"/>
      <c r="D2693" s="107"/>
      <c r="E2693" s="116" t="s">
        <v>99</v>
      </c>
      <c r="F2693" s="116"/>
      <c r="G2693" s="117">
        <f>SUM(G2691:G2692)</f>
        <v>18.78</v>
      </c>
      <c r="AE2693" s="6" t="s">
        <v>99</v>
      </c>
      <c r="AG2693" s="104">
        <v>25.02</v>
      </c>
    </row>
    <row r="2694" spans="1:33" ht="15" customHeight="1">
      <c r="A2694" s="107"/>
      <c r="B2694" s="107"/>
      <c r="C2694" s="107"/>
      <c r="D2694" s="107"/>
      <c r="E2694" s="118" t="s">
        <v>21</v>
      </c>
      <c r="F2694" s="118"/>
      <c r="G2694" s="119">
        <f>G2693+G2689</f>
        <v>268.68</v>
      </c>
      <c r="AE2694" s="6" t="s">
        <v>21</v>
      </c>
      <c r="AG2694" s="104">
        <v>358.21</v>
      </c>
    </row>
    <row r="2695" spans="1:33" ht="9.9499999999999993" customHeight="1">
      <c r="A2695" s="107"/>
      <c r="B2695" s="107"/>
      <c r="C2695" s="108"/>
      <c r="D2695" s="108"/>
      <c r="E2695" s="107"/>
      <c r="F2695" s="107"/>
      <c r="G2695" s="107"/>
    </row>
    <row r="2696" spans="1:33" ht="20.100000000000001" customHeight="1">
      <c r="A2696" s="109" t="s">
        <v>933</v>
      </c>
      <c r="B2696" s="109"/>
      <c r="C2696" s="109"/>
      <c r="D2696" s="109"/>
      <c r="E2696" s="109"/>
      <c r="F2696" s="109"/>
      <c r="G2696" s="109"/>
      <c r="AA2696" s="6" t="s">
        <v>933</v>
      </c>
    </row>
    <row r="2697" spans="1:33" ht="15" customHeight="1">
      <c r="A2697" s="110" t="s">
        <v>63</v>
      </c>
      <c r="B2697" s="110"/>
      <c r="C2697" s="111" t="s">
        <v>2</v>
      </c>
      <c r="D2697" s="111" t="s">
        <v>3</v>
      </c>
      <c r="E2697" s="111" t="s">
        <v>4</v>
      </c>
      <c r="F2697" s="111" t="s">
        <v>5</v>
      </c>
      <c r="G2697" s="111" t="s">
        <v>6</v>
      </c>
      <c r="AA2697" s="6" t="s">
        <v>63</v>
      </c>
      <c r="AC2697" s="6" t="s">
        <v>2</v>
      </c>
      <c r="AD2697" s="6" t="s">
        <v>3</v>
      </c>
      <c r="AE2697" s="6" t="s">
        <v>4</v>
      </c>
      <c r="AF2697" s="104" t="s">
        <v>5</v>
      </c>
      <c r="AG2697" s="104" t="s">
        <v>6</v>
      </c>
    </row>
    <row r="2698" spans="1:33" ht="20.100000000000001" customHeight="1">
      <c r="A2698" s="112" t="s">
        <v>601</v>
      </c>
      <c r="B2698" s="113" t="s">
        <v>602</v>
      </c>
      <c r="C2698" s="112" t="s">
        <v>8</v>
      </c>
      <c r="D2698" s="112" t="s">
        <v>55</v>
      </c>
      <c r="E2698" s="114">
        <v>1</v>
      </c>
      <c r="F2698" s="115">
        <f t="shared" ref="F2698:F2699" si="757">IF(D2698="H",$K$9*AF2698,$K$10*AF2698)</f>
        <v>136.89750000000001</v>
      </c>
      <c r="G2698" s="115">
        <f>ROUND(F2698*E2698,2)</f>
        <v>136.9</v>
      </c>
      <c r="AA2698" s="6" t="s">
        <v>601</v>
      </c>
      <c r="AB2698" s="6" t="s">
        <v>602</v>
      </c>
      <c r="AC2698" s="6" t="s">
        <v>8</v>
      </c>
      <c r="AD2698" s="6" t="s">
        <v>55</v>
      </c>
      <c r="AE2698" s="6">
        <v>1</v>
      </c>
      <c r="AF2698" s="104">
        <v>182.53</v>
      </c>
      <c r="AG2698" s="104">
        <v>182.53</v>
      </c>
    </row>
    <row r="2699" spans="1:33" ht="29.1" customHeight="1">
      <c r="A2699" s="112" t="s">
        <v>603</v>
      </c>
      <c r="B2699" s="113" t="s">
        <v>604</v>
      </c>
      <c r="C2699" s="112" t="s">
        <v>8</v>
      </c>
      <c r="D2699" s="112" t="s">
        <v>55</v>
      </c>
      <c r="E2699" s="114">
        <v>6</v>
      </c>
      <c r="F2699" s="115">
        <f t="shared" si="757"/>
        <v>13.342499999999999</v>
      </c>
      <c r="G2699" s="115">
        <f>ROUND(F2699*E2699,2)</f>
        <v>80.06</v>
      </c>
      <c r="AA2699" s="6" t="s">
        <v>603</v>
      </c>
      <c r="AB2699" s="6" t="s">
        <v>604</v>
      </c>
      <c r="AC2699" s="6" t="s">
        <v>8</v>
      </c>
      <c r="AD2699" s="6" t="s">
        <v>55</v>
      </c>
      <c r="AE2699" s="6">
        <v>6</v>
      </c>
      <c r="AF2699" s="104">
        <v>17.79</v>
      </c>
      <c r="AG2699" s="104">
        <v>106.74</v>
      </c>
    </row>
    <row r="2700" spans="1:33" ht="15" customHeight="1">
      <c r="A2700" s="107"/>
      <c r="B2700" s="107"/>
      <c r="C2700" s="107"/>
      <c r="D2700" s="107"/>
      <c r="E2700" s="116" t="s">
        <v>75</v>
      </c>
      <c r="F2700" s="116"/>
      <c r="G2700" s="117">
        <f>SUM(G2698:G2699)</f>
        <v>216.96</v>
      </c>
      <c r="AE2700" s="6" t="s">
        <v>75</v>
      </c>
      <c r="AG2700" s="104">
        <v>289.27</v>
      </c>
    </row>
    <row r="2701" spans="1:33" ht="15" customHeight="1">
      <c r="A2701" s="110" t="s">
        <v>96</v>
      </c>
      <c r="B2701" s="110"/>
      <c r="C2701" s="111" t="s">
        <v>2</v>
      </c>
      <c r="D2701" s="111" t="s">
        <v>3</v>
      </c>
      <c r="E2701" s="111" t="s">
        <v>4</v>
      </c>
      <c r="F2701" s="111" t="s">
        <v>5</v>
      </c>
      <c r="G2701" s="111" t="s">
        <v>6</v>
      </c>
      <c r="AA2701" s="6" t="s">
        <v>96</v>
      </c>
      <c r="AC2701" s="6" t="s">
        <v>2</v>
      </c>
      <c r="AD2701" s="6" t="s">
        <v>3</v>
      </c>
      <c r="AE2701" s="6" t="s">
        <v>4</v>
      </c>
      <c r="AF2701" s="104" t="s">
        <v>5</v>
      </c>
      <c r="AG2701" s="104" t="s">
        <v>6</v>
      </c>
    </row>
    <row r="2702" spans="1:33" ht="20.100000000000001" customHeight="1">
      <c r="A2702" s="112" t="s">
        <v>605</v>
      </c>
      <c r="B2702" s="113" t="s">
        <v>1736</v>
      </c>
      <c r="C2702" s="112" t="s">
        <v>8</v>
      </c>
      <c r="D2702" s="112" t="s">
        <v>36</v>
      </c>
      <c r="E2702" s="114">
        <v>0.94850000000000001</v>
      </c>
      <c r="F2702" s="115">
        <f t="shared" ref="F2702:F2703" si="758">IF(D2702="H",$K$9*AF2702,$K$10*AF2702)</f>
        <v>15.75</v>
      </c>
      <c r="G2702" s="115">
        <f t="shared" ref="G2702:G2703" si="759">ROUND(F2702*E2702,2)</f>
        <v>14.94</v>
      </c>
      <c r="AA2702" s="6" t="s">
        <v>605</v>
      </c>
      <c r="AB2702" s="6" t="s">
        <v>1736</v>
      </c>
      <c r="AC2702" s="6" t="s">
        <v>8</v>
      </c>
      <c r="AD2702" s="6" t="s">
        <v>36</v>
      </c>
      <c r="AE2702" s="6">
        <v>0.94850000000000001</v>
      </c>
      <c r="AF2702" s="104">
        <v>21</v>
      </c>
      <c r="AG2702" s="104">
        <v>19.91</v>
      </c>
    </row>
    <row r="2703" spans="1:33" ht="15" customHeight="1">
      <c r="A2703" s="112" t="s">
        <v>127</v>
      </c>
      <c r="B2703" s="113" t="s">
        <v>1727</v>
      </c>
      <c r="C2703" s="112" t="s">
        <v>8</v>
      </c>
      <c r="D2703" s="112" t="s">
        <v>36</v>
      </c>
      <c r="E2703" s="114">
        <v>0.29880000000000001</v>
      </c>
      <c r="F2703" s="115">
        <f t="shared" si="758"/>
        <v>12.84</v>
      </c>
      <c r="G2703" s="115">
        <f t="shared" si="759"/>
        <v>3.84</v>
      </c>
      <c r="AA2703" s="6" t="s">
        <v>127</v>
      </c>
      <c r="AB2703" s="6" t="s">
        <v>1727</v>
      </c>
      <c r="AC2703" s="6" t="s">
        <v>8</v>
      </c>
      <c r="AD2703" s="6" t="s">
        <v>36</v>
      </c>
      <c r="AE2703" s="6">
        <v>0.29880000000000001</v>
      </c>
      <c r="AF2703" s="104">
        <v>17.12</v>
      </c>
      <c r="AG2703" s="104">
        <v>5.1100000000000003</v>
      </c>
    </row>
    <row r="2704" spans="1:33" ht="18" customHeight="1">
      <c r="A2704" s="107"/>
      <c r="B2704" s="107"/>
      <c r="C2704" s="107"/>
      <c r="D2704" s="107"/>
      <c r="E2704" s="116" t="s">
        <v>99</v>
      </c>
      <c r="F2704" s="116"/>
      <c r="G2704" s="117">
        <f>SUM(G2702:G2703)</f>
        <v>18.78</v>
      </c>
      <c r="AE2704" s="6" t="s">
        <v>99</v>
      </c>
      <c r="AG2704" s="104">
        <v>25.02</v>
      </c>
    </row>
    <row r="2705" spans="1:33" ht="15" customHeight="1">
      <c r="A2705" s="107"/>
      <c r="B2705" s="107"/>
      <c r="C2705" s="107"/>
      <c r="D2705" s="107"/>
      <c r="E2705" s="118" t="s">
        <v>21</v>
      </c>
      <c r="F2705" s="118"/>
      <c r="G2705" s="119">
        <f>G2704+G2700</f>
        <v>235.74</v>
      </c>
      <c r="AE2705" s="6" t="s">
        <v>21</v>
      </c>
      <c r="AG2705" s="104">
        <v>314.29000000000002</v>
      </c>
    </row>
    <row r="2706" spans="1:33" ht="9.9499999999999993" customHeight="1">
      <c r="A2706" s="107"/>
      <c r="B2706" s="107"/>
      <c r="C2706" s="108"/>
      <c r="D2706" s="108"/>
      <c r="E2706" s="107"/>
      <c r="F2706" s="107"/>
      <c r="G2706" s="107"/>
    </row>
    <row r="2707" spans="1:33" ht="20.100000000000001" customHeight="1">
      <c r="A2707" s="109" t="s">
        <v>934</v>
      </c>
      <c r="B2707" s="109"/>
      <c r="C2707" s="109"/>
      <c r="D2707" s="109"/>
      <c r="E2707" s="109"/>
      <c r="F2707" s="109"/>
      <c r="G2707" s="109"/>
      <c r="AA2707" s="6" t="s">
        <v>934</v>
      </c>
    </row>
    <row r="2708" spans="1:33" ht="15" customHeight="1">
      <c r="A2708" s="110" t="s">
        <v>63</v>
      </c>
      <c r="B2708" s="110"/>
      <c r="C2708" s="111" t="s">
        <v>2</v>
      </c>
      <c r="D2708" s="111" t="s">
        <v>3</v>
      </c>
      <c r="E2708" s="111" t="s">
        <v>4</v>
      </c>
      <c r="F2708" s="111" t="s">
        <v>5</v>
      </c>
      <c r="G2708" s="111" t="s">
        <v>6</v>
      </c>
      <c r="AA2708" s="6" t="s">
        <v>63</v>
      </c>
      <c r="AC2708" s="6" t="s">
        <v>2</v>
      </c>
      <c r="AD2708" s="6" t="s">
        <v>3</v>
      </c>
      <c r="AE2708" s="6" t="s">
        <v>4</v>
      </c>
      <c r="AF2708" s="104" t="s">
        <v>5</v>
      </c>
      <c r="AG2708" s="104" t="s">
        <v>6</v>
      </c>
    </row>
    <row r="2709" spans="1:33">
      <c r="A2709" s="112">
        <v>11186</v>
      </c>
      <c r="B2709" s="113" t="s">
        <v>2032</v>
      </c>
      <c r="C2709" s="112" t="s">
        <v>8</v>
      </c>
      <c r="D2709" s="112" t="s">
        <v>542</v>
      </c>
      <c r="E2709" s="114" t="s">
        <v>1882</v>
      </c>
      <c r="F2709" s="115">
        <f t="shared" ref="F2709:F2710" si="760">IF(D2709="H",$K$9*AF2709,$K$10*AF2709)</f>
        <v>322.5</v>
      </c>
      <c r="G2709" s="115">
        <f>ROUND(F2709*E2709,2)</f>
        <v>322.5</v>
      </c>
      <c r="AA2709" s="6">
        <v>11186</v>
      </c>
      <c r="AB2709" s="6" t="s">
        <v>2032</v>
      </c>
      <c r="AC2709" s="6" t="s">
        <v>8</v>
      </c>
      <c r="AD2709" s="6" t="s">
        <v>542</v>
      </c>
      <c r="AE2709" s="6" t="s">
        <v>1882</v>
      </c>
      <c r="AF2709" s="104" t="s">
        <v>2033</v>
      </c>
      <c r="AG2709" s="104">
        <v>430</v>
      </c>
    </row>
    <row r="2710" spans="1:33" ht="15" customHeight="1">
      <c r="A2710" s="112">
        <v>442</v>
      </c>
      <c r="B2710" s="113" t="s">
        <v>2036</v>
      </c>
      <c r="C2710" s="112" t="s">
        <v>8</v>
      </c>
      <c r="D2710" s="112" t="s">
        <v>55</v>
      </c>
      <c r="E2710" s="114" t="s">
        <v>2034</v>
      </c>
      <c r="F2710" s="115">
        <f t="shared" si="760"/>
        <v>5.8725000000000005</v>
      </c>
      <c r="G2710" s="115">
        <f>ROUND(F2710*E2710,2)</f>
        <v>23.49</v>
      </c>
      <c r="AA2710" s="6">
        <v>442</v>
      </c>
      <c r="AB2710" s="6" t="s">
        <v>2036</v>
      </c>
      <c r="AC2710" s="6" t="s">
        <v>8</v>
      </c>
      <c r="AD2710" s="6" t="s">
        <v>55</v>
      </c>
      <c r="AE2710" s="6" t="s">
        <v>2034</v>
      </c>
      <c r="AF2710" s="104" t="s">
        <v>2035</v>
      </c>
      <c r="AG2710" s="104">
        <v>31.32</v>
      </c>
    </row>
    <row r="2711" spans="1:33" ht="15" customHeight="1">
      <c r="A2711" s="107"/>
      <c r="B2711" s="107"/>
      <c r="C2711" s="107"/>
      <c r="D2711" s="107"/>
      <c r="E2711" s="116" t="s">
        <v>75</v>
      </c>
      <c r="F2711" s="116"/>
      <c r="G2711" s="117">
        <f>SUM(G2709:G2710)</f>
        <v>345.99</v>
      </c>
      <c r="AE2711" s="6" t="s">
        <v>75</v>
      </c>
      <c r="AG2711" s="104">
        <v>461.32</v>
      </c>
    </row>
    <row r="2712" spans="1:33" ht="15" customHeight="1">
      <c r="A2712" s="110" t="s">
        <v>96</v>
      </c>
      <c r="B2712" s="110"/>
      <c r="C2712" s="111" t="s">
        <v>2</v>
      </c>
      <c r="D2712" s="111" t="s">
        <v>3</v>
      </c>
      <c r="E2712" s="111" t="s">
        <v>4</v>
      </c>
      <c r="F2712" s="111" t="s">
        <v>5</v>
      </c>
      <c r="G2712" s="111" t="s">
        <v>6</v>
      </c>
      <c r="AA2712" s="6" t="s">
        <v>96</v>
      </c>
      <c r="AC2712" s="6" t="s">
        <v>2</v>
      </c>
      <c r="AD2712" s="6" t="s">
        <v>3</v>
      </c>
      <c r="AE2712" s="6" t="s">
        <v>4</v>
      </c>
      <c r="AF2712" s="104" t="s">
        <v>5</v>
      </c>
      <c r="AG2712" s="104" t="s">
        <v>6</v>
      </c>
    </row>
    <row r="2713" spans="1:33" ht="15" customHeight="1">
      <c r="A2713" s="112">
        <v>88325</v>
      </c>
      <c r="B2713" s="113" t="s">
        <v>2037</v>
      </c>
      <c r="C2713" s="112" t="s">
        <v>8</v>
      </c>
      <c r="D2713" s="112" t="s">
        <v>36</v>
      </c>
      <c r="E2713" s="114">
        <v>2</v>
      </c>
      <c r="F2713" s="115">
        <f t="shared" ref="F2713:F2714" si="761">IF(D2713="H",$K$9*AF2713,$K$10*AF2713)</f>
        <v>13.440000000000001</v>
      </c>
      <c r="G2713" s="115">
        <f t="shared" ref="G2713:G2714" si="762">ROUND(F2713*E2713,2)</f>
        <v>26.88</v>
      </c>
      <c r="AA2713" s="6">
        <v>88325</v>
      </c>
      <c r="AB2713" s="6" t="s">
        <v>2037</v>
      </c>
      <c r="AC2713" s="6" t="s">
        <v>8</v>
      </c>
      <c r="AD2713" s="6" t="s">
        <v>36</v>
      </c>
      <c r="AE2713" s="6">
        <v>2</v>
      </c>
      <c r="AF2713" s="104">
        <v>17.920000000000002</v>
      </c>
      <c r="AG2713" s="104">
        <v>35.840000000000003</v>
      </c>
    </row>
    <row r="2714" spans="1:33" ht="15" customHeight="1">
      <c r="A2714" s="112" t="s">
        <v>127</v>
      </c>
      <c r="B2714" s="113" t="s">
        <v>1727</v>
      </c>
      <c r="C2714" s="112" t="s">
        <v>8</v>
      </c>
      <c r="D2714" s="112" t="s">
        <v>36</v>
      </c>
      <c r="E2714" s="114">
        <v>0.4</v>
      </c>
      <c r="F2714" s="115">
        <f t="shared" si="761"/>
        <v>12.84</v>
      </c>
      <c r="G2714" s="115">
        <f t="shared" si="762"/>
        <v>5.14</v>
      </c>
      <c r="AA2714" s="6" t="s">
        <v>127</v>
      </c>
      <c r="AB2714" s="6" t="s">
        <v>1727</v>
      </c>
      <c r="AC2714" s="6" t="s">
        <v>8</v>
      </c>
      <c r="AD2714" s="6" t="s">
        <v>36</v>
      </c>
      <c r="AE2714" s="6">
        <v>0.4</v>
      </c>
      <c r="AF2714" s="104">
        <v>17.12</v>
      </c>
      <c r="AG2714" s="104">
        <v>6.85</v>
      </c>
    </row>
    <row r="2715" spans="1:33" ht="15" customHeight="1">
      <c r="A2715" s="107"/>
      <c r="B2715" s="107"/>
      <c r="C2715" s="107"/>
      <c r="D2715" s="107"/>
      <c r="E2715" s="116" t="s">
        <v>99</v>
      </c>
      <c r="F2715" s="116"/>
      <c r="G2715" s="117">
        <f>SUM(G2713:G2714)</f>
        <v>32.019999999999996</v>
      </c>
      <c r="AE2715" s="6" t="s">
        <v>99</v>
      </c>
      <c r="AG2715" s="104">
        <v>42.690000000000005</v>
      </c>
    </row>
    <row r="2716" spans="1:33" ht="15" customHeight="1">
      <c r="A2716" s="107"/>
      <c r="B2716" s="107"/>
      <c r="C2716" s="107"/>
      <c r="D2716" s="107"/>
      <c r="E2716" s="118" t="s">
        <v>21</v>
      </c>
      <c r="F2716" s="118"/>
      <c r="G2716" s="119">
        <f>G2715+G2711</f>
        <v>378.01</v>
      </c>
      <c r="AE2716" s="6" t="s">
        <v>21</v>
      </c>
      <c r="AG2716" s="104">
        <v>504.01</v>
      </c>
    </row>
    <row r="2717" spans="1:33" ht="9.9499999999999993" customHeight="1">
      <c r="A2717" s="107"/>
      <c r="B2717" s="107"/>
      <c r="C2717" s="108"/>
      <c r="D2717" s="108"/>
      <c r="E2717" s="107"/>
      <c r="F2717" s="107"/>
      <c r="G2717" s="107"/>
    </row>
    <row r="2718" spans="1:33" ht="27" customHeight="1">
      <c r="A2718" s="109" t="s">
        <v>935</v>
      </c>
      <c r="B2718" s="109"/>
      <c r="C2718" s="109"/>
      <c r="D2718" s="109"/>
      <c r="E2718" s="109"/>
      <c r="F2718" s="109"/>
      <c r="G2718" s="109"/>
      <c r="AA2718" s="6" t="s">
        <v>935</v>
      </c>
    </row>
    <row r="2719" spans="1:33" ht="15" customHeight="1">
      <c r="A2719" s="110" t="s">
        <v>18</v>
      </c>
      <c r="B2719" s="110"/>
      <c r="C2719" s="111" t="s">
        <v>2</v>
      </c>
      <c r="D2719" s="111" t="s">
        <v>3</v>
      </c>
      <c r="E2719" s="111" t="s">
        <v>4</v>
      </c>
      <c r="F2719" s="111" t="s">
        <v>5</v>
      </c>
      <c r="G2719" s="111" t="s">
        <v>6</v>
      </c>
      <c r="AA2719" s="6" t="s">
        <v>18</v>
      </c>
      <c r="AC2719" s="6" t="s">
        <v>2</v>
      </c>
      <c r="AD2719" s="6" t="s">
        <v>3</v>
      </c>
      <c r="AE2719" s="6" t="s">
        <v>4</v>
      </c>
      <c r="AF2719" s="104" t="s">
        <v>5</v>
      </c>
      <c r="AG2719" s="104" t="s">
        <v>6</v>
      </c>
    </row>
    <row r="2720" spans="1:33" ht="20.100000000000001" customHeight="1">
      <c r="A2720" s="112" t="s">
        <v>936</v>
      </c>
      <c r="B2720" s="113" t="s">
        <v>937</v>
      </c>
      <c r="C2720" s="112" t="s">
        <v>8</v>
      </c>
      <c r="D2720" s="112" t="s">
        <v>55</v>
      </c>
      <c r="E2720" s="114">
        <v>1</v>
      </c>
      <c r="F2720" s="115">
        <f t="shared" ref="F2720:F2724" si="763">IF(D2720="H",$K$9*AF2720,$K$10*AF2720)</f>
        <v>7.4325000000000001</v>
      </c>
      <c r="G2720" s="115">
        <f t="shared" ref="G2720:G2724" si="764">ROUND(F2720*E2720,2)</f>
        <v>7.43</v>
      </c>
      <c r="AA2720" s="6" t="s">
        <v>936</v>
      </c>
      <c r="AB2720" s="6" t="s">
        <v>937</v>
      </c>
      <c r="AC2720" s="6" t="s">
        <v>8</v>
      </c>
      <c r="AD2720" s="6" t="s">
        <v>55</v>
      </c>
      <c r="AE2720" s="6">
        <v>1</v>
      </c>
      <c r="AF2720" s="104">
        <v>9.91</v>
      </c>
      <c r="AG2720" s="104">
        <v>9.91</v>
      </c>
    </row>
    <row r="2721" spans="1:33" ht="29.1" customHeight="1">
      <c r="A2721" s="112" t="s">
        <v>938</v>
      </c>
      <c r="B2721" s="113" t="s">
        <v>939</v>
      </c>
      <c r="C2721" s="112" t="s">
        <v>8</v>
      </c>
      <c r="D2721" s="112" t="s">
        <v>55</v>
      </c>
      <c r="E2721" s="114">
        <v>1</v>
      </c>
      <c r="F2721" s="115">
        <f t="shared" si="763"/>
        <v>104.8575</v>
      </c>
      <c r="G2721" s="115">
        <f t="shared" si="764"/>
        <v>104.86</v>
      </c>
      <c r="AA2721" s="6" t="s">
        <v>938</v>
      </c>
      <c r="AB2721" s="6" t="s">
        <v>939</v>
      </c>
      <c r="AC2721" s="6" t="s">
        <v>8</v>
      </c>
      <c r="AD2721" s="6" t="s">
        <v>55</v>
      </c>
      <c r="AE2721" s="6">
        <v>1</v>
      </c>
      <c r="AF2721" s="104">
        <v>139.81</v>
      </c>
      <c r="AG2721" s="104">
        <v>139.81</v>
      </c>
    </row>
    <row r="2722" spans="1:33" ht="20.100000000000001" customHeight="1">
      <c r="A2722" s="112" t="s">
        <v>940</v>
      </c>
      <c r="B2722" s="113" t="s">
        <v>941</v>
      </c>
      <c r="C2722" s="112" t="s">
        <v>8</v>
      </c>
      <c r="D2722" s="112" t="s">
        <v>55</v>
      </c>
      <c r="E2722" s="114">
        <v>1</v>
      </c>
      <c r="F2722" s="115">
        <f t="shared" si="763"/>
        <v>16.642500000000002</v>
      </c>
      <c r="G2722" s="115">
        <f t="shared" si="764"/>
        <v>16.64</v>
      </c>
      <c r="AA2722" s="6" t="s">
        <v>940</v>
      </c>
      <c r="AB2722" s="6" t="s">
        <v>941</v>
      </c>
      <c r="AC2722" s="6" t="s">
        <v>8</v>
      </c>
      <c r="AD2722" s="6" t="s">
        <v>55</v>
      </c>
      <c r="AE2722" s="6">
        <v>1</v>
      </c>
      <c r="AF2722" s="104">
        <v>22.19</v>
      </c>
      <c r="AG2722" s="104">
        <v>22.19</v>
      </c>
    </row>
    <row r="2723" spans="1:33" ht="20.100000000000001" customHeight="1">
      <c r="A2723" s="112" t="s">
        <v>942</v>
      </c>
      <c r="B2723" s="113" t="s">
        <v>943</v>
      </c>
      <c r="C2723" s="112" t="s">
        <v>8</v>
      </c>
      <c r="D2723" s="112" t="s">
        <v>55</v>
      </c>
      <c r="E2723" s="114">
        <v>1</v>
      </c>
      <c r="F2723" s="115">
        <f t="shared" si="763"/>
        <v>54.375</v>
      </c>
      <c r="G2723" s="115">
        <f t="shared" si="764"/>
        <v>54.38</v>
      </c>
      <c r="AA2723" s="6" t="s">
        <v>942</v>
      </c>
      <c r="AB2723" s="6" t="s">
        <v>943</v>
      </c>
      <c r="AC2723" s="6" t="s">
        <v>8</v>
      </c>
      <c r="AD2723" s="6" t="s">
        <v>55</v>
      </c>
      <c r="AE2723" s="6">
        <v>1</v>
      </c>
      <c r="AF2723" s="104">
        <v>72.5</v>
      </c>
      <c r="AG2723" s="104">
        <v>72.5</v>
      </c>
    </row>
    <row r="2724" spans="1:33" ht="20.100000000000001" customHeight="1">
      <c r="A2724" s="112" t="s">
        <v>944</v>
      </c>
      <c r="B2724" s="113" t="s">
        <v>945</v>
      </c>
      <c r="C2724" s="112" t="s">
        <v>8</v>
      </c>
      <c r="D2724" s="112" t="s">
        <v>55</v>
      </c>
      <c r="E2724" s="114">
        <v>1</v>
      </c>
      <c r="F2724" s="115">
        <f t="shared" si="763"/>
        <v>6.7575000000000003</v>
      </c>
      <c r="G2724" s="115">
        <f t="shared" si="764"/>
        <v>6.76</v>
      </c>
      <c r="AA2724" s="6" t="s">
        <v>944</v>
      </c>
      <c r="AB2724" s="6" t="s">
        <v>945</v>
      </c>
      <c r="AC2724" s="6" t="s">
        <v>8</v>
      </c>
      <c r="AD2724" s="6" t="s">
        <v>55</v>
      </c>
      <c r="AE2724" s="6">
        <v>1</v>
      </c>
      <c r="AF2724" s="104">
        <v>9.01</v>
      </c>
      <c r="AG2724" s="104">
        <v>9.01</v>
      </c>
    </row>
    <row r="2725" spans="1:33" ht="15" customHeight="1">
      <c r="A2725" s="107"/>
      <c r="B2725" s="107"/>
      <c r="C2725" s="107"/>
      <c r="D2725" s="107"/>
      <c r="E2725" s="116" t="s">
        <v>20</v>
      </c>
      <c r="F2725" s="116"/>
      <c r="G2725" s="117">
        <f>SUM(G2720:G2724)</f>
        <v>190.07</v>
      </c>
      <c r="AE2725" s="6" t="s">
        <v>20</v>
      </c>
      <c r="AG2725" s="104">
        <v>253.42</v>
      </c>
    </row>
    <row r="2726" spans="1:33" ht="15" customHeight="1">
      <c r="A2726" s="107"/>
      <c r="B2726" s="107"/>
      <c r="C2726" s="107"/>
      <c r="D2726" s="107"/>
      <c r="E2726" s="118" t="s">
        <v>21</v>
      </c>
      <c r="F2726" s="118"/>
      <c r="G2726" s="119">
        <f>G2725</f>
        <v>190.07</v>
      </c>
      <c r="AE2726" s="6" t="s">
        <v>21</v>
      </c>
      <c r="AG2726" s="104">
        <v>253.42</v>
      </c>
    </row>
    <row r="2727" spans="1:33" ht="9.9499999999999993" customHeight="1">
      <c r="A2727" s="107"/>
      <c r="B2727" s="107"/>
      <c r="C2727" s="108"/>
      <c r="D2727" s="108"/>
      <c r="E2727" s="107"/>
      <c r="F2727" s="107"/>
      <c r="G2727" s="107"/>
    </row>
    <row r="2728" spans="1:33" ht="20.100000000000001" customHeight="1">
      <c r="A2728" s="109" t="s">
        <v>946</v>
      </c>
      <c r="B2728" s="109"/>
      <c r="C2728" s="109"/>
      <c r="D2728" s="109"/>
      <c r="E2728" s="109"/>
      <c r="F2728" s="109"/>
      <c r="G2728" s="109"/>
      <c r="AA2728" s="6" t="s">
        <v>946</v>
      </c>
    </row>
    <row r="2729" spans="1:33" ht="15" customHeight="1">
      <c r="A2729" s="110" t="s">
        <v>63</v>
      </c>
      <c r="B2729" s="110"/>
      <c r="C2729" s="111" t="s">
        <v>2</v>
      </c>
      <c r="D2729" s="111" t="s">
        <v>3</v>
      </c>
      <c r="E2729" s="111" t="s">
        <v>4</v>
      </c>
      <c r="F2729" s="111" t="s">
        <v>5</v>
      </c>
      <c r="G2729" s="111" t="s">
        <v>6</v>
      </c>
      <c r="AA2729" s="6" t="s">
        <v>63</v>
      </c>
      <c r="AC2729" s="6" t="s">
        <v>2</v>
      </c>
      <c r="AD2729" s="6" t="s">
        <v>3</v>
      </c>
      <c r="AE2729" s="6" t="s">
        <v>4</v>
      </c>
      <c r="AF2729" s="104" t="s">
        <v>5</v>
      </c>
      <c r="AG2729" s="104" t="s">
        <v>6</v>
      </c>
    </row>
    <row r="2730" spans="1:33" ht="15" customHeight="1">
      <c r="A2730" s="112" t="s">
        <v>536</v>
      </c>
      <c r="B2730" s="113" t="s">
        <v>537</v>
      </c>
      <c r="C2730" s="112" t="s">
        <v>8</v>
      </c>
      <c r="D2730" s="112" t="s">
        <v>403</v>
      </c>
      <c r="E2730" s="114">
        <v>1E-3</v>
      </c>
      <c r="F2730" s="115">
        <f t="shared" ref="F2730:F2733" si="765">IF(D2730="H",$K$9*AF2730,$K$10*AF2730)</f>
        <v>66.442499999999995</v>
      </c>
      <c r="G2730" s="115">
        <f>ROUND(F2730*E2730,2)</f>
        <v>7.0000000000000007E-2</v>
      </c>
      <c r="AA2730" s="6" t="s">
        <v>536</v>
      </c>
      <c r="AB2730" s="6" t="s">
        <v>537</v>
      </c>
      <c r="AC2730" s="6" t="s">
        <v>8</v>
      </c>
      <c r="AD2730" s="6" t="s">
        <v>403</v>
      </c>
      <c r="AE2730" s="6">
        <v>1E-3</v>
      </c>
      <c r="AF2730" s="104">
        <v>88.59</v>
      </c>
      <c r="AG2730" s="104">
        <v>0.09</v>
      </c>
    </row>
    <row r="2731" spans="1:33" ht="15" customHeight="1">
      <c r="A2731" s="112" t="s">
        <v>947</v>
      </c>
      <c r="B2731" s="113" t="s">
        <v>948</v>
      </c>
      <c r="C2731" s="112" t="s">
        <v>48</v>
      </c>
      <c r="D2731" s="112" t="s">
        <v>644</v>
      </c>
      <c r="E2731" s="114">
        <v>1</v>
      </c>
      <c r="F2731" s="115">
        <f t="shared" si="765"/>
        <v>491.70000000000005</v>
      </c>
      <c r="G2731" s="115">
        <f t="shared" ref="G2731:G2732" si="766">ROUND(F2731*E2731,2)</f>
        <v>491.7</v>
      </c>
      <c r="AA2731" s="6" t="s">
        <v>947</v>
      </c>
      <c r="AB2731" s="6" t="s">
        <v>948</v>
      </c>
      <c r="AC2731" s="6" t="s">
        <v>48</v>
      </c>
      <c r="AD2731" s="6" t="s">
        <v>644</v>
      </c>
      <c r="AE2731" s="6">
        <v>1</v>
      </c>
      <c r="AF2731" s="104">
        <v>655.6</v>
      </c>
      <c r="AG2731" s="104">
        <v>655.6</v>
      </c>
    </row>
    <row r="2732" spans="1:33" ht="20.100000000000001" customHeight="1">
      <c r="A2732" s="112" t="s">
        <v>949</v>
      </c>
      <c r="B2732" s="113" t="s">
        <v>2291</v>
      </c>
      <c r="C2732" s="112" t="s">
        <v>8</v>
      </c>
      <c r="D2732" s="112" t="s">
        <v>644</v>
      </c>
      <c r="E2732" s="114">
        <v>1</v>
      </c>
      <c r="F2732" s="115">
        <f t="shared" si="765"/>
        <v>776.55750000000012</v>
      </c>
      <c r="G2732" s="115">
        <f t="shared" si="766"/>
        <v>776.56</v>
      </c>
      <c r="AA2732" s="6" t="s">
        <v>949</v>
      </c>
      <c r="AB2732" s="6" t="s">
        <v>2291</v>
      </c>
      <c r="AC2732" s="6" t="s">
        <v>8</v>
      </c>
      <c r="AD2732" s="6" t="s">
        <v>644</v>
      </c>
      <c r="AE2732" s="6">
        <v>1</v>
      </c>
      <c r="AF2732" s="104">
        <v>1035.4100000000001</v>
      </c>
      <c r="AG2732" s="104">
        <v>1035.4100000000001</v>
      </c>
    </row>
    <row r="2733" spans="1:33" ht="15" customHeight="1">
      <c r="A2733" s="112" t="s">
        <v>950</v>
      </c>
      <c r="B2733" s="113" t="s">
        <v>951</v>
      </c>
      <c r="C2733" s="112" t="s">
        <v>8</v>
      </c>
      <c r="D2733" s="112" t="s">
        <v>74</v>
      </c>
      <c r="E2733" s="114">
        <v>0.4</v>
      </c>
      <c r="F2733" s="115">
        <f t="shared" si="765"/>
        <v>4.9649999999999999</v>
      </c>
      <c r="G2733" s="115">
        <f>ROUND(F2733*E2733,2)</f>
        <v>1.99</v>
      </c>
      <c r="AA2733" s="6" t="s">
        <v>950</v>
      </c>
      <c r="AB2733" s="6" t="s">
        <v>951</v>
      </c>
      <c r="AC2733" s="6" t="s">
        <v>8</v>
      </c>
      <c r="AD2733" s="6" t="s">
        <v>74</v>
      </c>
      <c r="AE2733" s="6">
        <v>0.4</v>
      </c>
      <c r="AF2733" s="104">
        <v>6.62</v>
      </c>
      <c r="AG2733" s="104">
        <v>2.65</v>
      </c>
    </row>
    <row r="2734" spans="1:33" ht="15" customHeight="1">
      <c r="A2734" s="107"/>
      <c r="B2734" s="107"/>
      <c r="C2734" s="107"/>
      <c r="D2734" s="107"/>
      <c r="E2734" s="116" t="s">
        <v>75</v>
      </c>
      <c r="F2734" s="116"/>
      <c r="G2734" s="117">
        <f>SUM(G2730:G2733)</f>
        <v>1270.32</v>
      </c>
      <c r="AE2734" s="6" t="s">
        <v>75</v>
      </c>
      <c r="AG2734" s="104">
        <v>1693.7500000000002</v>
      </c>
    </row>
    <row r="2735" spans="1:33" ht="15" customHeight="1">
      <c r="A2735" s="110" t="s">
        <v>96</v>
      </c>
      <c r="B2735" s="110"/>
      <c r="C2735" s="111" t="s">
        <v>2</v>
      </c>
      <c r="D2735" s="111" t="s">
        <v>3</v>
      </c>
      <c r="E2735" s="111" t="s">
        <v>4</v>
      </c>
      <c r="F2735" s="111" t="s">
        <v>5</v>
      </c>
      <c r="G2735" s="111" t="s">
        <v>6</v>
      </c>
      <c r="AA2735" s="6" t="s">
        <v>96</v>
      </c>
      <c r="AC2735" s="6" t="s">
        <v>2</v>
      </c>
      <c r="AD2735" s="6" t="s">
        <v>3</v>
      </c>
      <c r="AE2735" s="6" t="s">
        <v>4</v>
      </c>
      <c r="AF2735" s="104" t="s">
        <v>5</v>
      </c>
      <c r="AG2735" s="104" t="s">
        <v>6</v>
      </c>
    </row>
    <row r="2736" spans="1:33" ht="15" customHeight="1">
      <c r="A2736" s="112">
        <v>88267</v>
      </c>
      <c r="B2736" s="113" t="s">
        <v>2292</v>
      </c>
      <c r="C2736" s="112" t="s">
        <v>8</v>
      </c>
      <c r="D2736" s="112" t="s">
        <v>60</v>
      </c>
      <c r="E2736" s="114">
        <v>1.82</v>
      </c>
      <c r="F2736" s="115">
        <f t="shared" ref="F2736:F2738" si="767">IF(D2736="H",$K$9*AF2736,$K$10*AF2736)</f>
        <v>15.75</v>
      </c>
      <c r="G2736" s="115">
        <f t="shared" ref="G2736:G2737" si="768">ROUND(F2736*E2736,2)</f>
        <v>28.67</v>
      </c>
      <c r="AA2736" s="6">
        <v>88267</v>
      </c>
      <c r="AB2736" s="6" t="s">
        <v>2292</v>
      </c>
      <c r="AC2736" s="6" t="s">
        <v>8</v>
      </c>
      <c r="AD2736" s="6" t="s">
        <v>60</v>
      </c>
      <c r="AE2736" s="6">
        <v>1.82</v>
      </c>
      <c r="AF2736" s="104">
        <v>21</v>
      </c>
      <c r="AG2736" s="104">
        <v>38.22</v>
      </c>
    </row>
    <row r="2737" spans="1:33" ht="15" customHeight="1">
      <c r="A2737" s="112">
        <v>88309</v>
      </c>
      <c r="B2737" s="113" t="s">
        <v>1868</v>
      </c>
      <c r="C2737" s="112" t="s">
        <v>8</v>
      </c>
      <c r="D2737" s="112" t="s">
        <v>60</v>
      </c>
      <c r="E2737" s="114">
        <v>1.1000000000000001</v>
      </c>
      <c r="F2737" s="115">
        <f t="shared" si="767"/>
        <v>16.297499999999999</v>
      </c>
      <c r="G2737" s="115">
        <f t="shared" si="768"/>
        <v>17.93</v>
      </c>
      <c r="AA2737" s="6">
        <v>88309</v>
      </c>
      <c r="AB2737" s="6" t="s">
        <v>1868</v>
      </c>
      <c r="AC2737" s="6" t="s">
        <v>8</v>
      </c>
      <c r="AD2737" s="6" t="s">
        <v>60</v>
      </c>
      <c r="AE2737" s="6">
        <v>1.1000000000000001</v>
      </c>
      <c r="AF2737" s="104">
        <v>21.73</v>
      </c>
      <c r="AG2737" s="104">
        <v>23.9</v>
      </c>
    </row>
    <row r="2738" spans="1:33" ht="15" customHeight="1">
      <c r="A2738" s="112">
        <v>88316</v>
      </c>
      <c r="B2738" s="113" t="s">
        <v>1869</v>
      </c>
      <c r="C2738" s="112" t="s">
        <v>8</v>
      </c>
      <c r="D2738" s="112" t="s">
        <v>60</v>
      </c>
      <c r="E2738" s="114">
        <v>2.8</v>
      </c>
      <c r="F2738" s="115">
        <f t="shared" si="767"/>
        <v>12.84</v>
      </c>
      <c r="G2738" s="115">
        <f>ROUND(F2738*E2738,2)</f>
        <v>35.950000000000003</v>
      </c>
      <c r="AA2738" s="6">
        <v>88316</v>
      </c>
      <c r="AB2738" s="6" t="s">
        <v>1869</v>
      </c>
      <c r="AC2738" s="6" t="s">
        <v>8</v>
      </c>
      <c r="AD2738" s="6" t="s">
        <v>60</v>
      </c>
      <c r="AE2738" s="6">
        <v>2.8</v>
      </c>
      <c r="AF2738" s="104">
        <v>17.12</v>
      </c>
      <c r="AG2738" s="104">
        <v>47.94</v>
      </c>
    </row>
    <row r="2739" spans="1:33" ht="15" customHeight="1">
      <c r="A2739" s="107"/>
      <c r="B2739" s="107"/>
      <c r="C2739" s="107"/>
      <c r="D2739" s="107"/>
      <c r="E2739" s="116" t="s">
        <v>99</v>
      </c>
      <c r="F2739" s="116"/>
      <c r="G2739" s="117">
        <f>SUM(G2736:G2738)</f>
        <v>82.550000000000011</v>
      </c>
      <c r="AE2739" s="6" t="s">
        <v>99</v>
      </c>
      <c r="AG2739" s="104">
        <v>110.06</v>
      </c>
    </row>
    <row r="2740" spans="1:33" ht="15" customHeight="1">
      <c r="A2740" s="107"/>
      <c r="B2740" s="107"/>
      <c r="C2740" s="107"/>
      <c r="D2740" s="107"/>
      <c r="E2740" s="118" t="s">
        <v>21</v>
      </c>
      <c r="F2740" s="118"/>
      <c r="G2740" s="119">
        <f>G2739+G2734</f>
        <v>1352.87</v>
      </c>
      <c r="AE2740" s="6" t="s">
        <v>21</v>
      </c>
      <c r="AG2740" s="104">
        <v>1803.8100000000002</v>
      </c>
    </row>
    <row r="2741" spans="1:33" ht="9.9499999999999993" customHeight="1">
      <c r="A2741" s="107"/>
      <c r="B2741" s="107"/>
      <c r="C2741" s="108"/>
      <c r="D2741" s="108"/>
      <c r="E2741" s="107"/>
      <c r="F2741" s="107"/>
      <c r="G2741" s="107"/>
    </row>
    <row r="2742" spans="1:33" ht="27" customHeight="1">
      <c r="A2742" s="109" t="s">
        <v>2038</v>
      </c>
      <c r="B2742" s="109"/>
      <c r="C2742" s="109"/>
      <c r="D2742" s="109"/>
      <c r="E2742" s="109"/>
      <c r="F2742" s="109"/>
      <c r="G2742" s="109"/>
      <c r="AA2742" s="6" t="s">
        <v>2038</v>
      </c>
    </row>
    <row r="2743" spans="1:33" ht="15" customHeight="1">
      <c r="A2743" s="110" t="s">
        <v>18</v>
      </c>
      <c r="B2743" s="110"/>
      <c r="C2743" s="111" t="s">
        <v>2</v>
      </c>
      <c r="D2743" s="111" t="s">
        <v>3</v>
      </c>
      <c r="E2743" s="111" t="s">
        <v>4</v>
      </c>
      <c r="F2743" s="111" t="s">
        <v>5</v>
      </c>
      <c r="G2743" s="111" t="s">
        <v>6</v>
      </c>
      <c r="AA2743" s="6" t="s">
        <v>18</v>
      </c>
      <c r="AC2743" s="6" t="s">
        <v>2</v>
      </c>
      <c r="AD2743" s="6" t="s">
        <v>3</v>
      </c>
      <c r="AE2743" s="6" t="s">
        <v>4</v>
      </c>
      <c r="AF2743" s="104" t="s">
        <v>5</v>
      </c>
      <c r="AG2743" s="104" t="s">
        <v>6</v>
      </c>
    </row>
    <row r="2744" spans="1:33" ht="20.100000000000001" customHeight="1">
      <c r="A2744" s="112" t="s">
        <v>952</v>
      </c>
      <c r="B2744" s="113" t="s">
        <v>953</v>
      </c>
      <c r="C2744" s="112" t="s">
        <v>8</v>
      </c>
      <c r="D2744" s="112" t="s">
        <v>55</v>
      </c>
      <c r="E2744" s="114">
        <v>1</v>
      </c>
      <c r="F2744" s="115">
        <f t="shared" ref="F2744:F2745" si="769">IF(D2744="H",$K$9*AF2744,$K$10*AF2744)</f>
        <v>35.04</v>
      </c>
      <c r="G2744" s="115">
        <f t="shared" ref="G2744:G2745" si="770">ROUND(F2744*E2744,2)</f>
        <v>35.04</v>
      </c>
      <c r="AA2744" s="6" t="s">
        <v>952</v>
      </c>
      <c r="AB2744" s="6" t="s">
        <v>953</v>
      </c>
      <c r="AC2744" s="6" t="s">
        <v>8</v>
      </c>
      <c r="AD2744" s="6" t="s">
        <v>55</v>
      </c>
      <c r="AE2744" s="6">
        <v>1</v>
      </c>
      <c r="AF2744" s="104">
        <v>46.72</v>
      </c>
      <c r="AG2744" s="104">
        <v>46.72</v>
      </c>
    </row>
    <row r="2745" spans="1:33" ht="20.100000000000001" customHeight="1">
      <c r="A2745" s="112" t="s">
        <v>281</v>
      </c>
      <c r="B2745" s="113" t="s">
        <v>282</v>
      </c>
      <c r="C2745" s="112" t="s">
        <v>8</v>
      </c>
      <c r="D2745" s="112" t="s">
        <v>55</v>
      </c>
      <c r="E2745" s="114">
        <v>1</v>
      </c>
      <c r="F2745" s="115">
        <f t="shared" si="769"/>
        <v>344.29500000000002</v>
      </c>
      <c r="G2745" s="115">
        <f t="shared" si="770"/>
        <v>344.3</v>
      </c>
      <c r="AA2745" s="6" t="s">
        <v>281</v>
      </c>
      <c r="AB2745" s="6" t="s">
        <v>282</v>
      </c>
      <c r="AC2745" s="6" t="s">
        <v>8</v>
      </c>
      <c r="AD2745" s="6" t="s">
        <v>55</v>
      </c>
      <c r="AE2745" s="6">
        <v>1</v>
      </c>
      <c r="AF2745" s="104">
        <v>459.06</v>
      </c>
      <c r="AG2745" s="104">
        <v>459.06</v>
      </c>
    </row>
    <row r="2746" spans="1:33" ht="15" customHeight="1">
      <c r="A2746" s="107"/>
      <c r="B2746" s="107"/>
      <c r="C2746" s="107"/>
      <c r="D2746" s="107"/>
      <c r="E2746" s="116" t="s">
        <v>20</v>
      </c>
      <c r="F2746" s="116"/>
      <c r="G2746" s="117">
        <f>SUM(G2744:G2745)</f>
        <v>379.34000000000003</v>
      </c>
      <c r="AE2746" s="6" t="s">
        <v>20</v>
      </c>
      <c r="AG2746" s="104">
        <v>505.78</v>
      </c>
    </row>
    <row r="2747" spans="1:33" ht="15" customHeight="1">
      <c r="A2747" s="107"/>
      <c r="B2747" s="107"/>
      <c r="C2747" s="107"/>
      <c r="D2747" s="107"/>
      <c r="E2747" s="118" t="s">
        <v>21</v>
      </c>
      <c r="F2747" s="118"/>
      <c r="G2747" s="119">
        <f>G2746</f>
        <v>379.34000000000003</v>
      </c>
      <c r="AE2747" s="6" t="s">
        <v>21</v>
      </c>
      <c r="AG2747" s="104">
        <v>505.78</v>
      </c>
    </row>
    <row r="2748" spans="1:33" ht="9.9499999999999993" customHeight="1">
      <c r="A2748" s="107"/>
      <c r="B2748" s="107"/>
      <c r="C2748" s="108"/>
      <c r="D2748" s="108"/>
      <c r="E2748" s="107"/>
      <c r="F2748" s="107"/>
      <c r="G2748" s="107"/>
    </row>
    <row r="2749" spans="1:33" ht="20.100000000000001" customHeight="1">
      <c r="A2749" s="109" t="s">
        <v>954</v>
      </c>
      <c r="B2749" s="109"/>
      <c r="C2749" s="109"/>
      <c r="D2749" s="109"/>
      <c r="E2749" s="109"/>
      <c r="F2749" s="109"/>
      <c r="G2749" s="109"/>
      <c r="AA2749" s="6" t="s">
        <v>954</v>
      </c>
    </row>
    <row r="2750" spans="1:33" ht="15" customHeight="1">
      <c r="A2750" s="110" t="s">
        <v>63</v>
      </c>
      <c r="B2750" s="110"/>
      <c r="C2750" s="111" t="s">
        <v>2</v>
      </c>
      <c r="D2750" s="111" t="s">
        <v>3</v>
      </c>
      <c r="E2750" s="111" t="s">
        <v>4</v>
      </c>
      <c r="F2750" s="111" t="s">
        <v>5</v>
      </c>
      <c r="G2750" s="111" t="s">
        <v>6</v>
      </c>
      <c r="AA2750" s="6" t="s">
        <v>63</v>
      </c>
      <c r="AC2750" s="6" t="s">
        <v>2</v>
      </c>
      <c r="AD2750" s="6" t="s">
        <v>3</v>
      </c>
      <c r="AE2750" s="6" t="s">
        <v>4</v>
      </c>
      <c r="AF2750" s="104" t="s">
        <v>5</v>
      </c>
      <c r="AG2750" s="104" t="s">
        <v>6</v>
      </c>
    </row>
    <row r="2751" spans="1:33" ht="20.100000000000001" customHeight="1">
      <c r="A2751" s="112" t="s">
        <v>955</v>
      </c>
      <c r="B2751" s="113" t="s">
        <v>956</v>
      </c>
      <c r="C2751" s="112" t="s">
        <v>8</v>
      </c>
      <c r="D2751" s="112" t="s">
        <v>55</v>
      </c>
      <c r="E2751" s="114">
        <v>1</v>
      </c>
      <c r="F2751" s="115">
        <f>IF(D2751="H",$K$9*AF2751,$K$10*AF2751)</f>
        <v>6.6449999999999996</v>
      </c>
      <c r="G2751" s="115">
        <f>ROUND(F2751*E2751,2)</f>
        <v>6.65</v>
      </c>
      <c r="AA2751" s="6" t="s">
        <v>955</v>
      </c>
      <c r="AB2751" s="6" t="s">
        <v>956</v>
      </c>
      <c r="AC2751" s="6" t="s">
        <v>8</v>
      </c>
      <c r="AD2751" s="6" t="s">
        <v>55</v>
      </c>
      <c r="AE2751" s="6">
        <v>1</v>
      </c>
      <c r="AF2751" s="104">
        <v>8.86</v>
      </c>
      <c r="AG2751" s="104">
        <v>8.86</v>
      </c>
    </row>
    <row r="2752" spans="1:33" ht="15" customHeight="1">
      <c r="A2752" s="107"/>
      <c r="B2752" s="107"/>
      <c r="C2752" s="107"/>
      <c r="D2752" s="107"/>
      <c r="E2752" s="116" t="s">
        <v>75</v>
      </c>
      <c r="F2752" s="116"/>
      <c r="G2752" s="117">
        <f>SUM(G2751)</f>
        <v>6.65</v>
      </c>
      <c r="AE2752" s="6" t="s">
        <v>75</v>
      </c>
      <c r="AG2752" s="104">
        <v>8.86</v>
      </c>
    </row>
    <row r="2753" spans="1:33" ht="15" customHeight="1">
      <c r="A2753" s="110" t="s">
        <v>18</v>
      </c>
      <c r="B2753" s="110"/>
      <c r="C2753" s="111" t="s">
        <v>2</v>
      </c>
      <c r="D2753" s="111" t="s">
        <v>3</v>
      </c>
      <c r="E2753" s="111" t="s">
        <v>4</v>
      </c>
      <c r="F2753" s="111" t="s">
        <v>5</v>
      </c>
      <c r="G2753" s="111" t="s">
        <v>6</v>
      </c>
      <c r="AA2753" s="6" t="s">
        <v>18</v>
      </c>
      <c r="AC2753" s="6" t="s">
        <v>2</v>
      </c>
      <c r="AD2753" s="6" t="s">
        <v>3</v>
      </c>
      <c r="AE2753" s="6" t="s">
        <v>4</v>
      </c>
      <c r="AF2753" s="104" t="s">
        <v>5</v>
      </c>
      <c r="AG2753" s="104" t="s">
        <v>6</v>
      </c>
    </row>
    <row r="2754" spans="1:33" ht="29.1" customHeight="1">
      <c r="A2754" s="112" t="s">
        <v>957</v>
      </c>
      <c r="B2754" s="113" t="s">
        <v>958</v>
      </c>
      <c r="C2754" s="112" t="s">
        <v>8</v>
      </c>
      <c r="D2754" s="112" t="s">
        <v>55</v>
      </c>
      <c r="E2754" s="114">
        <v>1</v>
      </c>
      <c r="F2754" s="115">
        <f>IF(D2754="H",$K$9*AF2754,$K$10*AF2754)</f>
        <v>542.48249999999996</v>
      </c>
      <c r="G2754" s="115">
        <f>ROUND(F2754*E2754,2)</f>
        <v>542.48</v>
      </c>
      <c r="AA2754" s="6" t="s">
        <v>957</v>
      </c>
      <c r="AB2754" s="6" t="s">
        <v>958</v>
      </c>
      <c r="AC2754" s="6" t="s">
        <v>8</v>
      </c>
      <c r="AD2754" s="6" t="s">
        <v>55</v>
      </c>
      <c r="AE2754" s="6">
        <v>1</v>
      </c>
      <c r="AF2754" s="104">
        <v>723.31</v>
      </c>
      <c r="AG2754" s="104">
        <v>723.31</v>
      </c>
    </row>
    <row r="2755" spans="1:33" ht="15" customHeight="1">
      <c r="A2755" s="107"/>
      <c r="B2755" s="107"/>
      <c r="C2755" s="107"/>
      <c r="D2755" s="107"/>
      <c r="E2755" s="116" t="s">
        <v>20</v>
      </c>
      <c r="F2755" s="116"/>
      <c r="G2755" s="117">
        <f>SUM(G2754)</f>
        <v>542.48</v>
      </c>
      <c r="AE2755" s="6" t="s">
        <v>20</v>
      </c>
      <c r="AG2755" s="104">
        <v>723.31</v>
      </c>
    </row>
    <row r="2756" spans="1:33" ht="15" customHeight="1">
      <c r="A2756" s="107"/>
      <c r="B2756" s="107"/>
      <c r="C2756" s="107"/>
      <c r="D2756" s="107"/>
      <c r="E2756" s="118" t="s">
        <v>21</v>
      </c>
      <c r="F2756" s="118"/>
      <c r="G2756" s="119">
        <f>G2755+G2752</f>
        <v>549.13</v>
      </c>
      <c r="AE2756" s="6" t="s">
        <v>21</v>
      </c>
      <c r="AG2756" s="104">
        <v>732.17</v>
      </c>
    </row>
    <row r="2757" spans="1:33" ht="9.9499999999999993" customHeight="1">
      <c r="A2757" s="107"/>
      <c r="B2757" s="107"/>
      <c r="C2757" s="108"/>
      <c r="D2757" s="108"/>
      <c r="E2757" s="107"/>
      <c r="F2757" s="107"/>
      <c r="G2757" s="107"/>
    </row>
    <row r="2758" spans="1:33" ht="20.100000000000001" customHeight="1">
      <c r="A2758" s="109" t="s">
        <v>959</v>
      </c>
      <c r="B2758" s="109"/>
      <c r="C2758" s="109"/>
      <c r="D2758" s="109"/>
      <c r="E2758" s="109"/>
      <c r="F2758" s="109"/>
      <c r="G2758" s="109"/>
      <c r="AA2758" s="6" t="s">
        <v>959</v>
      </c>
    </row>
    <row r="2759" spans="1:33" ht="15" customHeight="1">
      <c r="A2759" s="110" t="s">
        <v>18</v>
      </c>
      <c r="B2759" s="110"/>
      <c r="C2759" s="111" t="s">
        <v>2</v>
      </c>
      <c r="D2759" s="111" t="s">
        <v>3</v>
      </c>
      <c r="E2759" s="111" t="s">
        <v>4</v>
      </c>
      <c r="F2759" s="111" t="s">
        <v>5</v>
      </c>
      <c r="G2759" s="111" t="s">
        <v>6</v>
      </c>
      <c r="AA2759" s="6" t="s">
        <v>18</v>
      </c>
      <c r="AC2759" s="6" t="s">
        <v>2</v>
      </c>
      <c r="AD2759" s="6" t="s">
        <v>3</v>
      </c>
      <c r="AE2759" s="6" t="s">
        <v>4</v>
      </c>
      <c r="AF2759" s="104" t="s">
        <v>5</v>
      </c>
      <c r="AG2759" s="104" t="s">
        <v>6</v>
      </c>
    </row>
    <row r="2760" spans="1:33" ht="20.100000000000001" customHeight="1">
      <c r="A2760" s="112" t="s">
        <v>960</v>
      </c>
      <c r="B2760" s="113" t="s">
        <v>961</v>
      </c>
      <c r="C2760" s="112" t="s">
        <v>8</v>
      </c>
      <c r="D2760" s="112" t="s">
        <v>55</v>
      </c>
      <c r="E2760" s="114">
        <v>1</v>
      </c>
      <c r="F2760" s="115">
        <f t="shared" ref="F2760:F2762" si="771">IF(D2760="H",$K$9*AF2760,$K$10*AF2760)</f>
        <v>149.67750000000001</v>
      </c>
      <c r="G2760" s="115">
        <f t="shared" ref="G2760:G2762" si="772">ROUND(F2760*E2760,2)</f>
        <v>149.68</v>
      </c>
      <c r="AA2760" s="6" t="s">
        <v>960</v>
      </c>
      <c r="AB2760" s="6" t="s">
        <v>961</v>
      </c>
      <c r="AC2760" s="6" t="s">
        <v>8</v>
      </c>
      <c r="AD2760" s="6" t="s">
        <v>55</v>
      </c>
      <c r="AE2760" s="6">
        <v>1</v>
      </c>
      <c r="AF2760" s="104">
        <v>199.57</v>
      </c>
      <c r="AG2760" s="104">
        <v>199.57</v>
      </c>
    </row>
    <row r="2761" spans="1:33" ht="20.100000000000001" customHeight="1">
      <c r="A2761" s="112" t="s">
        <v>962</v>
      </c>
      <c r="B2761" s="113" t="s">
        <v>963</v>
      </c>
      <c r="C2761" s="112" t="s">
        <v>8</v>
      </c>
      <c r="D2761" s="112" t="s">
        <v>55</v>
      </c>
      <c r="E2761" s="114">
        <v>1</v>
      </c>
      <c r="F2761" s="115">
        <f t="shared" si="771"/>
        <v>132.85499999999999</v>
      </c>
      <c r="G2761" s="115">
        <f t="shared" si="772"/>
        <v>132.86000000000001</v>
      </c>
      <c r="AA2761" s="6" t="s">
        <v>962</v>
      </c>
      <c r="AB2761" s="6" t="s">
        <v>963</v>
      </c>
      <c r="AC2761" s="6" t="s">
        <v>8</v>
      </c>
      <c r="AD2761" s="6" t="s">
        <v>55</v>
      </c>
      <c r="AE2761" s="6">
        <v>1</v>
      </c>
      <c r="AF2761" s="104">
        <v>177.14</v>
      </c>
      <c r="AG2761" s="104">
        <v>177.14</v>
      </c>
    </row>
    <row r="2762" spans="1:33" ht="20.100000000000001" customHeight="1">
      <c r="A2762" s="112" t="s">
        <v>964</v>
      </c>
      <c r="B2762" s="113" t="s">
        <v>965</v>
      </c>
      <c r="C2762" s="112" t="s">
        <v>8</v>
      </c>
      <c r="D2762" s="112" t="s">
        <v>55</v>
      </c>
      <c r="E2762" s="114">
        <v>1</v>
      </c>
      <c r="F2762" s="115">
        <f t="shared" si="771"/>
        <v>47.07</v>
      </c>
      <c r="G2762" s="115">
        <f t="shared" si="772"/>
        <v>47.07</v>
      </c>
      <c r="AA2762" s="6" t="s">
        <v>964</v>
      </c>
      <c r="AB2762" s="6" t="s">
        <v>965</v>
      </c>
      <c r="AC2762" s="6" t="s">
        <v>8</v>
      </c>
      <c r="AD2762" s="6" t="s">
        <v>55</v>
      </c>
      <c r="AE2762" s="6">
        <v>1</v>
      </c>
      <c r="AF2762" s="104">
        <v>62.76</v>
      </c>
      <c r="AG2762" s="104">
        <v>62.76</v>
      </c>
    </row>
    <row r="2763" spans="1:33" ht="15" customHeight="1">
      <c r="A2763" s="107"/>
      <c r="B2763" s="107"/>
      <c r="C2763" s="107"/>
      <c r="D2763" s="107"/>
      <c r="E2763" s="116" t="s">
        <v>20</v>
      </c>
      <c r="F2763" s="116"/>
      <c r="G2763" s="117">
        <f>SUM(G2759:G2762)</f>
        <v>329.61</v>
      </c>
      <c r="AE2763" s="6" t="s">
        <v>20</v>
      </c>
      <c r="AG2763" s="104">
        <v>439.47</v>
      </c>
    </row>
    <row r="2764" spans="1:33" ht="15" customHeight="1">
      <c r="A2764" s="107"/>
      <c r="B2764" s="107"/>
      <c r="C2764" s="107"/>
      <c r="D2764" s="107"/>
      <c r="E2764" s="118" t="s">
        <v>21</v>
      </c>
      <c r="F2764" s="118"/>
      <c r="G2764" s="119">
        <f>G2763</f>
        <v>329.61</v>
      </c>
      <c r="AE2764" s="6" t="s">
        <v>21</v>
      </c>
      <c r="AG2764" s="104">
        <v>439.47</v>
      </c>
    </row>
    <row r="2765" spans="1:33" ht="9.9499999999999993" customHeight="1">
      <c r="A2765" s="107"/>
      <c r="B2765" s="107"/>
      <c r="C2765" s="108"/>
      <c r="D2765" s="108"/>
      <c r="E2765" s="107"/>
      <c r="F2765" s="107"/>
      <c r="G2765" s="107"/>
    </row>
    <row r="2766" spans="1:33" ht="20.100000000000001" customHeight="1">
      <c r="A2766" s="109" t="s">
        <v>966</v>
      </c>
      <c r="B2766" s="109"/>
      <c r="C2766" s="109"/>
      <c r="D2766" s="109"/>
      <c r="E2766" s="109"/>
      <c r="F2766" s="109"/>
      <c r="G2766" s="109"/>
      <c r="AA2766" s="6" t="s">
        <v>966</v>
      </c>
    </row>
    <row r="2767" spans="1:33" ht="15" customHeight="1">
      <c r="A2767" s="110" t="s">
        <v>18</v>
      </c>
      <c r="B2767" s="110"/>
      <c r="C2767" s="111" t="s">
        <v>2</v>
      </c>
      <c r="D2767" s="111" t="s">
        <v>3</v>
      </c>
      <c r="E2767" s="111" t="s">
        <v>4</v>
      </c>
      <c r="F2767" s="111" t="s">
        <v>5</v>
      </c>
      <c r="G2767" s="111" t="s">
        <v>6</v>
      </c>
      <c r="AA2767" s="6" t="s">
        <v>18</v>
      </c>
      <c r="AC2767" s="6" t="s">
        <v>2</v>
      </c>
      <c r="AD2767" s="6" t="s">
        <v>3</v>
      </c>
      <c r="AE2767" s="6" t="s">
        <v>4</v>
      </c>
      <c r="AF2767" s="104" t="s">
        <v>5</v>
      </c>
      <c r="AG2767" s="104" t="s">
        <v>6</v>
      </c>
    </row>
    <row r="2768" spans="1:33" ht="20.100000000000001" customHeight="1">
      <c r="A2768" s="112" t="s">
        <v>940</v>
      </c>
      <c r="B2768" s="113" t="s">
        <v>941</v>
      </c>
      <c r="C2768" s="112" t="s">
        <v>8</v>
      </c>
      <c r="D2768" s="112" t="s">
        <v>55</v>
      </c>
      <c r="E2768" s="114">
        <v>1</v>
      </c>
      <c r="F2768" s="115">
        <f t="shared" ref="F2768:F2771" si="773">IF(D2768="H",$K$9*AF2768,$K$10*AF2768)</f>
        <v>16.642500000000002</v>
      </c>
      <c r="G2768" s="115">
        <f t="shared" ref="G2768:G2771" si="774">ROUND(F2768*E2768,2)</f>
        <v>16.64</v>
      </c>
      <c r="AA2768" s="6" t="s">
        <v>940</v>
      </c>
      <c r="AB2768" s="6" t="s">
        <v>941</v>
      </c>
      <c r="AC2768" s="6" t="s">
        <v>8</v>
      </c>
      <c r="AD2768" s="6" t="s">
        <v>55</v>
      </c>
      <c r="AE2768" s="6">
        <v>1</v>
      </c>
      <c r="AF2768" s="104">
        <v>22.19</v>
      </c>
      <c r="AG2768" s="104">
        <v>22.19</v>
      </c>
    </row>
    <row r="2769" spans="1:33" ht="20.100000000000001" customHeight="1">
      <c r="A2769" s="112" t="s">
        <v>967</v>
      </c>
      <c r="B2769" s="113" t="s">
        <v>968</v>
      </c>
      <c r="C2769" s="112" t="s">
        <v>8</v>
      </c>
      <c r="D2769" s="112" t="s">
        <v>55</v>
      </c>
      <c r="E2769" s="114">
        <v>1</v>
      </c>
      <c r="F2769" s="115">
        <f t="shared" si="773"/>
        <v>359.505</v>
      </c>
      <c r="G2769" s="115">
        <f t="shared" si="774"/>
        <v>359.51</v>
      </c>
      <c r="AA2769" s="6" t="s">
        <v>967</v>
      </c>
      <c r="AB2769" s="6" t="s">
        <v>968</v>
      </c>
      <c r="AC2769" s="6" t="s">
        <v>8</v>
      </c>
      <c r="AD2769" s="6" t="s">
        <v>55</v>
      </c>
      <c r="AE2769" s="6">
        <v>1</v>
      </c>
      <c r="AF2769" s="104">
        <v>479.34</v>
      </c>
      <c r="AG2769" s="104">
        <v>479.34</v>
      </c>
    </row>
    <row r="2770" spans="1:33" ht="20.100000000000001" customHeight="1">
      <c r="A2770" s="112" t="s">
        <v>969</v>
      </c>
      <c r="B2770" s="113" t="s">
        <v>970</v>
      </c>
      <c r="C2770" s="112" t="s">
        <v>8</v>
      </c>
      <c r="D2770" s="112" t="s">
        <v>55</v>
      </c>
      <c r="E2770" s="114">
        <v>1</v>
      </c>
      <c r="F2770" s="115">
        <f t="shared" si="773"/>
        <v>39.54</v>
      </c>
      <c r="G2770" s="115">
        <f t="shared" si="774"/>
        <v>39.54</v>
      </c>
      <c r="AA2770" s="6" t="s">
        <v>969</v>
      </c>
      <c r="AB2770" s="6" t="s">
        <v>970</v>
      </c>
      <c r="AC2770" s="6" t="s">
        <v>8</v>
      </c>
      <c r="AD2770" s="6" t="s">
        <v>55</v>
      </c>
      <c r="AE2770" s="6">
        <v>1</v>
      </c>
      <c r="AF2770" s="104">
        <v>52.72</v>
      </c>
      <c r="AG2770" s="104">
        <v>52.72</v>
      </c>
    </row>
    <row r="2771" spans="1:33" ht="20.100000000000001" customHeight="1">
      <c r="A2771" s="112" t="s">
        <v>944</v>
      </c>
      <c r="B2771" s="113" t="s">
        <v>945</v>
      </c>
      <c r="C2771" s="112" t="s">
        <v>8</v>
      </c>
      <c r="D2771" s="112" t="s">
        <v>55</v>
      </c>
      <c r="E2771" s="114">
        <v>1</v>
      </c>
      <c r="F2771" s="115">
        <f t="shared" si="773"/>
        <v>6.7575000000000003</v>
      </c>
      <c r="G2771" s="115">
        <f t="shared" si="774"/>
        <v>6.76</v>
      </c>
      <c r="AA2771" s="6" t="s">
        <v>944</v>
      </c>
      <c r="AB2771" s="6" t="s">
        <v>945</v>
      </c>
      <c r="AC2771" s="6" t="s">
        <v>8</v>
      </c>
      <c r="AD2771" s="6" t="s">
        <v>55</v>
      </c>
      <c r="AE2771" s="6">
        <v>1</v>
      </c>
      <c r="AF2771" s="104">
        <v>9.01</v>
      </c>
      <c r="AG2771" s="104">
        <v>9.01</v>
      </c>
    </row>
    <row r="2772" spans="1:33" ht="15" customHeight="1">
      <c r="A2772" s="107"/>
      <c r="B2772" s="107"/>
      <c r="C2772" s="107"/>
      <c r="D2772" s="107"/>
      <c r="E2772" s="116" t="s">
        <v>20</v>
      </c>
      <c r="F2772" s="116"/>
      <c r="G2772" s="117">
        <f>SUM(G2768:G2771)</f>
        <v>422.45</v>
      </c>
      <c r="AE2772" s="6" t="s">
        <v>20</v>
      </c>
      <c r="AG2772" s="104">
        <v>563.26</v>
      </c>
    </row>
    <row r="2773" spans="1:33" ht="15" customHeight="1">
      <c r="A2773" s="107"/>
      <c r="B2773" s="107"/>
      <c r="C2773" s="107"/>
      <c r="D2773" s="107"/>
      <c r="E2773" s="118" t="s">
        <v>21</v>
      </c>
      <c r="F2773" s="118"/>
      <c r="G2773" s="119">
        <f>G2772</f>
        <v>422.45</v>
      </c>
      <c r="AE2773" s="6" t="s">
        <v>21</v>
      </c>
      <c r="AG2773" s="104">
        <v>563.26</v>
      </c>
    </row>
    <row r="2774" spans="1:33" ht="9.9499999999999993" customHeight="1">
      <c r="A2774" s="107"/>
      <c r="B2774" s="107"/>
      <c r="C2774" s="108"/>
      <c r="D2774" s="108"/>
      <c r="E2774" s="107"/>
      <c r="F2774" s="107"/>
      <c r="G2774" s="107"/>
    </row>
    <row r="2775" spans="1:33" ht="20.100000000000001" customHeight="1">
      <c r="A2775" s="109" t="s">
        <v>971</v>
      </c>
      <c r="B2775" s="109"/>
      <c r="C2775" s="109"/>
      <c r="D2775" s="109"/>
      <c r="E2775" s="109"/>
      <c r="F2775" s="109"/>
      <c r="G2775" s="109"/>
      <c r="AA2775" s="6" t="s">
        <v>971</v>
      </c>
    </row>
    <row r="2776" spans="1:33" ht="15" customHeight="1">
      <c r="A2776" s="110" t="s">
        <v>63</v>
      </c>
      <c r="B2776" s="110"/>
      <c r="C2776" s="111" t="s">
        <v>2</v>
      </c>
      <c r="D2776" s="111" t="s">
        <v>3</v>
      </c>
      <c r="E2776" s="111" t="s">
        <v>4</v>
      </c>
      <c r="F2776" s="111" t="s">
        <v>5</v>
      </c>
      <c r="G2776" s="111" t="s">
        <v>6</v>
      </c>
      <c r="AA2776" s="6" t="s">
        <v>63</v>
      </c>
      <c r="AC2776" s="6" t="s">
        <v>2</v>
      </c>
      <c r="AD2776" s="6" t="s">
        <v>3</v>
      </c>
      <c r="AE2776" s="6" t="s">
        <v>4</v>
      </c>
      <c r="AF2776" s="104" t="s">
        <v>5</v>
      </c>
      <c r="AG2776" s="104" t="s">
        <v>6</v>
      </c>
    </row>
    <row r="2777" spans="1:33" ht="15" customHeight="1">
      <c r="A2777" s="112" t="s">
        <v>972</v>
      </c>
      <c r="B2777" s="113" t="s">
        <v>973</v>
      </c>
      <c r="C2777" s="112" t="s">
        <v>8</v>
      </c>
      <c r="D2777" s="112" t="s">
        <v>55</v>
      </c>
      <c r="E2777" s="114">
        <v>2.1000000000000001E-2</v>
      </c>
      <c r="F2777" s="115">
        <f t="shared" ref="F2777:F2778" si="775">IF(D2777="H",$K$9*AF2777,$K$10*AF2777)</f>
        <v>3.1049999999999995</v>
      </c>
      <c r="G2777" s="115">
        <f t="shared" ref="G2777:G2778" si="776">TRUNC(F2777*E2777,2)</f>
        <v>0.06</v>
      </c>
      <c r="AA2777" s="6" t="s">
        <v>972</v>
      </c>
      <c r="AB2777" s="6" t="s">
        <v>973</v>
      </c>
      <c r="AC2777" s="6" t="s">
        <v>8</v>
      </c>
      <c r="AD2777" s="6" t="s">
        <v>55</v>
      </c>
      <c r="AE2777" s="6">
        <v>2.1000000000000001E-2</v>
      </c>
      <c r="AF2777" s="104">
        <v>4.1399999999999997</v>
      </c>
      <c r="AG2777" s="104">
        <v>0.08</v>
      </c>
    </row>
    <row r="2778" spans="1:33" ht="20.100000000000001" customHeight="1">
      <c r="A2778" s="112" t="s">
        <v>974</v>
      </c>
      <c r="B2778" s="113" t="s">
        <v>975</v>
      </c>
      <c r="C2778" s="112" t="s">
        <v>8</v>
      </c>
      <c r="D2778" s="112" t="s">
        <v>55</v>
      </c>
      <c r="E2778" s="114">
        <v>1</v>
      </c>
      <c r="F2778" s="115">
        <f t="shared" si="775"/>
        <v>90.787499999999994</v>
      </c>
      <c r="G2778" s="115">
        <f t="shared" si="776"/>
        <v>90.78</v>
      </c>
      <c r="AA2778" s="6" t="s">
        <v>974</v>
      </c>
      <c r="AB2778" s="6" t="s">
        <v>975</v>
      </c>
      <c r="AC2778" s="6" t="s">
        <v>8</v>
      </c>
      <c r="AD2778" s="6" t="s">
        <v>55</v>
      </c>
      <c r="AE2778" s="6">
        <v>1</v>
      </c>
      <c r="AF2778" s="104">
        <v>121.05</v>
      </c>
      <c r="AG2778" s="104">
        <v>121.05</v>
      </c>
    </row>
    <row r="2779" spans="1:33" ht="15" customHeight="1">
      <c r="A2779" s="107"/>
      <c r="B2779" s="107"/>
      <c r="C2779" s="107"/>
      <c r="D2779" s="107"/>
      <c r="E2779" s="116" t="s">
        <v>75</v>
      </c>
      <c r="F2779" s="116"/>
      <c r="G2779" s="117">
        <f>SUM(G2777:G2778)</f>
        <v>90.84</v>
      </c>
      <c r="AE2779" s="6" t="s">
        <v>75</v>
      </c>
      <c r="AG2779" s="104">
        <v>121.13</v>
      </c>
    </row>
    <row r="2780" spans="1:33" ht="15" customHeight="1">
      <c r="A2780" s="110" t="s">
        <v>96</v>
      </c>
      <c r="B2780" s="110"/>
      <c r="C2780" s="111" t="s">
        <v>2</v>
      </c>
      <c r="D2780" s="111" t="s">
        <v>3</v>
      </c>
      <c r="E2780" s="111" t="s">
        <v>4</v>
      </c>
      <c r="F2780" s="111" t="s">
        <v>5</v>
      </c>
      <c r="G2780" s="111" t="s">
        <v>6</v>
      </c>
      <c r="AA2780" s="6" t="s">
        <v>96</v>
      </c>
      <c r="AC2780" s="6" t="s">
        <v>2</v>
      </c>
      <c r="AD2780" s="6" t="s">
        <v>3</v>
      </c>
      <c r="AE2780" s="6" t="s">
        <v>4</v>
      </c>
      <c r="AF2780" s="104" t="s">
        <v>5</v>
      </c>
      <c r="AG2780" s="104" t="s">
        <v>6</v>
      </c>
    </row>
    <row r="2781" spans="1:33" ht="20.100000000000001" customHeight="1">
      <c r="A2781" s="112" t="s">
        <v>605</v>
      </c>
      <c r="B2781" s="113" t="s">
        <v>1736</v>
      </c>
      <c r="C2781" s="112" t="s">
        <v>8</v>
      </c>
      <c r="D2781" s="112" t="s">
        <v>36</v>
      </c>
      <c r="E2781" s="114">
        <v>0.1164</v>
      </c>
      <c r="F2781" s="115">
        <f t="shared" ref="F2781:F2782" si="777">IF(D2781="H",$K$9*AF2781,$K$10*AF2781)</f>
        <v>15.75</v>
      </c>
      <c r="G2781" s="115">
        <f t="shared" ref="G2781:G2782" si="778">TRUNC(F2781*E2781,2)</f>
        <v>1.83</v>
      </c>
      <c r="AA2781" s="6" t="s">
        <v>605</v>
      </c>
      <c r="AB2781" s="6" t="s">
        <v>1736</v>
      </c>
      <c r="AC2781" s="6" t="s">
        <v>8</v>
      </c>
      <c r="AD2781" s="6" t="s">
        <v>36</v>
      </c>
      <c r="AE2781" s="6">
        <v>0.1164</v>
      </c>
      <c r="AF2781" s="104">
        <v>21</v>
      </c>
      <c r="AG2781" s="104">
        <v>2.44</v>
      </c>
    </row>
    <row r="2782" spans="1:33" ht="15" customHeight="1">
      <c r="A2782" s="112" t="s">
        <v>127</v>
      </c>
      <c r="B2782" s="113" t="s">
        <v>1727</v>
      </c>
      <c r="C2782" s="112" t="s">
        <v>8</v>
      </c>
      <c r="D2782" s="112" t="s">
        <v>36</v>
      </c>
      <c r="E2782" s="114">
        <v>3.6700000000000003E-2</v>
      </c>
      <c r="F2782" s="115">
        <f t="shared" si="777"/>
        <v>12.84</v>
      </c>
      <c r="G2782" s="115">
        <f t="shared" si="778"/>
        <v>0.47</v>
      </c>
      <c r="AA2782" s="6" t="s">
        <v>127</v>
      </c>
      <c r="AB2782" s="6" t="s">
        <v>1727</v>
      </c>
      <c r="AC2782" s="6" t="s">
        <v>8</v>
      </c>
      <c r="AD2782" s="6" t="s">
        <v>36</v>
      </c>
      <c r="AE2782" s="6">
        <v>3.6700000000000003E-2</v>
      </c>
      <c r="AF2782" s="104">
        <v>17.12</v>
      </c>
      <c r="AG2782" s="104">
        <v>0.62</v>
      </c>
    </row>
    <row r="2783" spans="1:33" ht="18" customHeight="1">
      <c r="A2783" s="107"/>
      <c r="B2783" s="107"/>
      <c r="C2783" s="107"/>
      <c r="D2783" s="107"/>
      <c r="E2783" s="116" t="s">
        <v>99</v>
      </c>
      <c r="F2783" s="116"/>
      <c r="G2783" s="117">
        <f>SUM(G2781:G2782)</f>
        <v>2.2999999999999998</v>
      </c>
      <c r="AE2783" s="6" t="s">
        <v>99</v>
      </c>
      <c r="AG2783" s="104">
        <v>3.06</v>
      </c>
    </row>
    <row r="2784" spans="1:33" ht="15" customHeight="1">
      <c r="A2784" s="107"/>
      <c r="B2784" s="107"/>
      <c r="C2784" s="107"/>
      <c r="D2784" s="107"/>
      <c r="E2784" s="118" t="s">
        <v>21</v>
      </c>
      <c r="F2784" s="118"/>
      <c r="G2784" s="119">
        <f>G2783+G2779</f>
        <v>93.14</v>
      </c>
      <c r="AE2784" s="6" t="s">
        <v>21</v>
      </c>
      <c r="AG2784" s="104">
        <v>124.19</v>
      </c>
    </row>
    <row r="2785" spans="1:33" ht="9.9499999999999993" customHeight="1">
      <c r="A2785" s="107"/>
      <c r="B2785" s="107"/>
      <c r="C2785" s="108"/>
      <c r="D2785" s="108"/>
      <c r="E2785" s="107"/>
      <c r="F2785" s="107"/>
      <c r="G2785" s="107"/>
    </row>
    <row r="2786" spans="1:33" ht="20.100000000000001" customHeight="1">
      <c r="A2786" s="109" t="s">
        <v>976</v>
      </c>
      <c r="B2786" s="109"/>
      <c r="C2786" s="109"/>
      <c r="D2786" s="109"/>
      <c r="E2786" s="109"/>
      <c r="F2786" s="109"/>
      <c r="G2786" s="109"/>
      <c r="AA2786" s="6" t="s">
        <v>976</v>
      </c>
    </row>
    <row r="2787" spans="1:33" ht="15" customHeight="1">
      <c r="A2787" s="110" t="s">
        <v>63</v>
      </c>
      <c r="B2787" s="110"/>
      <c r="C2787" s="111" t="s">
        <v>2</v>
      </c>
      <c r="D2787" s="111" t="s">
        <v>3</v>
      </c>
      <c r="E2787" s="111" t="s">
        <v>4</v>
      </c>
      <c r="F2787" s="111" t="s">
        <v>5</v>
      </c>
      <c r="G2787" s="111" t="s">
        <v>6</v>
      </c>
      <c r="AA2787" s="6" t="s">
        <v>63</v>
      </c>
      <c r="AC2787" s="6" t="s">
        <v>2</v>
      </c>
      <c r="AD2787" s="6" t="s">
        <v>3</v>
      </c>
      <c r="AE2787" s="6" t="s">
        <v>4</v>
      </c>
      <c r="AF2787" s="104" t="s">
        <v>5</v>
      </c>
      <c r="AG2787" s="104" t="s">
        <v>6</v>
      </c>
    </row>
    <row r="2788" spans="1:33" ht="15" customHeight="1">
      <c r="A2788" s="112" t="s">
        <v>977</v>
      </c>
      <c r="B2788" s="113" t="s">
        <v>978</v>
      </c>
      <c r="C2788" s="112" t="s">
        <v>8</v>
      </c>
      <c r="D2788" s="112" t="s">
        <v>55</v>
      </c>
      <c r="E2788" s="114">
        <v>1</v>
      </c>
      <c r="F2788" s="115">
        <f>IF(D2788="H",$K$9*AF2788,$K$10*AF2788)</f>
        <v>52.507500000000007</v>
      </c>
      <c r="G2788" s="115">
        <f>TRUNC(F2788*E2788,2)</f>
        <v>52.5</v>
      </c>
      <c r="AA2788" s="6" t="s">
        <v>977</v>
      </c>
      <c r="AB2788" s="6" t="s">
        <v>978</v>
      </c>
      <c r="AC2788" s="6" t="s">
        <v>8</v>
      </c>
      <c r="AD2788" s="6" t="s">
        <v>55</v>
      </c>
      <c r="AE2788" s="6">
        <v>1</v>
      </c>
      <c r="AF2788" s="104">
        <v>70.010000000000005</v>
      </c>
      <c r="AG2788" s="104">
        <v>70.010000000000005</v>
      </c>
    </row>
    <row r="2789" spans="1:33" ht="15" customHeight="1">
      <c r="A2789" s="107"/>
      <c r="B2789" s="107"/>
      <c r="C2789" s="107"/>
      <c r="D2789" s="107"/>
      <c r="E2789" s="116" t="s">
        <v>75</v>
      </c>
      <c r="F2789" s="116"/>
      <c r="G2789" s="117">
        <f>SUM(G2787:G2788)</f>
        <v>52.5</v>
      </c>
      <c r="AE2789" s="6" t="s">
        <v>75</v>
      </c>
      <c r="AG2789" s="104">
        <v>70.010000000000005</v>
      </c>
    </row>
    <row r="2790" spans="1:33" ht="15" customHeight="1">
      <c r="A2790" s="110" t="s">
        <v>96</v>
      </c>
      <c r="B2790" s="110"/>
      <c r="C2790" s="111" t="s">
        <v>2</v>
      </c>
      <c r="D2790" s="111" t="s">
        <v>3</v>
      </c>
      <c r="E2790" s="111" t="s">
        <v>4</v>
      </c>
      <c r="F2790" s="111" t="s">
        <v>5</v>
      </c>
      <c r="G2790" s="111" t="s">
        <v>6</v>
      </c>
      <c r="AA2790" s="6" t="s">
        <v>96</v>
      </c>
      <c r="AC2790" s="6" t="s">
        <v>2</v>
      </c>
      <c r="AD2790" s="6" t="s">
        <v>3</v>
      </c>
      <c r="AE2790" s="6" t="s">
        <v>4</v>
      </c>
      <c r="AF2790" s="104" t="s">
        <v>5</v>
      </c>
      <c r="AG2790" s="104" t="s">
        <v>6</v>
      </c>
    </row>
    <row r="2791" spans="1:33" ht="20.100000000000001" customHeight="1">
      <c r="A2791" s="112" t="s">
        <v>605</v>
      </c>
      <c r="B2791" s="113" t="s">
        <v>1736</v>
      </c>
      <c r="C2791" s="112" t="s">
        <v>8</v>
      </c>
      <c r="D2791" s="112" t="s">
        <v>36</v>
      </c>
      <c r="E2791" s="114">
        <v>0.31619999999999998</v>
      </c>
      <c r="F2791" s="115">
        <f t="shared" ref="F2791:F2792" si="779">IF(D2791="H",$K$9*AF2791,$K$10*AF2791)</f>
        <v>15.75</v>
      </c>
      <c r="G2791" s="115">
        <f t="shared" ref="G2791:G2792" si="780">TRUNC(F2791*E2791,2)</f>
        <v>4.9800000000000004</v>
      </c>
      <c r="AA2791" s="6" t="s">
        <v>605</v>
      </c>
      <c r="AB2791" s="6" t="s">
        <v>1736</v>
      </c>
      <c r="AC2791" s="6" t="s">
        <v>8</v>
      </c>
      <c r="AD2791" s="6" t="s">
        <v>36</v>
      </c>
      <c r="AE2791" s="6">
        <v>0.31619999999999998</v>
      </c>
      <c r="AF2791" s="104">
        <v>21</v>
      </c>
      <c r="AG2791" s="104">
        <v>6.64</v>
      </c>
    </row>
    <row r="2792" spans="1:33" ht="15" customHeight="1">
      <c r="A2792" s="112" t="s">
        <v>127</v>
      </c>
      <c r="B2792" s="113" t="s">
        <v>1727</v>
      </c>
      <c r="C2792" s="112" t="s">
        <v>8</v>
      </c>
      <c r="D2792" s="112" t="s">
        <v>36</v>
      </c>
      <c r="E2792" s="114">
        <v>9.9599999999999994E-2</v>
      </c>
      <c r="F2792" s="115">
        <f t="shared" si="779"/>
        <v>12.84</v>
      </c>
      <c r="G2792" s="115">
        <f t="shared" si="780"/>
        <v>1.27</v>
      </c>
      <c r="AA2792" s="6" t="s">
        <v>127</v>
      </c>
      <c r="AB2792" s="6" t="s">
        <v>1727</v>
      </c>
      <c r="AC2792" s="6" t="s">
        <v>8</v>
      </c>
      <c r="AD2792" s="6" t="s">
        <v>36</v>
      </c>
      <c r="AE2792" s="6">
        <v>9.9599999999999994E-2</v>
      </c>
      <c r="AF2792" s="104">
        <v>17.12</v>
      </c>
      <c r="AG2792" s="104">
        <v>1.7</v>
      </c>
    </row>
    <row r="2793" spans="1:33" ht="18" customHeight="1">
      <c r="A2793" s="107"/>
      <c r="B2793" s="107"/>
      <c r="C2793" s="107"/>
      <c r="D2793" s="107"/>
      <c r="E2793" s="116" t="s">
        <v>99</v>
      </c>
      <c r="F2793" s="116"/>
      <c r="G2793" s="117">
        <f>SUM(G2791:G2792)</f>
        <v>6.25</v>
      </c>
      <c r="AE2793" s="6" t="s">
        <v>99</v>
      </c>
      <c r="AG2793" s="104">
        <v>8.34</v>
      </c>
    </row>
    <row r="2794" spans="1:33" ht="15" customHeight="1">
      <c r="A2794" s="107"/>
      <c r="B2794" s="107"/>
      <c r="C2794" s="107"/>
      <c r="D2794" s="107"/>
      <c r="E2794" s="118" t="s">
        <v>21</v>
      </c>
      <c r="F2794" s="118"/>
      <c r="G2794" s="119">
        <f>G2793+G2789</f>
        <v>58.75</v>
      </c>
      <c r="AE2794" s="6" t="s">
        <v>21</v>
      </c>
      <c r="AG2794" s="104">
        <v>78.349999999999994</v>
      </c>
    </row>
    <row r="2795" spans="1:33" ht="9.9499999999999993" customHeight="1">
      <c r="A2795" s="107"/>
      <c r="B2795" s="107"/>
      <c r="C2795" s="108"/>
      <c r="D2795" s="108"/>
      <c r="E2795" s="107"/>
      <c r="F2795" s="107"/>
      <c r="G2795" s="107"/>
    </row>
    <row r="2796" spans="1:33" ht="20.100000000000001" customHeight="1">
      <c r="A2796" s="109" t="s">
        <v>979</v>
      </c>
      <c r="B2796" s="109"/>
      <c r="C2796" s="109"/>
      <c r="D2796" s="109"/>
      <c r="E2796" s="109"/>
      <c r="F2796" s="109"/>
      <c r="G2796" s="109"/>
      <c r="AA2796" s="6" t="s">
        <v>979</v>
      </c>
    </row>
    <row r="2797" spans="1:33" ht="15" customHeight="1">
      <c r="A2797" s="110" t="s">
        <v>63</v>
      </c>
      <c r="B2797" s="110"/>
      <c r="C2797" s="111" t="s">
        <v>2</v>
      </c>
      <c r="D2797" s="111" t="s">
        <v>3</v>
      </c>
      <c r="E2797" s="111" t="s">
        <v>4</v>
      </c>
      <c r="F2797" s="111" t="s">
        <v>5</v>
      </c>
      <c r="G2797" s="111" t="s">
        <v>6</v>
      </c>
      <c r="AA2797" s="6" t="s">
        <v>63</v>
      </c>
      <c r="AC2797" s="6" t="s">
        <v>2</v>
      </c>
      <c r="AD2797" s="6" t="s">
        <v>3</v>
      </c>
      <c r="AE2797" s="6" t="s">
        <v>4</v>
      </c>
      <c r="AF2797" s="104" t="s">
        <v>5</v>
      </c>
      <c r="AG2797" s="104" t="s">
        <v>6</v>
      </c>
    </row>
    <row r="2798" spans="1:33" ht="15" customHeight="1">
      <c r="A2798" s="112">
        <v>38190</v>
      </c>
      <c r="B2798" s="113" t="s">
        <v>2039</v>
      </c>
      <c r="C2798" s="112" t="s">
        <v>8</v>
      </c>
      <c r="D2798" s="112" t="s">
        <v>55</v>
      </c>
      <c r="E2798" s="114" t="s">
        <v>2040</v>
      </c>
      <c r="F2798" s="115">
        <f>IF(D2798="H",$K$9*AF2798,$K$10*AF2798)</f>
        <v>266.70000000000005</v>
      </c>
      <c r="G2798" s="115">
        <f t="shared" ref="G2798:G2800" si="781">ROUND(F2798*E2798,2)</f>
        <v>266.7</v>
      </c>
      <c r="AA2798" s="6">
        <v>38190</v>
      </c>
      <c r="AB2798" s="6" t="s">
        <v>2039</v>
      </c>
      <c r="AC2798" s="6" t="s">
        <v>8</v>
      </c>
      <c r="AD2798" s="6" t="s">
        <v>55</v>
      </c>
      <c r="AE2798" s="6" t="s">
        <v>2040</v>
      </c>
      <c r="AF2798" s="104" t="s">
        <v>2044</v>
      </c>
      <c r="AG2798" s="104">
        <v>355.6</v>
      </c>
    </row>
    <row r="2799" spans="1:33" ht="15" customHeight="1">
      <c r="A2799" s="112">
        <v>3146</v>
      </c>
      <c r="B2799" s="113" t="s">
        <v>2041</v>
      </c>
      <c r="C2799" s="112" t="s">
        <v>8</v>
      </c>
      <c r="D2799" s="112" t="s">
        <v>55</v>
      </c>
      <c r="E2799" s="114" t="s">
        <v>2042</v>
      </c>
      <c r="F2799" s="115">
        <f>IF(D2799="H",$K$9*AF2799,$K$10*AF2799)</f>
        <v>3.1049999999999995</v>
      </c>
      <c r="G2799" s="115">
        <f t="shared" si="781"/>
        <v>2.61</v>
      </c>
      <c r="AA2799" s="6">
        <v>3146</v>
      </c>
      <c r="AB2799" s="6" t="s">
        <v>2041</v>
      </c>
      <c r="AC2799" s="6" t="s">
        <v>8</v>
      </c>
      <c r="AD2799" s="6" t="s">
        <v>55</v>
      </c>
      <c r="AE2799" s="6" t="s">
        <v>2042</v>
      </c>
      <c r="AF2799" s="104" t="s">
        <v>2045</v>
      </c>
      <c r="AG2799" s="104">
        <v>3.48</v>
      </c>
    </row>
    <row r="2800" spans="1:33" ht="15" customHeight="1">
      <c r="A2800" s="112">
        <v>6021</v>
      </c>
      <c r="B2800" s="113" t="s">
        <v>2043</v>
      </c>
      <c r="C2800" s="112" t="s">
        <v>8</v>
      </c>
      <c r="D2800" s="112" t="s">
        <v>55</v>
      </c>
      <c r="E2800" s="114" t="s">
        <v>2040</v>
      </c>
      <c r="F2800" s="115">
        <f>IF(D2800="H",$K$9*AF2800,$K$10*AF2800)</f>
        <v>64.245000000000005</v>
      </c>
      <c r="G2800" s="115">
        <f t="shared" si="781"/>
        <v>64.25</v>
      </c>
      <c r="AA2800" s="6">
        <v>6021</v>
      </c>
      <c r="AB2800" s="6" t="s">
        <v>2043</v>
      </c>
      <c r="AC2800" s="6" t="s">
        <v>8</v>
      </c>
      <c r="AD2800" s="6" t="s">
        <v>55</v>
      </c>
      <c r="AE2800" s="6" t="s">
        <v>2040</v>
      </c>
      <c r="AF2800" s="104" t="s">
        <v>2046</v>
      </c>
      <c r="AG2800" s="104">
        <v>85.66</v>
      </c>
    </row>
    <row r="2801" spans="1:33" ht="15" customHeight="1">
      <c r="A2801" s="107"/>
      <c r="B2801" s="107"/>
      <c r="C2801" s="107"/>
      <c r="D2801" s="107"/>
      <c r="E2801" s="116" t="s">
        <v>75</v>
      </c>
      <c r="F2801" s="116"/>
      <c r="G2801" s="117">
        <f>SUM(G2798:G2800)</f>
        <v>333.56</v>
      </c>
      <c r="AE2801" s="6" t="s">
        <v>75</v>
      </c>
      <c r="AG2801" s="104">
        <v>444.74</v>
      </c>
    </row>
    <row r="2802" spans="1:33" ht="15" customHeight="1">
      <c r="A2802" s="110" t="s">
        <v>96</v>
      </c>
      <c r="B2802" s="110"/>
      <c r="C2802" s="111" t="s">
        <v>2</v>
      </c>
      <c r="D2802" s="111" t="s">
        <v>3</v>
      </c>
      <c r="E2802" s="111" t="s">
        <v>4</v>
      </c>
      <c r="F2802" s="111" t="s">
        <v>5</v>
      </c>
      <c r="G2802" s="111" t="s">
        <v>6</v>
      </c>
      <c r="AA2802" s="6" t="s">
        <v>96</v>
      </c>
      <c r="AC2802" s="6" t="s">
        <v>2</v>
      </c>
      <c r="AD2802" s="6" t="s">
        <v>3</v>
      </c>
      <c r="AE2802" s="6" t="s">
        <v>4</v>
      </c>
      <c r="AF2802" s="104" t="s">
        <v>5</v>
      </c>
      <c r="AG2802" s="104" t="s">
        <v>6</v>
      </c>
    </row>
    <row r="2803" spans="1:33" ht="20.100000000000001" customHeight="1">
      <c r="A2803" s="112" t="s">
        <v>605</v>
      </c>
      <c r="B2803" s="113" t="s">
        <v>1736</v>
      </c>
      <c r="C2803" s="112" t="s">
        <v>8</v>
      </c>
      <c r="D2803" s="112" t="s">
        <v>36</v>
      </c>
      <c r="E2803" s="114">
        <v>1</v>
      </c>
      <c r="F2803" s="115">
        <f t="shared" ref="F2803:F2804" si="782">IF(D2803="H",$K$9*AF2803,$K$10*AF2803)</f>
        <v>15.75</v>
      </c>
      <c r="G2803" s="115">
        <f>ROUND(F2803*E2803,2)</f>
        <v>15.75</v>
      </c>
      <c r="AA2803" s="6" t="s">
        <v>605</v>
      </c>
      <c r="AB2803" s="6" t="s">
        <v>1736</v>
      </c>
      <c r="AC2803" s="6" t="s">
        <v>8</v>
      </c>
      <c r="AD2803" s="6" t="s">
        <v>36</v>
      </c>
      <c r="AE2803" s="6">
        <v>1</v>
      </c>
      <c r="AF2803" s="104">
        <v>21</v>
      </c>
      <c r="AG2803" s="104">
        <v>21</v>
      </c>
    </row>
    <row r="2804" spans="1:33" ht="15" customHeight="1">
      <c r="A2804" s="112" t="s">
        <v>127</v>
      </c>
      <c r="B2804" s="113" t="s">
        <v>1727</v>
      </c>
      <c r="C2804" s="112" t="s">
        <v>8</v>
      </c>
      <c r="D2804" s="112" t="s">
        <v>36</v>
      </c>
      <c r="E2804" s="114">
        <v>1</v>
      </c>
      <c r="F2804" s="115">
        <f t="shared" si="782"/>
        <v>12.84</v>
      </c>
      <c r="G2804" s="115">
        <f>ROUND(F2804*E2804,2)</f>
        <v>12.84</v>
      </c>
      <c r="AA2804" s="6" t="s">
        <v>127</v>
      </c>
      <c r="AB2804" s="6" t="s">
        <v>1727</v>
      </c>
      <c r="AC2804" s="6" t="s">
        <v>8</v>
      </c>
      <c r="AD2804" s="6" t="s">
        <v>36</v>
      </c>
      <c r="AE2804" s="6">
        <v>1</v>
      </c>
      <c r="AF2804" s="104">
        <v>17.12</v>
      </c>
      <c r="AG2804" s="104">
        <v>17.12</v>
      </c>
    </row>
    <row r="2805" spans="1:33" ht="18" customHeight="1">
      <c r="A2805" s="107"/>
      <c r="B2805" s="107"/>
      <c r="C2805" s="107"/>
      <c r="D2805" s="107"/>
      <c r="E2805" s="116" t="s">
        <v>99</v>
      </c>
      <c r="F2805" s="116"/>
      <c r="G2805" s="117">
        <f>SUM(G2803:G2804)</f>
        <v>28.59</v>
      </c>
      <c r="AE2805" s="6" t="s">
        <v>99</v>
      </c>
      <c r="AG2805" s="104">
        <v>38.120000000000005</v>
      </c>
    </row>
    <row r="2806" spans="1:33" ht="15" customHeight="1">
      <c r="A2806" s="107"/>
      <c r="B2806" s="107"/>
      <c r="C2806" s="107"/>
      <c r="D2806" s="107"/>
      <c r="E2806" s="118" t="s">
        <v>21</v>
      </c>
      <c r="F2806" s="118"/>
      <c r="G2806" s="119">
        <f>G2805+G2801</f>
        <v>362.15</v>
      </c>
      <c r="AE2806" s="6" t="s">
        <v>21</v>
      </c>
      <c r="AG2806" s="104">
        <v>482.86</v>
      </c>
    </row>
    <row r="2807" spans="1:33" ht="9.9499999999999993" customHeight="1">
      <c r="A2807" s="107"/>
      <c r="B2807" s="107"/>
      <c r="C2807" s="108"/>
      <c r="D2807" s="108"/>
      <c r="E2807" s="107"/>
      <c r="F2807" s="107"/>
      <c r="G2807" s="107"/>
    </row>
    <row r="2808" spans="1:33" ht="20.100000000000001" customHeight="1">
      <c r="A2808" s="109" t="s">
        <v>980</v>
      </c>
      <c r="B2808" s="109"/>
      <c r="C2808" s="109"/>
      <c r="D2808" s="109"/>
      <c r="E2808" s="109"/>
      <c r="F2808" s="109"/>
      <c r="G2808" s="109"/>
      <c r="AA2808" s="6" t="s">
        <v>980</v>
      </c>
    </row>
    <row r="2809" spans="1:33" ht="15" customHeight="1">
      <c r="A2809" s="110" t="s">
        <v>63</v>
      </c>
      <c r="B2809" s="110"/>
      <c r="C2809" s="111" t="s">
        <v>2</v>
      </c>
      <c r="D2809" s="111" t="s">
        <v>3</v>
      </c>
      <c r="E2809" s="111" t="s">
        <v>4</v>
      </c>
      <c r="F2809" s="111" t="s">
        <v>5</v>
      </c>
      <c r="G2809" s="111" t="s">
        <v>6</v>
      </c>
      <c r="AA2809" s="6" t="s">
        <v>63</v>
      </c>
      <c r="AC2809" s="6" t="s">
        <v>2</v>
      </c>
      <c r="AD2809" s="6" t="s">
        <v>3</v>
      </c>
      <c r="AE2809" s="6" t="s">
        <v>4</v>
      </c>
      <c r="AF2809" s="104" t="s">
        <v>5</v>
      </c>
      <c r="AG2809" s="104" t="s">
        <v>6</v>
      </c>
    </row>
    <row r="2810" spans="1:33" ht="15" customHeight="1">
      <c r="A2810" s="112" t="s">
        <v>981</v>
      </c>
      <c r="B2810" s="113" t="s">
        <v>982</v>
      </c>
      <c r="C2810" s="112" t="s">
        <v>8</v>
      </c>
      <c r="D2810" s="112" t="s">
        <v>55</v>
      </c>
      <c r="E2810" s="114">
        <v>1</v>
      </c>
      <c r="F2810" s="115">
        <f>IF(D2810="H",$K$9*AF2810,$K$10*AF2810)</f>
        <v>51.1875</v>
      </c>
      <c r="G2810" s="115">
        <f>ROUND(F2810*E2810,2)</f>
        <v>51.19</v>
      </c>
      <c r="AA2810" s="6" t="s">
        <v>981</v>
      </c>
      <c r="AB2810" s="6" t="s">
        <v>982</v>
      </c>
      <c r="AC2810" s="6" t="s">
        <v>8</v>
      </c>
      <c r="AD2810" s="6" t="s">
        <v>55</v>
      </c>
      <c r="AE2810" s="6">
        <v>1</v>
      </c>
      <c r="AF2810" s="104">
        <v>68.25</v>
      </c>
      <c r="AG2810" s="104">
        <v>68.25</v>
      </c>
    </row>
    <row r="2811" spans="1:33" ht="15" customHeight="1">
      <c r="A2811" s="107"/>
      <c r="B2811" s="107"/>
      <c r="C2811" s="107"/>
      <c r="D2811" s="107"/>
      <c r="E2811" s="116" t="s">
        <v>75</v>
      </c>
      <c r="F2811" s="116"/>
      <c r="G2811" s="117">
        <f>SUM(G2809:G2810)</f>
        <v>51.19</v>
      </c>
      <c r="AE2811" s="6" t="s">
        <v>75</v>
      </c>
      <c r="AG2811" s="104">
        <v>68.25</v>
      </c>
    </row>
    <row r="2812" spans="1:33" ht="15" customHeight="1">
      <c r="A2812" s="110" t="s">
        <v>96</v>
      </c>
      <c r="B2812" s="110"/>
      <c r="C2812" s="111" t="s">
        <v>2</v>
      </c>
      <c r="D2812" s="111" t="s">
        <v>3</v>
      </c>
      <c r="E2812" s="111" t="s">
        <v>4</v>
      </c>
      <c r="F2812" s="111" t="s">
        <v>5</v>
      </c>
      <c r="G2812" s="111" t="s">
        <v>6</v>
      </c>
      <c r="AA2812" s="6" t="s">
        <v>96</v>
      </c>
      <c r="AC2812" s="6" t="s">
        <v>2</v>
      </c>
      <c r="AD2812" s="6" t="s">
        <v>3</v>
      </c>
      <c r="AE2812" s="6" t="s">
        <v>4</v>
      </c>
      <c r="AF2812" s="104" t="s">
        <v>5</v>
      </c>
      <c r="AG2812" s="104" t="s">
        <v>6</v>
      </c>
    </row>
    <row r="2813" spans="1:33" ht="20.100000000000001" customHeight="1">
      <c r="A2813" s="112" t="s">
        <v>605</v>
      </c>
      <c r="B2813" s="113" t="s">
        <v>1736</v>
      </c>
      <c r="C2813" s="112" t="s">
        <v>8</v>
      </c>
      <c r="D2813" s="112" t="s">
        <v>36</v>
      </c>
      <c r="E2813" s="114">
        <v>0.31619999999999998</v>
      </c>
      <c r="F2813" s="115">
        <f t="shared" ref="F2813:F2814" si="783">IF(D2813="H",$K$9*AF2813,$K$10*AF2813)</f>
        <v>15.75</v>
      </c>
      <c r="G2813" s="115">
        <f t="shared" ref="G2813:G2814" si="784">ROUND(F2813*E2813,2)</f>
        <v>4.9800000000000004</v>
      </c>
      <c r="AA2813" s="6" t="s">
        <v>605</v>
      </c>
      <c r="AB2813" s="6" t="s">
        <v>1736</v>
      </c>
      <c r="AC2813" s="6" t="s">
        <v>8</v>
      </c>
      <c r="AD2813" s="6" t="s">
        <v>36</v>
      </c>
      <c r="AE2813" s="6">
        <v>0.31619999999999998</v>
      </c>
      <c r="AF2813" s="104">
        <v>21</v>
      </c>
      <c r="AG2813" s="104">
        <v>6.64</v>
      </c>
    </row>
    <row r="2814" spans="1:33" ht="15" customHeight="1">
      <c r="A2814" s="112" t="s">
        <v>127</v>
      </c>
      <c r="B2814" s="113" t="s">
        <v>1727</v>
      </c>
      <c r="C2814" s="112" t="s">
        <v>8</v>
      </c>
      <c r="D2814" s="112" t="s">
        <v>36</v>
      </c>
      <c r="E2814" s="114">
        <v>9.9599999999999994E-2</v>
      </c>
      <c r="F2814" s="115">
        <f t="shared" si="783"/>
        <v>12.84</v>
      </c>
      <c r="G2814" s="115">
        <f t="shared" si="784"/>
        <v>1.28</v>
      </c>
      <c r="AA2814" s="6" t="s">
        <v>127</v>
      </c>
      <c r="AB2814" s="6" t="s">
        <v>1727</v>
      </c>
      <c r="AC2814" s="6" t="s">
        <v>8</v>
      </c>
      <c r="AD2814" s="6" t="s">
        <v>36</v>
      </c>
      <c r="AE2814" s="6">
        <v>9.9599999999999994E-2</v>
      </c>
      <c r="AF2814" s="104">
        <v>17.12</v>
      </c>
      <c r="AG2814" s="104">
        <v>1.7</v>
      </c>
    </row>
    <row r="2815" spans="1:33" ht="18" customHeight="1">
      <c r="A2815" s="107"/>
      <c r="B2815" s="107"/>
      <c r="C2815" s="107"/>
      <c r="D2815" s="107"/>
      <c r="E2815" s="116" t="s">
        <v>99</v>
      </c>
      <c r="F2815" s="116"/>
      <c r="G2815" s="117">
        <f>SUM(G2813:G2814)</f>
        <v>6.2600000000000007</v>
      </c>
      <c r="AE2815" s="6" t="s">
        <v>99</v>
      </c>
      <c r="AG2815" s="104">
        <v>8.34</v>
      </c>
    </row>
    <row r="2816" spans="1:33" ht="15" customHeight="1">
      <c r="A2816" s="107"/>
      <c r="B2816" s="107"/>
      <c r="C2816" s="107"/>
      <c r="D2816" s="107"/>
      <c r="E2816" s="118" t="s">
        <v>21</v>
      </c>
      <c r="F2816" s="118"/>
      <c r="G2816" s="119">
        <f>G2815+G2811</f>
        <v>57.449999999999996</v>
      </c>
      <c r="AE2816" s="6" t="s">
        <v>21</v>
      </c>
      <c r="AG2816" s="104">
        <v>76.59</v>
      </c>
    </row>
    <row r="2817" spans="1:33" ht="9.9499999999999993" customHeight="1">
      <c r="A2817" s="107"/>
      <c r="B2817" s="107"/>
      <c r="C2817" s="108"/>
      <c r="D2817" s="108"/>
      <c r="E2817" s="107"/>
      <c r="F2817" s="107"/>
      <c r="G2817" s="107"/>
    </row>
    <row r="2818" spans="1:33" ht="20.100000000000001" customHeight="1">
      <c r="A2818" s="109" t="s">
        <v>983</v>
      </c>
      <c r="B2818" s="109"/>
      <c r="C2818" s="109"/>
      <c r="D2818" s="109"/>
      <c r="E2818" s="109"/>
      <c r="F2818" s="109"/>
      <c r="G2818" s="109"/>
      <c r="AA2818" s="6" t="s">
        <v>983</v>
      </c>
    </row>
    <row r="2819" spans="1:33" ht="15" customHeight="1">
      <c r="A2819" s="110" t="s">
        <v>63</v>
      </c>
      <c r="B2819" s="110"/>
      <c r="C2819" s="111" t="s">
        <v>2</v>
      </c>
      <c r="D2819" s="111" t="s">
        <v>3</v>
      </c>
      <c r="E2819" s="111" t="s">
        <v>4</v>
      </c>
      <c r="F2819" s="111" t="s">
        <v>5</v>
      </c>
      <c r="G2819" s="111" t="s">
        <v>6</v>
      </c>
      <c r="AA2819" s="6" t="s">
        <v>63</v>
      </c>
      <c r="AC2819" s="6" t="s">
        <v>2</v>
      </c>
      <c r="AD2819" s="6" t="s">
        <v>3</v>
      </c>
      <c r="AE2819" s="6" t="s">
        <v>4</v>
      </c>
      <c r="AF2819" s="104" t="s">
        <v>5</v>
      </c>
      <c r="AG2819" s="104" t="s">
        <v>6</v>
      </c>
    </row>
    <row r="2820" spans="1:33" ht="15" customHeight="1">
      <c r="A2820" s="112">
        <v>3148</v>
      </c>
      <c r="B2820" s="113" t="s">
        <v>2049</v>
      </c>
      <c r="C2820" s="112" t="s">
        <v>8</v>
      </c>
      <c r="D2820" s="112" t="s">
        <v>55</v>
      </c>
      <c r="E2820" s="114" t="s">
        <v>2050</v>
      </c>
      <c r="F2820" s="115">
        <f t="shared" ref="F2820:F2821" si="785">IF(D2820="H",$K$9*AF2820,$K$10*AF2820)</f>
        <v>11.445</v>
      </c>
      <c r="G2820" s="115">
        <f t="shared" ref="G2820" si="786">ROUND(F2820*E2820,2)</f>
        <v>0.22</v>
      </c>
      <c r="AA2820" s="6">
        <v>3148</v>
      </c>
      <c r="AB2820" s="6" t="s">
        <v>2049</v>
      </c>
      <c r="AC2820" s="6" t="s">
        <v>8</v>
      </c>
      <c r="AD2820" s="6" t="s">
        <v>55</v>
      </c>
      <c r="AE2820" s="6" t="s">
        <v>2050</v>
      </c>
      <c r="AF2820" s="104" t="s">
        <v>2051</v>
      </c>
      <c r="AG2820" s="104">
        <v>0.28999999999999998</v>
      </c>
    </row>
    <row r="2821" spans="1:33" ht="15" customHeight="1">
      <c r="A2821" s="112">
        <v>11762</v>
      </c>
      <c r="B2821" s="113" t="s">
        <v>2052</v>
      </c>
      <c r="C2821" s="112" t="s">
        <v>8</v>
      </c>
      <c r="D2821" s="112" t="s">
        <v>55</v>
      </c>
      <c r="E2821" s="114">
        <v>1</v>
      </c>
      <c r="F2821" s="115">
        <f t="shared" si="785"/>
        <v>43.064999999999998</v>
      </c>
      <c r="G2821" s="115">
        <f>ROUND(F2821*E2821,2)</f>
        <v>43.07</v>
      </c>
      <c r="AA2821" s="6">
        <v>11762</v>
      </c>
      <c r="AB2821" s="6" t="s">
        <v>2052</v>
      </c>
      <c r="AC2821" s="6" t="s">
        <v>8</v>
      </c>
      <c r="AD2821" s="6" t="s">
        <v>55</v>
      </c>
      <c r="AE2821" s="6">
        <v>1</v>
      </c>
      <c r="AF2821" s="104" t="s">
        <v>2053</v>
      </c>
      <c r="AG2821" s="104">
        <v>57.42</v>
      </c>
    </row>
    <row r="2822" spans="1:33" ht="15" customHeight="1">
      <c r="A2822" s="107"/>
      <c r="B2822" s="107"/>
      <c r="C2822" s="107"/>
      <c r="D2822" s="107"/>
      <c r="E2822" s="116" t="s">
        <v>75</v>
      </c>
      <c r="F2822" s="116"/>
      <c r="G2822" s="117">
        <f>SUM(G2820:G2821)</f>
        <v>43.29</v>
      </c>
      <c r="AE2822" s="6" t="s">
        <v>75</v>
      </c>
      <c r="AG2822" s="104">
        <v>57.71</v>
      </c>
    </row>
    <row r="2823" spans="1:33" ht="15" customHeight="1">
      <c r="A2823" s="110" t="s">
        <v>96</v>
      </c>
      <c r="B2823" s="110"/>
      <c r="C2823" s="111" t="s">
        <v>2</v>
      </c>
      <c r="D2823" s="111" t="s">
        <v>3</v>
      </c>
      <c r="E2823" s="111" t="s">
        <v>4</v>
      </c>
      <c r="F2823" s="111" t="s">
        <v>5</v>
      </c>
      <c r="G2823" s="111" t="s">
        <v>6</v>
      </c>
      <c r="AA2823" s="6" t="s">
        <v>96</v>
      </c>
      <c r="AC2823" s="6" t="s">
        <v>2</v>
      </c>
      <c r="AD2823" s="6" t="s">
        <v>3</v>
      </c>
      <c r="AE2823" s="6" t="s">
        <v>4</v>
      </c>
      <c r="AF2823" s="104" t="s">
        <v>5</v>
      </c>
      <c r="AG2823" s="104" t="s">
        <v>6</v>
      </c>
    </row>
    <row r="2824" spans="1:33" ht="15" customHeight="1">
      <c r="A2824" s="112">
        <v>88248</v>
      </c>
      <c r="B2824" s="113" t="s">
        <v>2047</v>
      </c>
      <c r="C2824" s="112" t="s">
        <v>8</v>
      </c>
      <c r="D2824" s="112" t="s">
        <v>36</v>
      </c>
      <c r="E2824" s="114">
        <v>0.5</v>
      </c>
      <c r="F2824" s="115">
        <f t="shared" ref="F2824:F2825" si="787">IF(D2824="H",$K$9*AF2824,$K$10*AF2824)</f>
        <v>12.914999999999999</v>
      </c>
      <c r="G2824" s="115">
        <f t="shared" ref="G2824:G2825" si="788">ROUND(F2824*E2824,2)</f>
        <v>6.46</v>
      </c>
      <c r="AA2824" s="6">
        <v>88248</v>
      </c>
      <c r="AB2824" s="6" t="s">
        <v>2047</v>
      </c>
      <c r="AC2824" s="6" t="s">
        <v>8</v>
      </c>
      <c r="AD2824" s="6" t="s">
        <v>36</v>
      </c>
      <c r="AE2824" s="6">
        <v>0.5</v>
      </c>
      <c r="AF2824" s="104">
        <v>17.22</v>
      </c>
      <c r="AG2824" s="104">
        <v>8.61</v>
      </c>
    </row>
    <row r="2825" spans="1:33" ht="15" customHeight="1">
      <c r="A2825" s="112">
        <v>88267</v>
      </c>
      <c r="B2825" s="113" t="s">
        <v>2048</v>
      </c>
      <c r="C2825" s="112" t="s">
        <v>8</v>
      </c>
      <c r="D2825" s="112" t="s">
        <v>36</v>
      </c>
      <c r="E2825" s="114">
        <v>0.25</v>
      </c>
      <c r="F2825" s="115">
        <f t="shared" si="787"/>
        <v>15.75</v>
      </c>
      <c r="G2825" s="115">
        <f t="shared" si="788"/>
        <v>3.94</v>
      </c>
      <c r="AA2825" s="6">
        <v>88267</v>
      </c>
      <c r="AB2825" s="6" t="s">
        <v>2048</v>
      </c>
      <c r="AC2825" s="6" t="s">
        <v>8</v>
      </c>
      <c r="AD2825" s="6" t="s">
        <v>36</v>
      </c>
      <c r="AE2825" s="6">
        <v>0.25</v>
      </c>
      <c r="AF2825" s="104">
        <v>21</v>
      </c>
      <c r="AG2825" s="104">
        <v>5.25</v>
      </c>
    </row>
    <row r="2826" spans="1:33" ht="18" customHeight="1">
      <c r="A2826" s="107"/>
      <c r="B2826" s="107"/>
      <c r="C2826" s="107"/>
      <c r="D2826" s="107"/>
      <c r="E2826" s="116" t="s">
        <v>2054</v>
      </c>
      <c r="F2826" s="116"/>
      <c r="G2826" s="117">
        <f>SUM(G2824:G2825)</f>
        <v>10.4</v>
      </c>
      <c r="AE2826" s="6" t="s">
        <v>2054</v>
      </c>
      <c r="AG2826" s="104">
        <v>13.86</v>
      </c>
    </row>
    <row r="2827" spans="1:33" ht="15" customHeight="1">
      <c r="A2827" s="107"/>
      <c r="B2827" s="107"/>
      <c r="C2827" s="107"/>
      <c r="D2827" s="107"/>
      <c r="E2827" s="118" t="s">
        <v>21</v>
      </c>
      <c r="F2827" s="118"/>
      <c r="G2827" s="119">
        <f>G2826+G2822</f>
        <v>53.69</v>
      </c>
      <c r="AE2827" s="6" t="s">
        <v>21</v>
      </c>
      <c r="AG2827" s="104">
        <v>71.569999999999993</v>
      </c>
    </row>
    <row r="2828" spans="1:33" ht="9.9499999999999993" customHeight="1">
      <c r="A2828" s="107"/>
      <c r="B2828" s="107"/>
      <c r="C2828" s="108"/>
      <c r="D2828" s="108"/>
      <c r="E2828" s="107"/>
      <c r="F2828" s="107"/>
      <c r="G2828" s="107"/>
    </row>
    <row r="2829" spans="1:33" ht="27" customHeight="1">
      <c r="A2829" s="109" t="s">
        <v>984</v>
      </c>
      <c r="B2829" s="109"/>
      <c r="C2829" s="109"/>
      <c r="D2829" s="109"/>
      <c r="E2829" s="109"/>
      <c r="F2829" s="109"/>
      <c r="G2829" s="109"/>
      <c r="AA2829" s="6" t="s">
        <v>984</v>
      </c>
    </row>
    <row r="2830" spans="1:33" ht="15" customHeight="1">
      <c r="A2830" s="110" t="s">
        <v>51</v>
      </c>
      <c r="B2830" s="110"/>
      <c r="C2830" s="111" t="s">
        <v>2</v>
      </c>
      <c r="D2830" s="111" t="s">
        <v>3</v>
      </c>
      <c r="E2830" s="111" t="s">
        <v>4</v>
      </c>
      <c r="F2830" s="111" t="s">
        <v>5</v>
      </c>
      <c r="G2830" s="111" t="s">
        <v>6</v>
      </c>
      <c r="AA2830" s="6" t="s">
        <v>51</v>
      </c>
      <c r="AC2830" s="6" t="s">
        <v>2</v>
      </c>
      <c r="AD2830" s="6" t="s">
        <v>3</v>
      </c>
      <c r="AE2830" s="6" t="s">
        <v>4</v>
      </c>
      <c r="AF2830" s="104" t="s">
        <v>5</v>
      </c>
      <c r="AG2830" s="104" t="s">
        <v>6</v>
      </c>
    </row>
    <row r="2831" spans="1:33" ht="15" customHeight="1">
      <c r="A2831" s="112">
        <v>86879</v>
      </c>
      <c r="B2831" s="113" t="s">
        <v>2055</v>
      </c>
      <c r="C2831" s="112" t="s">
        <v>8</v>
      </c>
      <c r="D2831" s="112" t="s">
        <v>55</v>
      </c>
      <c r="E2831" s="114" t="s">
        <v>2010</v>
      </c>
      <c r="F2831" s="115">
        <f t="shared" ref="F2831:F2837" si="789">IF(D2831="H",$K$9*AF2831,$K$10*AF2831)</f>
        <v>6.7575000000000003</v>
      </c>
      <c r="G2831" s="115">
        <f t="shared" ref="G2831:G2838" si="790">ROUND(F2831*E2831,2)</f>
        <v>6.76</v>
      </c>
      <c r="AA2831" s="6">
        <v>86879</v>
      </c>
      <c r="AB2831" s="6" t="s">
        <v>2055</v>
      </c>
      <c r="AC2831" s="6" t="s">
        <v>8</v>
      </c>
      <c r="AD2831" s="6" t="s">
        <v>55</v>
      </c>
      <c r="AE2831" s="6" t="s">
        <v>2010</v>
      </c>
      <c r="AF2831" s="104" t="s">
        <v>2056</v>
      </c>
      <c r="AG2831" s="104">
        <v>9.01</v>
      </c>
    </row>
    <row r="2832" spans="1:33" ht="15" customHeight="1">
      <c r="A2832" s="112">
        <v>86884</v>
      </c>
      <c r="B2832" s="113" t="s">
        <v>2057</v>
      </c>
      <c r="C2832" s="112" t="s">
        <v>8</v>
      </c>
      <c r="D2832" s="112" t="s">
        <v>55</v>
      </c>
      <c r="E2832" s="114" t="s">
        <v>2010</v>
      </c>
      <c r="F2832" s="115">
        <f t="shared" si="789"/>
        <v>7.4325000000000001</v>
      </c>
      <c r="G2832" s="115">
        <f t="shared" si="790"/>
        <v>7.43</v>
      </c>
      <c r="AA2832" s="6">
        <v>86884</v>
      </c>
      <c r="AB2832" s="6" t="s">
        <v>2057</v>
      </c>
      <c r="AC2832" s="6" t="s">
        <v>8</v>
      </c>
      <c r="AD2832" s="6" t="s">
        <v>55</v>
      </c>
      <c r="AE2832" s="6" t="s">
        <v>2010</v>
      </c>
      <c r="AF2832" s="104" t="s">
        <v>2058</v>
      </c>
      <c r="AG2832" s="104">
        <v>9.91</v>
      </c>
    </row>
    <row r="2833" spans="1:33" ht="15" customHeight="1">
      <c r="A2833" s="112">
        <v>86895</v>
      </c>
      <c r="B2833" s="113" t="s">
        <v>2059</v>
      </c>
      <c r="C2833" s="112" t="s">
        <v>8</v>
      </c>
      <c r="D2833" s="112" t="s">
        <v>95</v>
      </c>
      <c r="E2833" s="114" t="s">
        <v>2010</v>
      </c>
      <c r="F2833" s="115">
        <f t="shared" si="789"/>
        <v>303.42750000000001</v>
      </c>
      <c r="G2833" s="115">
        <f t="shared" si="790"/>
        <v>303.43</v>
      </c>
      <c r="AA2833" s="6">
        <v>86895</v>
      </c>
      <c r="AB2833" s="6" t="s">
        <v>2059</v>
      </c>
      <c r="AC2833" s="6" t="s">
        <v>8</v>
      </c>
      <c r="AD2833" s="6" t="s">
        <v>95</v>
      </c>
      <c r="AE2833" s="6" t="s">
        <v>2010</v>
      </c>
      <c r="AF2833" s="104" t="s">
        <v>2060</v>
      </c>
      <c r="AG2833" s="104">
        <v>404.57</v>
      </c>
    </row>
    <row r="2834" spans="1:33" ht="15" customHeight="1">
      <c r="A2834" s="112">
        <v>7286</v>
      </c>
      <c r="B2834" s="113" t="s">
        <v>2061</v>
      </c>
      <c r="C2834" s="112" t="s">
        <v>48</v>
      </c>
      <c r="D2834" s="112" t="s">
        <v>55</v>
      </c>
      <c r="E2834" s="114" t="s">
        <v>2010</v>
      </c>
      <c r="F2834" s="115">
        <f t="shared" si="789"/>
        <v>494.92499999999995</v>
      </c>
      <c r="G2834" s="115">
        <f t="shared" si="790"/>
        <v>494.93</v>
      </c>
      <c r="AA2834" s="6">
        <v>7286</v>
      </c>
      <c r="AB2834" s="6" t="s">
        <v>2061</v>
      </c>
      <c r="AC2834" s="6" t="s">
        <v>48</v>
      </c>
      <c r="AD2834" s="6" t="s">
        <v>55</v>
      </c>
      <c r="AE2834" s="6" t="s">
        <v>2010</v>
      </c>
      <c r="AF2834" s="104" t="s">
        <v>2062</v>
      </c>
      <c r="AG2834" s="104">
        <v>659.9</v>
      </c>
    </row>
    <row r="2835" spans="1:33" ht="15" customHeight="1">
      <c r="A2835" s="112">
        <v>88316</v>
      </c>
      <c r="B2835" s="113" t="s">
        <v>128</v>
      </c>
      <c r="C2835" s="112" t="s">
        <v>8</v>
      </c>
      <c r="D2835" s="112" t="s">
        <v>36</v>
      </c>
      <c r="E2835" s="114" t="s">
        <v>2010</v>
      </c>
      <c r="F2835" s="115">
        <f t="shared" si="789"/>
        <v>12.84</v>
      </c>
      <c r="G2835" s="115">
        <f t="shared" si="790"/>
        <v>12.84</v>
      </c>
      <c r="AA2835" s="6">
        <v>88316</v>
      </c>
      <c r="AB2835" s="6" t="s">
        <v>128</v>
      </c>
      <c r="AC2835" s="6" t="s">
        <v>8</v>
      </c>
      <c r="AD2835" s="6" t="s">
        <v>36</v>
      </c>
      <c r="AE2835" s="6" t="s">
        <v>2010</v>
      </c>
      <c r="AF2835" s="104" t="s">
        <v>2063</v>
      </c>
      <c r="AG2835" s="104">
        <v>17.12</v>
      </c>
    </row>
    <row r="2836" spans="1:33" ht="15" customHeight="1">
      <c r="A2836" s="112">
        <v>88267</v>
      </c>
      <c r="B2836" s="113" t="s">
        <v>2048</v>
      </c>
      <c r="C2836" s="112" t="s">
        <v>8</v>
      </c>
      <c r="D2836" s="112" t="s">
        <v>36</v>
      </c>
      <c r="E2836" s="114" t="s">
        <v>2010</v>
      </c>
      <c r="F2836" s="115">
        <f t="shared" si="789"/>
        <v>15.75</v>
      </c>
      <c r="G2836" s="115">
        <f t="shared" si="790"/>
        <v>15.75</v>
      </c>
      <c r="AA2836" s="6">
        <v>88267</v>
      </c>
      <c r="AB2836" s="6" t="s">
        <v>2048</v>
      </c>
      <c r="AC2836" s="6" t="s">
        <v>8</v>
      </c>
      <c r="AD2836" s="6" t="s">
        <v>36</v>
      </c>
      <c r="AE2836" s="6" t="s">
        <v>2010</v>
      </c>
      <c r="AF2836" s="104" t="s">
        <v>2064</v>
      </c>
      <c r="AG2836" s="104">
        <v>21</v>
      </c>
    </row>
    <row r="2837" spans="1:33" ht="15" customHeight="1">
      <c r="A2837" s="112">
        <v>36796</v>
      </c>
      <c r="B2837" s="113" t="s">
        <v>2065</v>
      </c>
      <c r="C2837" s="112" t="s">
        <v>8</v>
      </c>
      <c r="D2837" s="112" t="s">
        <v>644</v>
      </c>
      <c r="E2837" s="114" t="s">
        <v>2010</v>
      </c>
      <c r="F2837" s="115">
        <f t="shared" si="789"/>
        <v>107.67</v>
      </c>
      <c r="G2837" s="115">
        <f t="shared" si="790"/>
        <v>107.67</v>
      </c>
      <c r="AA2837" s="6">
        <v>36796</v>
      </c>
      <c r="AB2837" s="6" t="s">
        <v>2065</v>
      </c>
      <c r="AC2837" s="6" t="s">
        <v>8</v>
      </c>
      <c r="AD2837" s="6" t="s">
        <v>644</v>
      </c>
      <c r="AE2837" s="6" t="s">
        <v>2010</v>
      </c>
      <c r="AF2837" s="104" t="s">
        <v>2066</v>
      </c>
      <c r="AG2837" s="104">
        <v>143.56</v>
      </c>
    </row>
    <row r="2838" spans="1:33" ht="15" customHeight="1">
      <c r="A2838" s="112">
        <v>86881</v>
      </c>
      <c r="B2838" s="113" t="s">
        <v>2067</v>
      </c>
      <c r="C2838" s="112" t="s">
        <v>8</v>
      </c>
      <c r="D2838" s="112" t="s">
        <v>55</v>
      </c>
      <c r="E2838" s="114" t="s">
        <v>2010</v>
      </c>
      <c r="F2838" s="115">
        <f>IF(D2838="H",$K$9*AF2838,$K$10*AF2838)</f>
        <v>132.85499999999999</v>
      </c>
      <c r="G2838" s="115">
        <f t="shared" si="790"/>
        <v>132.86000000000001</v>
      </c>
      <c r="AA2838" s="6">
        <v>86881</v>
      </c>
      <c r="AB2838" s="6" t="s">
        <v>2067</v>
      </c>
      <c r="AC2838" s="6" t="s">
        <v>8</v>
      </c>
      <c r="AD2838" s="6" t="s">
        <v>55</v>
      </c>
      <c r="AE2838" s="6" t="s">
        <v>2010</v>
      </c>
      <c r="AF2838" s="104" t="s">
        <v>2068</v>
      </c>
      <c r="AG2838" s="104">
        <v>177.14</v>
      </c>
    </row>
    <row r="2839" spans="1:33" ht="15" customHeight="1">
      <c r="A2839" s="107"/>
      <c r="B2839" s="107"/>
      <c r="C2839" s="107"/>
      <c r="D2839" s="107"/>
      <c r="E2839" s="116" t="s">
        <v>56</v>
      </c>
      <c r="F2839" s="116"/>
      <c r="G2839" s="117">
        <f>SUM(G2831:G2838)</f>
        <v>1081.67</v>
      </c>
      <c r="AE2839" s="6" t="s">
        <v>56</v>
      </c>
      <c r="AG2839" s="104">
        <v>1442.2099999999996</v>
      </c>
    </row>
    <row r="2840" spans="1:33" ht="15" customHeight="1">
      <c r="A2840" s="107"/>
      <c r="B2840" s="107"/>
      <c r="C2840" s="107"/>
      <c r="D2840" s="107"/>
      <c r="E2840" s="118" t="s">
        <v>21</v>
      </c>
      <c r="F2840" s="118"/>
      <c r="G2840" s="119">
        <f>G2839</f>
        <v>1081.67</v>
      </c>
      <c r="AE2840" s="6" t="s">
        <v>21</v>
      </c>
      <c r="AG2840" s="104">
        <v>1442.2099999999996</v>
      </c>
    </row>
    <row r="2841" spans="1:33" ht="9.9499999999999993" customHeight="1">
      <c r="A2841" s="107"/>
      <c r="B2841" s="107"/>
      <c r="C2841" s="108"/>
      <c r="D2841" s="108"/>
      <c r="E2841" s="107"/>
      <c r="F2841" s="107"/>
      <c r="G2841" s="107"/>
    </row>
    <row r="2842" spans="1:33" ht="20.100000000000001" customHeight="1">
      <c r="A2842" s="109" t="s">
        <v>985</v>
      </c>
      <c r="B2842" s="109"/>
      <c r="C2842" s="109"/>
      <c r="D2842" s="109"/>
      <c r="E2842" s="109"/>
      <c r="F2842" s="109"/>
      <c r="G2842" s="109"/>
      <c r="AA2842" s="6" t="s">
        <v>985</v>
      </c>
    </row>
    <row r="2843" spans="1:33" ht="15" customHeight="1">
      <c r="A2843" s="110" t="s">
        <v>63</v>
      </c>
      <c r="B2843" s="110"/>
      <c r="C2843" s="111" t="s">
        <v>2</v>
      </c>
      <c r="D2843" s="111" t="s">
        <v>3</v>
      </c>
      <c r="E2843" s="111" t="s">
        <v>4</v>
      </c>
      <c r="F2843" s="111" t="s">
        <v>5</v>
      </c>
      <c r="G2843" s="111" t="s">
        <v>6</v>
      </c>
      <c r="AA2843" s="6" t="s">
        <v>63</v>
      </c>
      <c r="AC2843" s="6" t="s">
        <v>2</v>
      </c>
      <c r="AD2843" s="6" t="s">
        <v>3</v>
      </c>
      <c r="AE2843" s="6" t="s">
        <v>4</v>
      </c>
      <c r="AF2843" s="104" t="s">
        <v>5</v>
      </c>
      <c r="AG2843" s="104" t="s">
        <v>6</v>
      </c>
    </row>
    <row r="2844" spans="1:33" ht="15" customHeight="1">
      <c r="A2844" s="112" t="s">
        <v>986</v>
      </c>
      <c r="B2844" s="113" t="s">
        <v>987</v>
      </c>
      <c r="C2844" s="112" t="s">
        <v>8</v>
      </c>
      <c r="D2844" s="112" t="s">
        <v>55</v>
      </c>
      <c r="E2844" s="114">
        <v>1</v>
      </c>
      <c r="F2844" s="115">
        <f t="shared" ref="F2844" si="791">IF(D2844="H",$K$9*AF2844,$K$10*AF2844)</f>
        <v>29.625</v>
      </c>
      <c r="G2844" s="115">
        <f>ROUND(F2844*E2844,2)</f>
        <v>29.63</v>
      </c>
      <c r="AA2844" s="6" t="s">
        <v>986</v>
      </c>
      <c r="AB2844" s="6" t="s">
        <v>987</v>
      </c>
      <c r="AC2844" s="6" t="s">
        <v>8</v>
      </c>
      <c r="AD2844" s="6" t="s">
        <v>55</v>
      </c>
      <c r="AE2844" s="6">
        <v>1</v>
      </c>
      <c r="AF2844" s="104">
        <v>39.5</v>
      </c>
      <c r="AG2844" s="104">
        <v>39.5</v>
      </c>
    </row>
    <row r="2845" spans="1:33" ht="15" customHeight="1">
      <c r="A2845" s="107"/>
      <c r="B2845" s="107"/>
      <c r="C2845" s="107"/>
      <c r="D2845" s="107"/>
      <c r="E2845" s="116" t="s">
        <v>75</v>
      </c>
      <c r="F2845" s="116"/>
      <c r="G2845" s="117">
        <f>SUM(G2843:G2844)</f>
        <v>29.63</v>
      </c>
      <c r="AE2845" s="6" t="s">
        <v>75</v>
      </c>
      <c r="AG2845" s="104">
        <v>39.5</v>
      </c>
    </row>
    <row r="2846" spans="1:33" ht="15" customHeight="1">
      <c r="A2846" s="110" t="s">
        <v>96</v>
      </c>
      <c r="B2846" s="110"/>
      <c r="C2846" s="111" t="s">
        <v>2</v>
      </c>
      <c r="D2846" s="111" t="s">
        <v>3</v>
      </c>
      <c r="E2846" s="111" t="s">
        <v>4</v>
      </c>
      <c r="F2846" s="111" t="s">
        <v>5</v>
      </c>
      <c r="G2846" s="111" t="s">
        <v>6</v>
      </c>
      <c r="AA2846" s="6" t="s">
        <v>96</v>
      </c>
      <c r="AC2846" s="6" t="s">
        <v>2</v>
      </c>
      <c r="AD2846" s="6" t="s">
        <v>3</v>
      </c>
      <c r="AE2846" s="6" t="s">
        <v>4</v>
      </c>
      <c r="AF2846" s="104" t="s">
        <v>5</v>
      </c>
      <c r="AG2846" s="104" t="s">
        <v>6</v>
      </c>
    </row>
    <row r="2847" spans="1:33" ht="20.100000000000001" customHeight="1">
      <c r="A2847" s="112" t="s">
        <v>605</v>
      </c>
      <c r="B2847" s="113" t="s">
        <v>1736</v>
      </c>
      <c r="C2847" s="112" t="s">
        <v>8</v>
      </c>
      <c r="D2847" s="112" t="s">
        <v>36</v>
      </c>
      <c r="E2847" s="114">
        <v>0.15359999999999999</v>
      </c>
      <c r="F2847" s="115">
        <f t="shared" ref="F2847:F2848" si="792">IF(D2847="H",$K$9*AF2847,$K$10*AF2847)</f>
        <v>15.75</v>
      </c>
      <c r="G2847" s="115">
        <f t="shared" ref="G2847:G2848" si="793">ROUND(F2847*E2847,2)</f>
        <v>2.42</v>
      </c>
      <c r="AA2847" s="6" t="s">
        <v>605</v>
      </c>
      <c r="AB2847" s="6" t="s">
        <v>1736</v>
      </c>
      <c r="AC2847" s="6" t="s">
        <v>8</v>
      </c>
      <c r="AD2847" s="6" t="s">
        <v>36</v>
      </c>
      <c r="AE2847" s="6">
        <v>0.15359999999999999</v>
      </c>
      <c r="AF2847" s="104">
        <v>21</v>
      </c>
      <c r="AG2847" s="104">
        <v>3.22</v>
      </c>
    </row>
    <row r="2848" spans="1:33" ht="15" customHeight="1">
      <c r="A2848" s="112" t="s">
        <v>127</v>
      </c>
      <c r="B2848" s="113" t="s">
        <v>1727</v>
      </c>
      <c r="C2848" s="112" t="s">
        <v>8</v>
      </c>
      <c r="D2848" s="112" t="s">
        <v>36</v>
      </c>
      <c r="E2848" s="114">
        <v>4.8399999999999999E-2</v>
      </c>
      <c r="F2848" s="115">
        <f t="shared" si="792"/>
        <v>12.84</v>
      </c>
      <c r="G2848" s="115">
        <f t="shared" si="793"/>
        <v>0.62</v>
      </c>
      <c r="AA2848" s="6" t="s">
        <v>127</v>
      </c>
      <c r="AB2848" s="6" t="s">
        <v>1727</v>
      </c>
      <c r="AC2848" s="6" t="s">
        <v>8</v>
      </c>
      <c r="AD2848" s="6" t="s">
        <v>36</v>
      </c>
      <c r="AE2848" s="6">
        <v>4.8399999999999999E-2</v>
      </c>
      <c r="AF2848" s="104">
        <v>17.12</v>
      </c>
      <c r="AG2848" s="104">
        <v>0.82</v>
      </c>
    </row>
    <row r="2849" spans="1:33" ht="18" customHeight="1">
      <c r="A2849" s="107"/>
      <c r="B2849" s="107"/>
      <c r="C2849" s="107"/>
      <c r="D2849" s="107"/>
      <c r="E2849" s="116" t="s">
        <v>99</v>
      </c>
      <c r="F2849" s="116"/>
      <c r="G2849" s="117">
        <f>SUM(G2847:G2848)</f>
        <v>3.04</v>
      </c>
      <c r="AE2849" s="6" t="s">
        <v>99</v>
      </c>
      <c r="AG2849" s="104">
        <v>4.04</v>
      </c>
    </row>
    <row r="2850" spans="1:33" ht="15" customHeight="1">
      <c r="A2850" s="107"/>
      <c r="B2850" s="107"/>
      <c r="C2850" s="107"/>
      <c r="D2850" s="107"/>
      <c r="E2850" s="118" t="s">
        <v>21</v>
      </c>
      <c r="F2850" s="118"/>
      <c r="G2850" s="119">
        <f>G2849+G2845</f>
        <v>32.67</v>
      </c>
      <c r="AE2850" s="6" t="s">
        <v>21</v>
      </c>
      <c r="AG2850" s="104">
        <v>43.54</v>
      </c>
    </row>
    <row r="2851" spans="1:33" ht="9.9499999999999993" customHeight="1">
      <c r="A2851" s="107"/>
      <c r="B2851" s="107"/>
      <c r="C2851" s="108"/>
      <c r="D2851" s="108"/>
      <c r="E2851" s="107"/>
      <c r="F2851" s="107"/>
      <c r="G2851" s="107"/>
    </row>
    <row r="2852" spans="1:33" ht="20.100000000000001" customHeight="1">
      <c r="A2852" s="109" t="s">
        <v>988</v>
      </c>
      <c r="B2852" s="109"/>
      <c r="C2852" s="109"/>
      <c r="D2852" s="109"/>
      <c r="E2852" s="109"/>
      <c r="F2852" s="109"/>
      <c r="G2852" s="109"/>
      <c r="AA2852" s="6" t="s">
        <v>988</v>
      </c>
    </row>
    <row r="2853" spans="1:33" ht="15" customHeight="1">
      <c r="A2853" s="110" t="s">
        <v>96</v>
      </c>
      <c r="B2853" s="110"/>
      <c r="C2853" s="111" t="s">
        <v>2</v>
      </c>
      <c r="D2853" s="111" t="s">
        <v>3</v>
      </c>
      <c r="E2853" s="111" t="s">
        <v>4</v>
      </c>
      <c r="F2853" s="111" t="s">
        <v>5</v>
      </c>
      <c r="G2853" s="111" t="s">
        <v>6</v>
      </c>
      <c r="AA2853" s="6" t="s">
        <v>96</v>
      </c>
      <c r="AC2853" s="6" t="s">
        <v>2</v>
      </c>
      <c r="AD2853" s="6" t="s">
        <v>3</v>
      </c>
      <c r="AE2853" s="6" t="s">
        <v>4</v>
      </c>
      <c r="AF2853" s="104" t="s">
        <v>5</v>
      </c>
      <c r="AG2853" s="104" t="s">
        <v>6</v>
      </c>
    </row>
    <row r="2854" spans="1:33" ht="15" customHeight="1">
      <c r="A2854" s="112" t="s">
        <v>405</v>
      </c>
      <c r="B2854" s="113" t="s">
        <v>1728</v>
      </c>
      <c r="C2854" s="112" t="s">
        <v>8</v>
      </c>
      <c r="D2854" s="112" t="s">
        <v>36</v>
      </c>
      <c r="E2854" s="114">
        <v>1.1890000000000001</v>
      </c>
      <c r="F2854" s="115">
        <f t="shared" ref="F2854:F2855" si="794">IF(D2854="H",$K$9*AF2854,$K$10*AF2854)</f>
        <v>16.297499999999999</v>
      </c>
      <c r="G2854" s="115">
        <f t="shared" ref="G2854:G2855" si="795">ROUND(F2854*E2854,2)</f>
        <v>19.38</v>
      </c>
      <c r="AA2854" s="6" t="s">
        <v>405</v>
      </c>
      <c r="AB2854" s="6" t="s">
        <v>1728</v>
      </c>
      <c r="AC2854" s="6" t="s">
        <v>8</v>
      </c>
      <c r="AD2854" s="6" t="s">
        <v>36</v>
      </c>
      <c r="AE2854" s="6">
        <v>1.1890000000000001</v>
      </c>
      <c r="AF2854" s="104">
        <v>21.73</v>
      </c>
      <c r="AG2854" s="104">
        <v>25.83</v>
      </c>
    </row>
    <row r="2855" spans="1:33" ht="15" customHeight="1">
      <c r="A2855" s="112" t="s">
        <v>127</v>
      </c>
      <c r="B2855" s="113" t="s">
        <v>1727</v>
      </c>
      <c r="C2855" s="112" t="s">
        <v>8</v>
      </c>
      <c r="D2855" s="112" t="s">
        <v>36</v>
      </c>
      <c r="E2855" s="114">
        <v>3.0529999999999999</v>
      </c>
      <c r="F2855" s="115">
        <f t="shared" si="794"/>
        <v>12.84</v>
      </c>
      <c r="G2855" s="115">
        <f t="shared" si="795"/>
        <v>39.200000000000003</v>
      </c>
      <c r="AA2855" s="6" t="s">
        <v>127</v>
      </c>
      <c r="AB2855" s="6" t="s">
        <v>1727</v>
      </c>
      <c r="AC2855" s="6" t="s">
        <v>8</v>
      </c>
      <c r="AD2855" s="6" t="s">
        <v>36</v>
      </c>
      <c r="AE2855" s="6">
        <v>3.0529999999999999</v>
      </c>
      <c r="AF2855" s="104">
        <v>17.12</v>
      </c>
      <c r="AG2855" s="104">
        <v>52.26</v>
      </c>
    </row>
    <row r="2856" spans="1:33" ht="18" customHeight="1">
      <c r="A2856" s="107"/>
      <c r="B2856" s="107"/>
      <c r="C2856" s="107"/>
      <c r="D2856" s="107"/>
      <c r="E2856" s="116" t="s">
        <v>99</v>
      </c>
      <c r="F2856" s="116"/>
      <c r="G2856" s="117">
        <f>SUM(G2854:G2855)</f>
        <v>58.58</v>
      </c>
      <c r="AE2856" s="6" t="s">
        <v>99</v>
      </c>
      <c r="AG2856" s="104">
        <v>78.09</v>
      </c>
    </row>
    <row r="2857" spans="1:33" ht="15" customHeight="1">
      <c r="A2857" s="107"/>
      <c r="B2857" s="107"/>
      <c r="C2857" s="107"/>
      <c r="D2857" s="107"/>
      <c r="E2857" s="118" t="s">
        <v>21</v>
      </c>
      <c r="F2857" s="118"/>
      <c r="G2857" s="119">
        <f>G2856</f>
        <v>58.58</v>
      </c>
      <c r="AE2857" s="6" t="s">
        <v>21</v>
      </c>
      <c r="AG2857" s="104">
        <v>78.09</v>
      </c>
    </row>
    <row r="2858" spans="1:33" ht="9.9499999999999993" customHeight="1">
      <c r="A2858" s="107"/>
      <c r="B2858" s="107"/>
      <c r="C2858" s="108"/>
      <c r="D2858" s="108"/>
      <c r="E2858" s="107"/>
      <c r="F2858" s="107"/>
      <c r="G2858" s="107"/>
    </row>
    <row r="2859" spans="1:33" ht="20.100000000000001" customHeight="1">
      <c r="A2859" s="109" t="s">
        <v>989</v>
      </c>
      <c r="B2859" s="109"/>
      <c r="C2859" s="109"/>
      <c r="D2859" s="109"/>
      <c r="E2859" s="109"/>
      <c r="F2859" s="109"/>
      <c r="G2859" s="109"/>
      <c r="AA2859" s="6" t="s">
        <v>989</v>
      </c>
    </row>
    <row r="2860" spans="1:33" ht="15" customHeight="1">
      <c r="A2860" s="110" t="s">
        <v>14</v>
      </c>
      <c r="B2860" s="110"/>
      <c r="C2860" s="111" t="s">
        <v>2</v>
      </c>
      <c r="D2860" s="111" t="s">
        <v>3</v>
      </c>
      <c r="E2860" s="111" t="s">
        <v>4</v>
      </c>
      <c r="F2860" s="111" t="s">
        <v>5</v>
      </c>
      <c r="G2860" s="111" t="s">
        <v>6</v>
      </c>
      <c r="AA2860" s="6" t="s">
        <v>14</v>
      </c>
      <c r="AC2860" s="6" t="s">
        <v>2</v>
      </c>
      <c r="AD2860" s="6" t="s">
        <v>3</v>
      </c>
      <c r="AE2860" s="6" t="s">
        <v>4</v>
      </c>
      <c r="AF2860" s="104" t="s">
        <v>5</v>
      </c>
      <c r="AG2860" s="104" t="s">
        <v>6</v>
      </c>
    </row>
    <row r="2861" spans="1:33" ht="15" customHeight="1">
      <c r="A2861" s="112">
        <v>88316</v>
      </c>
      <c r="B2861" s="113" t="s">
        <v>1727</v>
      </c>
      <c r="C2861" s="112" t="s">
        <v>8</v>
      </c>
      <c r="D2861" s="112" t="s">
        <v>36</v>
      </c>
      <c r="E2861" s="114">
        <v>1.7</v>
      </c>
      <c r="F2861" s="115">
        <f t="shared" ref="F2861" si="796">IF(D2861="H",$K$9*AF2861,$K$10*AF2861)</f>
        <v>12.84</v>
      </c>
      <c r="G2861" s="115">
        <f>ROUND(F2861*E2861,2)</f>
        <v>21.83</v>
      </c>
      <c r="AA2861" s="6">
        <v>88316</v>
      </c>
      <c r="AB2861" s="6" t="s">
        <v>1727</v>
      </c>
      <c r="AC2861" s="6" t="s">
        <v>8</v>
      </c>
      <c r="AD2861" s="6" t="s">
        <v>36</v>
      </c>
      <c r="AE2861" s="6">
        <v>1.7</v>
      </c>
      <c r="AF2861" s="104">
        <v>17.12</v>
      </c>
      <c r="AG2861" s="104">
        <v>29.1</v>
      </c>
    </row>
    <row r="2862" spans="1:33" ht="15" customHeight="1">
      <c r="A2862" s="107"/>
      <c r="B2862" s="107"/>
      <c r="C2862" s="107"/>
      <c r="D2862" s="107"/>
      <c r="E2862" s="116" t="s">
        <v>17</v>
      </c>
      <c r="F2862" s="116"/>
      <c r="G2862" s="117">
        <f>SUM(G2860:G2861)</f>
        <v>21.83</v>
      </c>
      <c r="AE2862" s="6" t="s">
        <v>17</v>
      </c>
      <c r="AG2862" s="104">
        <v>29.1</v>
      </c>
    </row>
    <row r="2863" spans="1:33" ht="15" customHeight="1">
      <c r="A2863" s="107"/>
      <c r="B2863" s="107"/>
      <c r="C2863" s="107"/>
      <c r="D2863" s="107"/>
      <c r="E2863" s="118" t="s">
        <v>21</v>
      </c>
      <c r="F2863" s="118"/>
      <c r="G2863" s="119">
        <f>G2862</f>
        <v>21.83</v>
      </c>
      <c r="AE2863" s="6" t="s">
        <v>21</v>
      </c>
      <c r="AG2863" s="104">
        <v>29.1</v>
      </c>
    </row>
    <row r="2864" spans="1:33" ht="9.9499999999999993" customHeight="1">
      <c r="A2864" s="107"/>
      <c r="B2864" s="107"/>
      <c r="C2864" s="108"/>
      <c r="D2864" s="108"/>
      <c r="E2864" s="107"/>
      <c r="F2864" s="107"/>
      <c r="G2864" s="107"/>
    </row>
    <row r="2865" spans="1:33" ht="20.100000000000001" customHeight="1">
      <c r="A2865" s="109" t="s">
        <v>990</v>
      </c>
      <c r="B2865" s="109"/>
      <c r="C2865" s="109"/>
      <c r="D2865" s="109"/>
      <c r="E2865" s="109"/>
      <c r="F2865" s="109"/>
      <c r="G2865" s="109"/>
      <c r="AA2865" s="6" t="s">
        <v>990</v>
      </c>
    </row>
    <row r="2866" spans="1:33" ht="15" customHeight="1">
      <c r="A2866" s="110" t="s">
        <v>96</v>
      </c>
      <c r="B2866" s="110"/>
      <c r="C2866" s="111" t="s">
        <v>2</v>
      </c>
      <c r="D2866" s="111" t="s">
        <v>3</v>
      </c>
      <c r="E2866" s="111" t="s">
        <v>4</v>
      </c>
      <c r="F2866" s="111" t="s">
        <v>5</v>
      </c>
      <c r="G2866" s="111" t="s">
        <v>6</v>
      </c>
      <c r="AA2866" s="6" t="s">
        <v>96</v>
      </c>
      <c r="AC2866" s="6" t="s">
        <v>2</v>
      </c>
      <c r="AD2866" s="6" t="s">
        <v>3</v>
      </c>
      <c r="AE2866" s="6" t="s">
        <v>4</v>
      </c>
      <c r="AF2866" s="104" t="s">
        <v>5</v>
      </c>
      <c r="AG2866" s="104" t="s">
        <v>6</v>
      </c>
    </row>
    <row r="2867" spans="1:33" ht="15" customHeight="1">
      <c r="A2867" s="112" t="s">
        <v>405</v>
      </c>
      <c r="B2867" s="113" t="s">
        <v>1728</v>
      </c>
      <c r="C2867" s="112" t="s">
        <v>8</v>
      </c>
      <c r="D2867" s="112" t="s">
        <v>36</v>
      </c>
      <c r="E2867" s="114">
        <v>0.31059999999999999</v>
      </c>
      <c r="F2867" s="115">
        <f t="shared" ref="F2867:F2868" si="797">IF(D2867="H",$K$9*AF2867,$K$10*AF2867)</f>
        <v>16.297499999999999</v>
      </c>
      <c r="G2867" s="115">
        <f t="shared" ref="G2867:G2868" si="798">ROUND(F2867*E2867,2)</f>
        <v>5.0599999999999996</v>
      </c>
      <c r="AA2867" s="6" t="s">
        <v>405</v>
      </c>
      <c r="AB2867" s="6" t="s">
        <v>1728</v>
      </c>
      <c r="AC2867" s="6" t="s">
        <v>8</v>
      </c>
      <c r="AD2867" s="6" t="s">
        <v>36</v>
      </c>
      <c r="AE2867" s="6">
        <v>0.31059999999999999</v>
      </c>
      <c r="AF2867" s="104">
        <v>21.73</v>
      </c>
      <c r="AG2867" s="104">
        <v>6.74</v>
      </c>
    </row>
    <row r="2868" spans="1:33" ht="15" customHeight="1">
      <c r="A2868" s="112" t="s">
        <v>127</v>
      </c>
      <c r="B2868" s="113" t="s">
        <v>1727</v>
      </c>
      <c r="C2868" s="112" t="s">
        <v>8</v>
      </c>
      <c r="D2868" s="112" t="s">
        <v>36</v>
      </c>
      <c r="E2868" s="114">
        <v>8.4699999999999998E-2</v>
      </c>
      <c r="F2868" s="115">
        <f t="shared" si="797"/>
        <v>12.84</v>
      </c>
      <c r="G2868" s="115">
        <f t="shared" si="798"/>
        <v>1.0900000000000001</v>
      </c>
      <c r="AA2868" s="6" t="s">
        <v>127</v>
      </c>
      <c r="AB2868" s="6" t="s">
        <v>1727</v>
      </c>
      <c r="AC2868" s="6" t="s">
        <v>8</v>
      </c>
      <c r="AD2868" s="6" t="s">
        <v>36</v>
      </c>
      <c r="AE2868" s="6">
        <v>8.4699999999999998E-2</v>
      </c>
      <c r="AF2868" s="104">
        <v>17.12</v>
      </c>
      <c r="AG2868" s="104">
        <v>1.45</v>
      </c>
    </row>
    <row r="2869" spans="1:33" ht="18" customHeight="1">
      <c r="A2869" s="107"/>
      <c r="B2869" s="107"/>
      <c r="C2869" s="107"/>
      <c r="D2869" s="107"/>
      <c r="E2869" s="116" t="s">
        <v>99</v>
      </c>
      <c r="F2869" s="116"/>
      <c r="G2869" s="117">
        <f>SUM(G2867:G2868)</f>
        <v>6.1499999999999995</v>
      </c>
      <c r="AE2869" s="6" t="s">
        <v>99</v>
      </c>
      <c r="AG2869" s="104">
        <v>8.19</v>
      </c>
    </row>
    <row r="2870" spans="1:33" ht="15" customHeight="1">
      <c r="A2870" s="110" t="s">
        <v>18</v>
      </c>
      <c r="B2870" s="110"/>
      <c r="C2870" s="111" t="s">
        <v>2</v>
      </c>
      <c r="D2870" s="111" t="s">
        <v>3</v>
      </c>
      <c r="E2870" s="111" t="s">
        <v>4</v>
      </c>
      <c r="F2870" s="111" t="s">
        <v>5</v>
      </c>
      <c r="G2870" s="111" t="s">
        <v>6</v>
      </c>
      <c r="AA2870" s="6" t="s">
        <v>18</v>
      </c>
      <c r="AC2870" s="6" t="s">
        <v>2</v>
      </c>
      <c r="AD2870" s="6" t="s">
        <v>3</v>
      </c>
      <c r="AE2870" s="6" t="s">
        <v>4</v>
      </c>
      <c r="AF2870" s="104" t="s">
        <v>5</v>
      </c>
      <c r="AG2870" s="104" t="s">
        <v>6</v>
      </c>
    </row>
    <row r="2871" spans="1:33" ht="29.1" customHeight="1">
      <c r="A2871" s="112" t="s">
        <v>406</v>
      </c>
      <c r="B2871" s="113" t="s">
        <v>407</v>
      </c>
      <c r="C2871" s="112" t="s">
        <v>8</v>
      </c>
      <c r="D2871" s="112" t="s">
        <v>102</v>
      </c>
      <c r="E2871" s="114">
        <v>5.6500000000000002E-2</v>
      </c>
      <c r="F2871" s="115">
        <f t="shared" ref="F2871" si="799">IF(D2871="H",$K$9*AF2871,$K$10*AF2871)</f>
        <v>361.875</v>
      </c>
      <c r="G2871" s="115">
        <f>ROUND(F2871*E2871,2)</f>
        <v>20.45</v>
      </c>
      <c r="AA2871" s="6" t="s">
        <v>406</v>
      </c>
      <c r="AB2871" s="6" t="s">
        <v>407</v>
      </c>
      <c r="AC2871" s="6" t="s">
        <v>8</v>
      </c>
      <c r="AD2871" s="6" t="s">
        <v>102</v>
      </c>
      <c r="AE2871" s="6">
        <v>5.6500000000000002E-2</v>
      </c>
      <c r="AF2871" s="104">
        <v>482.5</v>
      </c>
      <c r="AG2871" s="104">
        <v>27.26</v>
      </c>
    </row>
    <row r="2872" spans="1:33" ht="15" customHeight="1">
      <c r="A2872" s="107"/>
      <c r="B2872" s="107"/>
      <c r="C2872" s="107"/>
      <c r="D2872" s="107"/>
      <c r="E2872" s="116" t="s">
        <v>20</v>
      </c>
      <c r="F2872" s="116"/>
      <c r="G2872" s="117">
        <f>SUM(G2871)</f>
        <v>20.45</v>
      </c>
      <c r="AE2872" s="6" t="s">
        <v>20</v>
      </c>
      <c r="AG2872" s="104">
        <v>27.26</v>
      </c>
    </row>
    <row r="2873" spans="1:33" ht="15" customHeight="1">
      <c r="A2873" s="107"/>
      <c r="B2873" s="107"/>
      <c r="C2873" s="107"/>
      <c r="D2873" s="107"/>
      <c r="E2873" s="118" t="s">
        <v>21</v>
      </c>
      <c r="F2873" s="118"/>
      <c r="G2873" s="119">
        <f>G2872+G2869</f>
        <v>26.599999999999998</v>
      </c>
      <c r="AE2873" s="6" t="s">
        <v>21</v>
      </c>
      <c r="AG2873" s="104">
        <v>35.450000000000003</v>
      </c>
    </row>
    <row r="2874" spans="1:33" ht="9.9499999999999993" customHeight="1">
      <c r="A2874" s="107"/>
      <c r="B2874" s="107"/>
      <c r="C2874" s="108"/>
      <c r="D2874" s="108"/>
      <c r="E2874" s="107"/>
      <c r="F2874" s="107"/>
      <c r="G2874" s="107"/>
    </row>
    <row r="2875" spans="1:33" ht="20.100000000000001" customHeight="1">
      <c r="A2875" s="109" t="s">
        <v>991</v>
      </c>
      <c r="B2875" s="109"/>
      <c r="C2875" s="109"/>
      <c r="D2875" s="109"/>
      <c r="E2875" s="109"/>
      <c r="F2875" s="109"/>
      <c r="G2875" s="109"/>
      <c r="AA2875" s="6" t="s">
        <v>991</v>
      </c>
    </row>
    <row r="2876" spans="1:33" ht="15" customHeight="1">
      <c r="A2876" s="110" t="s">
        <v>77</v>
      </c>
      <c r="B2876" s="110"/>
      <c r="C2876" s="111" t="s">
        <v>2</v>
      </c>
      <c r="D2876" s="111" t="s">
        <v>3</v>
      </c>
      <c r="E2876" s="111" t="s">
        <v>4</v>
      </c>
      <c r="F2876" s="111" t="s">
        <v>5</v>
      </c>
      <c r="G2876" s="111" t="s">
        <v>6</v>
      </c>
      <c r="AA2876" s="6" t="s">
        <v>77</v>
      </c>
      <c r="AC2876" s="6" t="s">
        <v>2</v>
      </c>
      <c r="AD2876" s="6" t="s">
        <v>3</v>
      </c>
      <c r="AE2876" s="6" t="s">
        <v>4</v>
      </c>
      <c r="AF2876" s="104" t="s">
        <v>5</v>
      </c>
      <c r="AG2876" s="104" t="s">
        <v>6</v>
      </c>
    </row>
    <row r="2877" spans="1:33" ht="29.1" customHeight="1">
      <c r="A2877" s="112" t="s">
        <v>419</v>
      </c>
      <c r="B2877" s="113" t="s">
        <v>420</v>
      </c>
      <c r="C2877" s="112" t="s">
        <v>8</v>
      </c>
      <c r="D2877" s="112" t="s">
        <v>80</v>
      </c>
      <c r="E2877" s="114">
        <v>0.71030000000000004</v>
      </c>
      <c r="F2877" s="115">
        <f t="shared" ref="F2877:F2878" si="800">IF(D2877="H",$K$9*AF2877,$K$10*AF2877)</f>
        <v>0.33750000000000002</v>
      </c>
      <c r="G2877" s="115">
        <f t="shared" ref="G2877:G2878" si="801">ROUND(F2877*E2877,2)</f>
        <v>0.24</v>
      </c>
      <c r="AA2877" s="6" t="s">
        <v>419</v>
      </c>
      <c r="AB2877" s="6" t="s">
        <v>420</v>
      </c>
      <c r="AC2877" s="6" t="s">
        <v>8</v>
      </c>
      <c r="AD2877" s="6" t="s">
        <v>80</v>
      </c>
      <c r="AE2877" s="6">
        <v>0.71030000000000004</v>
      </c>
      <c r="AF2877" s="104">
        <v>0.45</v>
      </c>
      <c r="AG2877" s="104">
        <v>0.31</v>
      </c>
    </row>
    <row r="2878" spans="1:33" ht="29.1" customHeight="1">
      <c r="A2878" s="112" t="s">
        <v>421</v>
      </c>
      <c r="B2878" s="113" t="s">
        <v>422</v>
      </c>
      <c r="C2878" s="112" t="s">
        <v>8</v>
      </c>
      <c r="D2878" s="112" t="s">
        <v>83</v>
      </c>
      <c r="E2878" s="114">
        <v>0.75339999999999996</v>
      </c>
      <c r="F2878" s="115">
        <f t="shared" si="800"/>
        <v>1.5374999999999999</v>
      </c>
      <c r="G2878" s="115">
        <f t="shared" si="801"/>
        <v>1.1599999999999999</v>
      </c>
      <c r="AA2878" s="6" t="s">
        <v>421</v>
      </c>
      <c r="AB2878" s="6" t="s">
        <v>422</v>
      </c>
      <c r="AC2878" s="6" t="s">
        <v>8</v>
      </c>
      <c r="AD2878" s="6" t="s">
        <v>83</v>
      </c>
      <c r="AE2878" s="6">
        <v>0.75339999999999996</v>
      </c>
      <c r="AF2878" s="104">
        <v>2.0499999999999998</v>
      </c>
      <c r="AG2878" s="104">
        <v>1.54</v>
      </c>
    </row>
    <row r="2879" spans="1:33" ht="15" customHeight="1">
      <c r="A2879" s="107"/>
      <c r="B2879" s="107"/>
      <c r="C2879" s="107"/>
      <c r="D2879" s="107"/>
      <c r="E2879" s="116" t="s">
        <v>84</v>
      </c>
      <c r="F2879" s="116"/>
      <c r="G2879" s="117">
        <f>SUM(G2877:G2878)</f>
        <v>1.4</v>
      </c>
      <c r="AE2879" s="6" t="s">
        <v>84</v>
      </c>
      <c r="AG2879" s="104">
        <v>1.85</v>
      </c>
    </row>
    <row r="2880" spans="1:33" ht="15" customHeight="1">
      <c r="A2880" s="110" t="s">
        <v>63</v>
      </c>
      <c r="B2880" s="110"/>
      <c r="C2880" s="111" t="s">
        <v>2</v>
      </c>
      <c r="D2880" s="111" t="s">
        <v>3</v>
      </c>
      <c r="E2880" s="111" t="s">
        <v>4</v>
      </c>
      <c r="F2880" s="111" t="s">
        <v>5</v>
      </c>
      <c r="G2880" s="111" t="s">
        <v>6</v>
      </c>
      <c r="AA2880" s="6" t="s">
        <v>63</v>
      </c>
      <c r="AC2880" s="6" t="s">
        <v>2</v>
      </c>
      <c r="AD2880" s="6" t="s">
        <v>3</v>
      </c>
      <c r="AE2880" s="6" t="s">
        <v>4</v>
      </c>
      <c r="AF2880" s="104" t="s">
        <v>5</v>
      </c>
      <c r="AG2880" s="104" t="s">
        <v>6</v>
      </c>
    </row>
    <row r="2881" spans="1:33" ht="20.100000000000001" customHeight="1">
      <c r="A2881" s="112" t="s">
        <v>423</v>
      </c>
      <c r="B2881" s="113" t="s">
        <v>424</v>
      </c>
      <c r="C2881" s="112" t="s">
        <v>8</v>
      </c>
      <c r="D2881" s="112" t="s">
        <v>102</v>
      </c>
      <c r="E2881" s="114">
        <v>0.72289999999999999</v>
      </c>
      <c r="F2881" s="115">
        <f t="shared" ref="F2881:F2883" si="802">IF(D2881="H",$K$9*AF2881,$K$10*AF2881)</f>
        <v>65.587500000000006</v>
      </c>
      <c r="G2881" s="115">
        <f t="shared" ref="G2881:G2883" si="803">ROUND(F2881*E2881,2)</f>
        <v>47.41</v>
      </c>
      <c r="AA2881" s="6" t="s">
        <v>423</v>
      </c>
      <c r="AB2881" s="6" t="s">
        <v>424</v>
      </c>
      <c r="AC2881" s="6" t="s">
        <v>8</v>
      </c>
      <c r="AD2881" s="6" t="s">
        <v>102</v>
      </c>
      <c r="AE2881" s="6">
        <v>0.72289999999999999</v>
      </c>
      <c r="AF2881" s="104">
        <v>87.45</v>
      </c>
      <c r="AG2881" s="104">
        <v>63.21</v>
      </c>
    </row>
    <row r="2882" spans="1:33" ht="15" customHeight="1">
      <c r="A2882" s="112" t="s">
        <v>425</v>
      </c>
      <c r="B2882" s="113" t="s">
        <v>426</v>
      </c>
      <c r="C2882" s="112" t="s">
        <v>8</v>
      </c>
      <c r="D2882" s="112" t="s">
        <v>90</v>
      </c>
      <c r="E2882" s="114">
        <v>362.65789999999998</v>
      </c>
      <c r="F2882" s="115">
        <f t="shared" si="802"/>
        <v>0.74249999999999994</v>
      </c>
      <c r="G2882" s="115">
        <f t="shared" si="803"/>
        <v>269.27</v>
      </c>
      <c r="AA2882" s="6" t="s">
        <v>425</v>
      </c>
      <c r="AB2882" s="6" t="s">
        <v>426</v>
      </c>
      <c r="AC2882" s="6" t="s">
        <v>8</v>
      </c>
      <c r="AD2882" s="6" t="s">
        <v>90</v>
      </c>
      <c r="AE2882" s="6">
        <v>362.65789999999998</v>
      </c>
      <c r="AF2882" s="104">
        <v>0.99</v>
      </c>
      <c r="AG2882" s="104">
        <v>359.03</v>
      </c>
    </row>
    <row r="2883" spans="1:33" ht="20.100000000000001" customHeight="1">
      <c r="A2883" s="112" t="s">
        <v>427</v>
      </c>
      <c r="B2883" s="113" t="s">
        <v>428</v>
      </c>
      <c r="C2883" s="112" t="s">
        <v>8</v>
      </c>
      <c r="D2883" s="112" t="s">
        <v>102</v>
      </c>
      <c r="E2883" s="114">
        <v>0.59340000000000004</v>
      </c>
      <c r="F2883" s="115">
        <f t="shared" si="802"/>
        <v>170.10000000000002</v>
      </c>
      <c r="G2883" s="115">
        <f t="shared" si="803"/>
        <v>100.94</v>
      </c>
      <c r="AA2883" s="6" t="s">
        <v>427</v>
      </c>
      <c r="AB2883" s="6" t="s">
        <v>428</v>
      </c>
      <c r="AC2883" s="6" t="s">
        <v>8</v>
      </c>
      <c r="AD2883" s="6" t="s">
        <v>102</v>
      </c>
      <c r="AE2883" s="6">
        <v>0.59340000000000004</v>
      </c>
      <c r="AF2883" s="104">
        <v>226.8</v>
      </c>
      <c r="AG2883" s="104">
        <v>134.58000000000001</v>
      </c>
    </row>
    <row r="2884" spans="1:33" ht="15" customHeight="1">
      <c r="A2884" s="107"/>
      <c r="B2884" s="107"/>
      <c r="C2884" s="107"/>
      <c r="D2884" s="107"/>
      <c r="E2884" s="116" t="s">
        <v>75</v>
      </c>
      <c r="F2884" s="116"/>
      <c r="G2884" s="117">
        <f>SUM(G2881:G2883)</f>
        <v>417.61999999999995</v>
      </c>
      <c r="AE2884" s="6" t="s">
        <v>75</v>
      </c>
      <c r="AG2884" s="104">
        <v>556.82000000000005</v>
      </c>
    </row>
    <row r="2885" spans="1:33" ht="15" customHeight="1">
      <c r="A2885" s="110" t="s">
        <v>96</v>
      </c>
      <c r="B2885" s="110"/>
      <c r="C2885" s="111" t="s">
        <v>2</v>
      </c>
      <c r="D2885" s="111" t="s">
        <v>3</v>
      </c>
      <c r="E2885" s="111" t="s">
        <v>4</v>
      </c>
      <c r="F2885" s="111" t="s">
        <v>5</v>
      </c>
      <c r="G2885" s="111" t="s">
        <v>6</v>
      </c>
      <c r="AA2885" s="6" t="s">
        <v>96</v>
      </c>
      <c r="AC2885" s="6" t="s">
        <v>2</v>
      </c>
      <c r="AD2885" s="6" t="s">
        <v>3</v>
      </c>
      <c r="AE2885" s="6" t="s">
        <v>4</v>
      </c>
      <c r="AF2885" s="104" t="s">
        <v>5</v>
      </c>
      <c r="AG2885" s="104" t="s">
        <v>6</v>
      </c>
    </row>
    <row r="2886" spans="1:33" ht="20.100000000000001" customHeight="1">
      <c r="A2886" s="112" t="s">
        <v>429</v>
      </c>
      <c r="B2886" s="113" t="s">
        <v>1729</v>
      </c>
      <c r="C2886" s="112" t="s">
        <v>8</v>
      </c>
      <c r="D2886" s="112" t="s">
        <v>36</v>
      </c>
      <c r="E2886" s="114">
        <v>1.4637</v>
      </c>
      <c r="F2886" s="115">
        <f t="shared" ref="F2886:F2887" si="804">IF(D2886="H",$K$9*AF2886,$K$10*AF2886)</f>
        <v>14.077500000000001</v>
      </c>
      <c r="G2886" s="115">
        <f t="shared" ref="G2886:G2887" si="805">ROUND(F2886*E2886,2)</f>
        <v>20.61</v>
      </c>
      <c r="AA2886" s="6" t="s">
        <v>429</v>
      </c>
      <c r="AB2886" s="6" t="s">
        <v>1729</v>
      </c>
      <c r="AC2886" s="6" t="s">
        <v>8</v>
      </c>
      <c r="AD2886" s="6" t="s">
        <v>36</v>
      </c>
      <c r="AE2886" s="6">
        <v>1.4637</v>
      </c>
      <c r="AF2886" s="104">
        <v>18.77</v>
      </c>
      <c r="AG2886" s="104">
        <v>27.47</v>
      </c>
    </row>
    <row r="2887" spans="1:33" ht="15" customHeight="1">
      <c r="A2887" s="112" t="s">
        <v>127</v>
      </c>
      <c r="B2887" s="113" t="s">
        <v>1727</v>
      </c>
      <c r="C2887" s="112" t="s">
        <v>8</v>
      </c>
      <c r="D2887" s="112" t="s">
        <v>36</v>
      </c>
      <c r="E2887" s="114">
        <v>2.3117000000000001</v>
      </c>
      <c r="F2887" s="115">
        <f t="shared" si="804"/>
        <v>12.84</v>
      </c>
      <c r="G2887" s="115">
        <f t="shared" si="805"/>
        <v>29.68</v>
      </c>
      <c r="AA2887" s="6" t="s">
        <v>127</v>
      </c>
      <c r="AB2887" s="6" t="s">
        <v>1727</v>
      </c>
      <c r="AC2887" s="6" t="s">
        <v>8</v>
      </c>
      <c r="AD2887" s="6" t="s">
        <v>36</v>
      </c>
      <c r="AE2887" s="6">
        <v>2.3117000000000001</v>
      </c>
      <c r="AF2887" s="104">
        <v>17.12</v>
      </c>
      <c r="AG2887" s="104">
        <v>39.57</v>
      </c>
    </row>
    <row r="2888" spans="1:33" ht="18" customHeight="1">
      <c r="A2888" s="107"/>
      <c r="B2888" s="107"/>
      <c r="C2888" s="107"/>
      <c r="D2888" s="107"/>
      <c r="E2888" s="116" t="s">
        <v>99</v>
      </c>
      <c r="F2888" s="116"/>
      <c r="G2888" s="117">
        <f>SUM(G2886:G2887)</f>
        <v>50.29</v>
      </c>
      <c r="AE2888" s="6" t="s">
        <v>99</v>
      </c>
      <c r="AG2888" s="104">
        <v>67.040000000000006</v>
      </c>
    </row>
    <row r="2889" spans="1:33" ht="15" customHeight="1">
      <c r="A2889" s="107"/>
      <c r="B2889" s="107"/>
      <c r="C2889" s="107"/>
      <c r="D2889" s="107"/>
      <c r="E2889" s="118" t="s">
        <v>21</v>
      </c>
      <c r="F2889" s="118"/>
      <c r="G2889" s="119">
        <f>G2888+G2884+G2879</f>
        <v>469.30999999999995</v>
      </c>
      <c r="AE2889" s="6" t="s">
        <v>21</v>
      </c>
      <c r="AG2889" s="104">
        <v>625.71</v>
      </c>
    </row>
    <row r="2890" spans="1:33" ht="9.9499999999999993" customHeight="1">
      <c r="A2890" s="107"/>
      <c r="B2890" s="107"/>
      <c r="C2890" s="108"/>
      <c r="D2890" s="108"/>
      <c r="E2890" s="107"/>
      <c r="F2890" s="107"/>
      <c r="G2890" s="107"/>
    </row>
    <row r="2891" spans="1:33" ht="20.100000000000001" customHeight="1">
      <c r="A2891" s="109" t="s">
        <v>992</v>
      </c>
      <c r="B2891" s="109"/>
      <c r="C2891" s="109"/>
      <c r="D2891" s="109"/>
      <c r="E2891" s="109"/>
      <c r="F2891" s="109"/>
      <c r="G2891" s="109"/>
      <c r="AA2891" s="6" t="s">
        <v>992</v>
      </c>
    </row>
    <row r="2892" spans="1:33" ht="15" customHeight="1">
      <c r="A2892" s="110" t="s">
        <v>77</v>
      </c>
      <c r="B2892" s="110"/>
      <c r="C2892" s="111" t="s">
        <v>2</v>
      </c>
      <c r="D2892" s="111" t="s">
        <v>3</v>
      </c>
      <c r="E2892" s="111" t="s">
        <v>4</v>
      </c>
      <c r="F2892" s="111" t="s">
        <v>5</v>
      </c>
      <c r="G2892" s="111" t="s">
        <v>6</v>
      </c>
      <c r="AA2892" s="6" t="s">
        <v>77</v>
      </c>
      <c r="AC2892" s="6" t="s">
        <v>2</v>
      </c>
      <c r="AD2892" s="6" t="s">
        <v>3</v>
      </c>
      <c r="AE2892" s="6" t="s">
        <v>4</v>
      </c>
      <c r="AF2892" s="104" t="s">
        <v>5</v>
      </c>
      <c r="AG2892" s="104" t="s">
        <v>6</v>
      </c>
    </row>
    <row r="2893" spans="1:33" ht="29.1" customHeight="1">
      <c r="A2893" s="112" t="s">
        <v>479</v>
      </c>
      <c r="B2893" s="113" t="s">
        <v>480</v>
      </c>
      <c r="C2893" s="112" t="s">
        <v>8</v>
      </c>
      <c r="D2893" s="112" t="s">
        <v>80</v>
      </c>
      <c r="E2893" s="114">
        <v>1.417</v>
      </c>
      <c r="F2893" s="115">
        <f t="shared" ref="F2893:F2894" si="806">0.75*AF2893</f>
        <v>0.375</v>
      </c>
      <c r="G2893" s="115">
        <f t="shared" ref="G2893:G2894" si="807">ROUND(F2893*E2893,2)</f>
        <v>0.53</v>
      </c>
      <c r="AA2893" s="6" t="s">
        <v>479</v>
      </c>
      <c r="AB2893" s="6" t="s">
        <v>480</v>
      </c>
      <c r="AC2893" s="6" t="s">
        <v>8</v>
      </c>
      <c r="AD2893" s="6" t="s">
        <v>80</v>
      </c>
      <c r="AE2893" s="6">
        <v>1.417</v>
      </c>
      <c r="AF2893" s="104">
        <v>0.5</v>
      </c>
      <c r="AG2893" s="104">
        <v>0.7</v>
      </c>
    </row>
    <row r="2894" spans="1:33" ht="29.1" customHeight="1">
      <c r="A2894" s="112" t="s">
        <v>481</v>
      </c>
      <c r="B2894" s="113" t="s">
        <v>482</v>
      </c>
      <c r="C2894" s="112" t="s">
        <v>8</v>
      </c>
      <c r="D2894" s="112" t="s">
        <v>83</v>
      </c>
      <c r="E2894" s="114">
        <v>1.042</v>
      </c>
      <c r="F2894" s="115">
        <f t="shared" si="806"/>
        <v>0.99</v>
      </c>
      <c r="G2894" s="115">
        <f t="shared" si="807"/>
        <v>1.03</v>
      </c>
      <c r="AA2894" s="6" t="s">
        <v>481</v>
      </c>
      <c r="AB2894" s="6" t="s">
        <v>482</v>
      </c>
      <c r="AC2894" s="6" t="s">
        <v>8</v>
      </c>
      <c r="AD2894" s="6" t="s">
        <v>83</v>
      </c>
      <c r="AE2894" s="6">
        <v>1.042</v>
      </c>
      <c r="AF2894" s="104">
        <v>1.32</v>
      </c>
      <c r="AG2894" s="104">
        <v>1.37</v>
      </c>
    </row>
    <row r="2895" spans="1:33" ht="15" customHeight="1">
      <c r="A2895" s="107"/>
      <c r="B2895" s="107"/>
      <c r="C2895" s="107"/>
      <c r="D2895" s="107"/>
      <c r="E2895" s="116" t="s">
        <v>84</v>
      </c>
      <c r="F2895" s="116"/>
      <c r="G2895" s="117">
        <f>SUM(G2893:G2894)</f>
        <v>1.56</v>
      </c>
      <c r="AE2895" s="6" t="s">
        <v>84</v>
      </c>
      <c r="AG2895" s="104">
        <v>2.0699999999999998</v>
      </c>
    </row>
    <row r="2896" spans="1:33" ht="15" customHeight="1">
      <c r="A2896" s="110" t="s">
        <v>96</v>
      </c>
      <c r="B2896" s="110"/>
      <c r="C2896" s="111" t="s">
        <v>2</v>
      </c>
      <c r="D2896" s="111" t="s">
        <v>3</v>
      </c>
      <c r="E2896" s="111" t="s">
        <v>4</v>
      </c>
      <c r="F2896" s="111" t="s">
        <v>5</v>
      </c>
      <c r="G2896" s="111" t="s">
        <v>6</v>
      </c>
      <c r="AA2896" s="6" t="s">
        <v>96</v>
      </c>
      <c r="AC2896" s="6" t="s">
        <v>2</v>
      </c>
      <c r="AD2896" s="6" t="s">
        <v>3</v>
      </c>
      <c r="AE2896" s="6" t="s">
        <v>4</v>
      </c>
      <c r="AF2896" s="104" t="s">
        <v>5</v>
      </c>
      <c r="AG2896" s="104" t="s">
        <v>6</v>
      </c>
    </row>
    <row r="2897" spans="1:33" ht="15" customHeight="1">
      <c r="A2897" s="112" t="s">
        <v>98</v>
      </c>
      <c r="B2897" s="113" t="s">
        <v>1725</v>
      </c>
      <c r="C2897" s="112" t="s">
        <v>8</v>
      </c>
      <c r="D2897" s="112" t="s">
        <v>36</v>
      </c>
      <c r="E2897" s="114">
        <v>2.4590000000000001</v>
      </c>
      <c r="F2897" s="115">
        <f t="shared" ref="F2897:F2899" si="808">IF(D2897="H",$K$9*AF2897,$K$10*AF2897)</f>
        <v>16.049999999999997</v>
      </c>
      <c r="G2897" s="115">
        <f t="shared" ref="G2897:G2899" si="809">ROUND(F2897*E2897,2)</f>
        <v>39.47</v>
      </c>
      <c r="AA2897" s="6" t="s">
        <v>98</v>
      </c>
      <c r="AB2897" s="6" t="s">
        <v>1725</v>
      </c>
      <c r="AC2897" s="6" t="s">
        <v>8</v>
      </c>
      <c r="AD2897" s="6" t="s">
        <v>36</v>
      </c>
      <c r="AE2897" s="6">
        <v>2.4590000000000001</v>
      </c>
      <c r="AF2897" s="104">
        <v>21.4</v>
      </c>
      <c r="AG2897" s="104">
        <v>52.62</v>
      </c>
    </row>
    <row r="2898" spans="1:33" ht="15" customHeight="1">
      <c r="A2898" s="112" t="s">
        <v>405</v>
      </c>
      <c r="B2898" s="113" t="s">
        <v>1728</v>
      </c>
      <c r="C2898" s="112" t="s">
        <v>8</v>
      </c>
      <c r="D2898" s="112" t="s">
        <v>36</v>
      </c>
      <c r="E2898" s="114">
        <v>2.4590000000000001</v>
      </c>
      <c r="F2898" s="115">
        <f t="shared" si="808"/>
        <v>16.297499999999999</v>
      </c>
      <c r="G2898" s="115">
        <f t="shared" si="809"/>
        <v>40.08</v>
      </c>
      <c r="AA2898" s="6" t="s">
        <v>405</v>
      </c>
      <c r="AB2898" s="6" t="s">
        <v>1728</v>
      </c>
      <c r="AC2898" s="6" t="s">
        <v>8</v>
      </c>
      <c r="AD2898" s="6" t="s">
        <v>36</v>
      </c>
      <c r="AE2898" s="6">
        <v>2.4590000000000001</v>
      </c>
      <c r="AF2898" s="104">
        <v>21.73</v>
      </c>
      <c r="AG2898" s="104">
        <v>53.43</v>
      </c>
    </row>
    <row r="2899" spans="1:33" ht="15" customHeight="1">
      <c r="A2899" s="112" t="s">
        <v>127</v>
      </c>
      <c r="B2899" s="113" t="s">
        <v>1727</v>
      </c>
      <c r="C2899" s="112" t="s">
        <v>8</v>
      </c>
      <c r="D2899" s="112" t="s">
        <v>36</v>
      </c>
      <c r="E2899" s="114">
        <v>7.3769999999999998</v>
      </c>
      <c r="F2899" s="115">
        <f t="shared" si="808"/>
        <v>12.84</v>
      </c>
      <c r="G2899" s="115">
        <f t="shared" si="809"/>
        <v>94.72</v>
      </c>
      <c r="AA2899" s="6" t="s">
        <v>127</v>
      </c>
      <c r="AB2899" s="6" t="s">
        <v>1727</v>
      </c>
      <c r="AC2899" s="6" t="s">
        <v>8</v>
      </c>
      <c r="AD2899" s="6" t="s">
        <v>36</v>
      </c>
      <c r="AE2899" s="6">
        <v>7.3769999999999998</v>
      </c>
      <c r="AF2899" s="104">
        <v>17.12</v>
      </c>
      <c r="AG2899" s="104">
        <v>126.29</v>
      </c>
    </row>
    <row r="2900" spans="1:33" ht="18" customHeight="1">
      <c r="A2900" s="107"/>
      <c r="B2900" s="107"/>
      <c r="C2900" s="107"/>
      <c r="D2900" s="107"/>
      <c r="E2900" s="116" t="s">
        <v>99</v>
      </c>
      <c r="F2900" s="116"/>
      <c r="G2900" s="117">
        <f>SUM(G2897:G2899)</f>
        <v>174.26999999999998</v>
      </c>
      <c r="AE2900" s="6" t="s">
        <v>99</v>
      </c>
      <c r="AG2900" s="104">
        <v>232.34</v>
      </c>
    </row>
    <row r="2901" spans="1:33" ht="15" customHeight="1">
      <c r="A2901" s="107"/>
      <c r="B2901" s="107"/>
      <c r="C2901" s="107"/>
      <c r="D2901" s="107"/>
      <c r="E2901" s="118" t="s">
        <v>21</v>
      </c>
      <c r="F2901" s="118"/>
      <c r="G2901" s="119">
        <f>G2900+G2895</f>
        <v>175.82999999999998</v>
      </c>
      <c r="AE2901" s="6" t="s">
        <v>21</v>
      </c>
      <c r="AG2901" s="104">
        <v>234.41</v>
      </c>
    </row>
    <row r="2902" spans="1:33" ht="9.9499999999999993" customHeight="1">
      <c r="A2902" s="107"/>
      <c r="B2902" s="107"/>
      <c r="C2902" s="108"/>
      <c r="D2902" s="108"/>
      <c r="E2902" s="107"/>
      <c r="F2902" s="107"/>
      <c r="G2902" s="107"/>
    </row>
    <row r="2903" spans="1:33" ht="20.100000000000001" customHeight="1">
      <c r="A2903" s="109" t="s">
        <v>993</v>
      </c>
      <c r="B2903" s="109"/>
      <c r="C2903" s="109"/>
      <c r="D2903" s="109"/>
      <c r="E2903" s="109"/>
      <c r="F2903" s="109"/>
      <c r="G2903" s="109"/>
      <c r="AA2903" s="6" t="s">
        <v>993</v>
      </c>
    </row>
    <row r="2904" spans="1:33" ht="15" customHeight="1">
      <c r="A2904" s="110" t="s">
        <v>63</v>
      </c>
      <c r="B2904" s="110"/>
      <c r="C2904" s="111" t="s">
        <v>2</v>
      </c>
      <c r="D2904" s="111" t="s">
        <v>3</v>
      </c>
      <c r="E2904" s="111" t="s">
        <v>4</v>
      </c>
      <c r="F2904" s="111" t="s">
        <v>5</v>
      </c>
      <c r="G2904" s="111" t="s">
        <v>6</v>
      </c>
      <c r="AA2904" s="6" t="s">
        <v>63</v>
      </c>
      <c r="AC2904" s="6" t="s">
        <v>2</v>
      </c>
      <c r="AD2904" s="6" t="s">
        <v>3</v>
      </c>
      <c r="AE2904" s="6" t="s">
        <v>4</v>
      </c>
      <c r="AF2904" s="104" t="s">
        <v>5</v>
      </c>
      <c r="AG2904" s="104" t="s">
        <v>6</v>
      </c>
    </row>
    <row r="2905" spans="1:33" ht="29.1" customHeight="1">
      <c r="A2905" s="112" t="s">
        <v>474</v>
      </c>
      <c r="B2905" s="113" t="s">
        <v>475</v>
      </c>
      <c r="C2905" s="112" t="s">
        <v>8</v>
      </c>
      <c r="D2905" s="112" t="s">
        <v>90</v>
      </c>
      <c r="E2905" s="114">
        <v>1.5</v>
      </c>
      <c r="F2905" s="115">
        <f>0.75*AF2905</f>
        <v>19.455000000000002</v>
      </c>
      <c r="G2905" s="115">
        <f>ROUND(F2905*E2905,2)</f>
        <v>29.18</v>
      </c>
      <c r="AA2905" s="6" t="s">
        <v>474</v>
      </c>
      <c r="AB2905" s="6" t="s">
        <v>475</v>
      </c>
      <c r="AC2905" s="6" t="s">
        <v>8</v>
      </c>
      <c r="AD2905" s="6" t="s">
        <v>90</v>
      </c>
      <c r="AE2905" s="6">
        <v>1.5</v>
      </c>
      <c r="AF2905" s="104">
        <v>25.94</v>
      </c>
      <c r="AG2905" s="104">
        <v>38.909999999999997</v>
      </c>
    </row>
    <row r="2906" spans="1:33" ht="15" customHeight="1">
      <c r="A2906" s="107"/>
      <c r="B2906" s="107"/>
      <c r="C2906" s="107"/>
      <c r="D2906" s="107"/>
      <c r="E2906" s="116" t="s">
        <v>75</v>
      </c>
      <c r="F2906" s="116"/>
      <c r="G2906" s="117">
        <f>SUM(G2905)</f>
        <v>29.18</v>
      </c>
      <c r="AE2906" s="6" t="s">
        <v>75</v>
      </c>
      <c r="AG2906" s="104">
        <v>38.909999999999997</v>
      </c>
    </row>
    <row r="2907" spans="1:33" ht="15" customHeight="1">
      <c r="A2907" s="110" t="s">
        <v>96</v>
      </c>
      <c r="B2907" s="110"/>
      <c r="C2907" s="111" t="s">
        <v>2</v>
      </c>
      <c r="D2907" s="111" t="s">
        <v>3</v>
      </c>
      <c r="E2907" s="111" t="s">
        <v>4</v>
      </c>
      <c r="F2907" s="111" t="s">
        <v>5</v>
      </c>
      <c r="G2907" s="111" t="s">
        <v>6</v>
      </c>
      <c r="AA2907" s="6" t="s">
        <v>96</v>
      </c>
      <c r="AC2907" s="6" t="s">
        <v>2</v>
      </c>
      <c r="AD2907" s="6" t="s">
        <v>3</v>
      </c>
      <c r="AE2907" s="6" t="s">
        <v>4</v>
      </c>
      <c r="AF2907" s="104" t="s">
        <v>5</v>
      </c>
      <c r="AG2907" s="104" t="s">
        <v>6</v>
      </c>
    </row>
    <row r="2908" spans="1:33" ht="15" customHeight="1">
      <c r="A2908" s="112" t="s">
        <v>476</v>
      </c>
      <c r="B2908" s="113" t="s">
        <v>1732</v>
      </c>
      <c r="C2908" s="112" t="s">
        <v>8</v>
      </c>
      <c r="D2908" s="112" t="s">
        <v>36</v>
      </c>
      <c r="E2908" s="114">
        <v>8.5000000000000006E-2</v>
      </c>
      <c r="F2908" s="115">
        <f t="shared" ref="F2908:F2909" si="810">IF(D2908="H",$K$9*AF2908,$K$10*AF2908)</f>
        <v>13.3125</v>
      </c>
      <c r="G2908" s="115">
        <f t="shared" ref="G2908:G2909" si="811">ROUND(F2908*E2908,2)</f>
        <v>1.1299999999999999</v>
      </c>
      <c r="AA2908" s="6" t="s">
        <v>476</v>
      </c>
      <c r="AB2908" s="6" t="s">
        <v>1732</v>
      </c>
      <c r="AC2908" s="6" t="s">
        <v>8</v>
      </c>
      <c r="AD2908" s="6" t="s">
        <v>36</v>
      </c>
      <c r="AE2908" s="6">
        <v>8.5000000000000006E-2</v>
      </c>
      <c r="AF2908" s="104">
        <v>17.75</v>
      </c>
      <c r="AG2908" s="104">
        <v>1.5</v>
      </c>
    </row>
    <row r="2909" spans="1:33" ht="15" customHeight="1">
      <c r="A2909" s="112" t="s">
        <v>477</v>
      </c>
      <c r="B2909" s="113" t="s">
        <v>1733</v>
      </c>
      <c r="C2909" s="112" t="s">
        <v>8</v>
      </c>
      <c r="D2909" s="112" t="s">
        <v>36</v>
      </c>
      <c r="E2909" s="114">
        <v>0.42199999999999999</v>
      </c>
      <c r="F2909" s="115">
        <f t="shared" si="810"/>
        <v>16.297499999999999</v>
      </c>
      <c r="G2909" s="115">
        <f t="shared" si="811"/>
        <v>6.88</v>
      </c>
      <c r="AA2909" s="6" t="s">
        <v>477</v>
      </c>
      <c r="AB2909" s="6" t="s">
        <v>1733</v>
      </c>
      <c r="AC2909" s="6" t="s">
        <v>8</v>
      </c>
      <c r="AD2909" s="6" t="s">
        <v>36</v>
      </c>
      <c r="AE2909" s="6">
        <v>0.42199999999999999</v>
      </c>
      <c r="AF2909" s="104">
        <v>21.73</v>
      </c>
      <c r="AG2909" s="104">
        <v>9.17</v>
      </c>
    </row>
    <row r="2910" spans="1:33" ht="18" customHeight="1">
      <c r="A2910" s="107"/>
      <c r="B2910" s="107"/>
      <c r="C2910" s="107"/>
      <c r="D2910" s="107"/>
      <c r="E2910" s="116" t="s">
        <v>99</v>
      </c>
      <c r="F2910" s="116"/>
      <c r="G2910" s="117">
        <f>SUM(G2908:G2909)</f>
        <v>8.01</v>
      </c>
      <c r="AE2910" s="6" t="s">
        <v>99</v>
      </c>
      <c r="AG2910" s="104">
        <v>10.67</v>
      </c>
    </row>
    <row r="2911" spans="1:33" ht="15" customHeight="1">
      <c r="A2911" s="107"/>
      <c r="B2911" s="107"/>
      <c r="C2911" s="107"/>
      <c r="D2911" s="107"/>
      <c r="E2911" s="118" t="s">
        <v>21</v>
      </c>
      <c r="F2911" s="118"/>
      <c r="G2911" s="119">
        <f>G2910+G2906</f>
        <v>37.19</v>
      </c>
      <c r="AE2911" s="6" t="s">
        <v>21</v>
      </c>
      <c r="AG2911" s="104">
        <v>49.58</v>
      </c>
    </row>
    <row r="2912" spans="1:33" ht="9.9499999999999993" customHeight="1">
      <c r="A2912" s="107"/>
      <c r="B2912" s="107"/>
      <c r="C2912" s="108"/>
      <c r="D2912" s="108"/>
      <c r="E2912" s="107"/>
      <c r="F2912" s="107"/>
      <c r="G2912" s="107"/>
    </row>
    <row r="2913" spans="1:33" ht="20.100000000000001" customHeight="1">
      <c r="A2913" s="109" t="s">
        <v>994</v>
      </c>
      <c r="B2913" s="109"/>
      <c r="C2913" s="109"/>
      <c r="D2913" s="109"/>
      <c r="E2913" s="109"/>
      <c r="F2913" s="109"/>
      <c r="G2913" s="109"/>
      <c r="AA2913" s="6" t="s">
        <v>994</v>
      </c>
    </row>
    <row r="2914" spans="1:33" ht="15" customHeight="1">
      <c r="A2914" s="110" t="s">
        <v>18</v>
      </c>
      <c r="B2914" s="110"/>
      <c r="C2914" s="111" t="s">
        <v>2</v>
      </c>
      <c r="D2914" s="111" t="s">
        <v>3</v>
      </c>
      <c r="E2914" s="111" t="s">
        <v>4</v>
      </c>
      <c r="F2914" s="111" t="s">
        <v>5</v>
      </c>
      <c r="G2914" s="111" t="s">
        <v>6</v>
      </c>
      <c r="AA2914" s="6" t="s">
        <v>18</v>
      </c>
      <c r="AC2914" s="6" t="s">
        <v>2</v>
      </c>
      <c r="AD2914" s="6" t="s">
        <v>3</v>
      </c>
      <c r="AE2914" s="6" t="s">
        <v>4</v>
      </c>
      <c r="AF2914" s="104" t="s">
        <v>5</v>
      </c>
      <c r="AG2914" s="104" t="s">
        <v>6</v>
      </c>
    </row>
    <row r="2915" spans="1:33" ht="15" customHeight="1">
      <c r="A2915" s="112">
        <v>88830</v>
      </c>
      <c r="B2915" s="113" t="s">
        <v>2075</v>
      </c>
      <c r="C2915" s="112" t="s">
        <v>8</v>
      </c>
      <c r="D2915" s="112" t="s">
        <v>83</v>
      </c>
      <c r="E2915" s="114" t="s">
        <v>2076</v>
      </c>
      <c r="F2915" s="115">
        <f t="shared" ref="F2915:F2925" si="812">IF(D2915="H",$K$9*AF2915,$K$10*AF2915)</f>
        <v>1.5374999999999999</v>
      </c>
      <c r="G2915" s="115">
        <f t="shared" ref="G2915:G2925" si="813">ROUND(F2915*E2915,2)</f>
        <v>0.02</v>
      </c>
      <c r="AA2915" s="6">
        <v>88830</v>
      </c>
      <c r="AB2915" s="6" t="s">
        <v>2075</v>
      </c>
      <c r="AC2915" s="6" t="s">
        <v>8</v>
      </c>
      <c r="AD2915" s="6" t="s">
        <v>83</v>
      </c>
      <c r="AE2915" s="6" t="s">
        <v>2076</v>
      </c>
      <c r="AF2915" s="104" t="s">
        <v>2077</v>
      </c>
      <c r="AG2915" s="104">
        <v>0.03</v>
      </c>
    </row>
    <row r="2916" spans="1:33" ht="15" customHeight="1">
      <c r="A2916" s="112">
        <v>88245</v>
      </c>
      <c r="B2916" s="113" t="s">
        <v>2078</v>
      </c>
      <c r="C2916" s="112" t="s">
        <v>8</v>
      </c>
      <c r="D2916" s="112" t="s">
        <v>36</v>
      </c>
      <c r="E2916" s="114" t="s">
        <v>2079</v>
      </c>
      <c r="F2916" s="115">
        <f t="shared" si="812"/>
        <v>16.184999999999999</v>
      </c>
      <c r="G2916" s="115">
        <f t="shared" si="813"/>
        <v>1.62</v>
      </c>
      <c r="AA2916" s="6">
        <v>88245</v>
      </c>
      <c r="AB2916" s="6" t="s">
        <v>2078</v>
      </c>
      <c r="AC2916" s="6" t="s">
        <v>8</v>
      </c>
      <c r="AD2916" s="6" t="s">
        <v>36</v>
      </c>
      <c r="AE2916" s="6" t="s">
        <v>2079</v>
      </c>
      <c r="AF2916" s="104" t="s">
        <v>2080</v>
      </c>
      <c r="AG2916" s="104">
        <v>2.16</v>
      </c>
    </row>
    <row r="2917" spans="1:33" ht="15" customHeight="1">
      <c r="A2917" s="112">
        <v>88262</v>
      </c>
      <c r="B2917" s="113" t="s">
        <v>2081</v>
      </c>
      <c r="C2917" s="112" t="s">
        <v>8</v>
      </c>
      <c r="D2917" s="112" t="s">
        <v>36</v>
      </c>
      <c r="E2917" s="114" t="s">
        <v>2079</v>
      </c>
      <c r="F2917" s="115">
        <f t="shared" si="812"/>
        <v>16.049999999999997</v>
      </c>
      <c r="G2917" s="115">
        <f t="shared" si="813"/>
        <v>1.61</v>
      </c>
      <c r="AA2917" s="6">
        <v>88262</v>
      </c>
      <c r="AB2917" s="6" t="s">
        <v>2081</v>
      </c>
      <c r="AC2917" s="6" t="s">
        <v>8</v>
      </c>
      <c r="AD2917" s="6" t="s">
        <v>36</v>
      </c>
      <c r="AE2917" s="6" t="s">
        <v>2079</v>
      </c>
      <c r="AF2917" s="104" t="s">
        <v>2082</v>
      </c>
      <c r="AG2917" s="104">
        <v>2.14</v>
      </c>
    </row>
    <row r="2918" spans="1:33" ht="15" customHeight="1">
      <c r="A2918" s="112">
        <v>88316</v>
      </c>
      <c r="B2918" s="113" t="s">
        <v>128</v>
      </c>
      <c r="C2918" s="112" t="s">
        <v>8</v>
      </c>
      <c r="D2918" s="112" t="s">
        <v>36</v>
      </c>
      <c r="E2918" s="114" t="s">
        <v>2083</v>
      </c>
      <c r="F2918" s="115">
        <f t="shared" si="812"/>
        <v>12.84</v>
      </c>
      <c r="G2918" s="115">
        <f t="shared" si="813"/>
        <v>2.57</v>
      </c>
      <c r="AA2918" s="6">
        <v>88316</v>
      </c>
      <c r="AB2918" s="6" t="s">
        <v>128</v>
      </c>
      <c r="AC2918" s="6" t="s">
        <v>8</v>
      </c>
      <c r="AD2918" s="6" t="s">
        <v>36</v>
      </c>
      <c r="AE2918" s="6" t="s">
        <v>2083</v>
      </c>
      <c r="AF2918" s="104" t="s">
        <v>2063</v>
      </c>
      <c r="AG2918" s="104">
        <v>3.42</v>
      </c>
    </row>
    <row r="2919" spans="1:33" ht="15" customHeight="1">
      <c r="A2919" s="112">
        <v>43059</v>
      </c>
      <c r="B2919" s="113" t="s">
        <v>2084</v>
      </c>
      <c r="C2919" s="112" t="s">
        <v>8</v>
      </c>
      <c r="D2919" s="112" t="s">
        <v>90</v>
      </c>
      <c r="E2919" s="114" t="s">
        <v>2085</v>
      </c>
      <c r="F2919" s="115">
        <f t="shared" si="812"/>
        <v>6.5475000000000003</v>
      </c>
      <c r="G2919" s="115">
        <f t="shared" si="813"/>
        <v>9.43</v>
      </c>
      <c r="AA2919" s="6">
        <v>43059</v>
      </c>
      <c r="AB2919" s="6" t="s">
        <v>2084</v>
      </c>
      <c r="AC2919" s="6" t="s">
        <v>8</v>
      </c>
      <c r="AD2919" s="6" t="s">
        <v>90</v>
      </c>
      <c r="AE2919" s="6" t="s">
        <v>2085</v>
      </c>
      <c r="AF2919" s="104" t="s">
        <v>2086</v>
      </c>
      <c r="AG2919" s="104">
        <v>12.57</v>
      </c>
    </row>
    <row r="2920" spans="1:33" ht="15" customHeight="1">
      <c r="A2920" s="112">
        <v>345</v>
      </c>
      <c r="B2920" s="113" t="s">
        <v>2087</v>
      </c>
      <c r="C2920" s="112" t="s">
        <v>8</v>
      </c>
      <c r="D2920" s="112" t="s">
        <v>90</v>
      </c>
      <c r="E2920" s="114" t="s">
        <v>2088</v>
      </c>
      <c r="F2920" s="115">
        <f t="shared" si="812"/>
        <v>23.7225</v>
      </c>
      <c r="G2920" s="115">
        <f t="shared" si="813"/>
        <v>0.69</v>
      </c>
      <c r="AA2920" s="6">
        <v>345</v>
      </c>
      <c r="AB2920" s="6" t="s">
        <v>2087</v>
      </c>
      <c r="AC2920" s="6" t="s">
        <v>8</v>
      </c>
      <c r="AD2920" s="6" t="s">
        <v>90</v>
      </c>
      <c r="AE2920" s="6" t="s">
        <v>2088</v>
      </c>
      <c r="AF2920" s="104" t="s">
        <v>2089</v>
      </c>
      <c r="AG2920" s="104">
        <v>0.92</v>
      </c>
    </row>
    <row r="2921" spans="1:33" ht="15" customHeight="1">
      <c r="A2921" s="112">
        <v>367</v>
      </c>
      <c r="B2921" s="113" t="s">
        <v>1936</v>
      </c>
      <c r="C2921" s="112" t="s">
        <v>8</v>
      </c>
      <c r="D2921" s="112" t="s">
        <v>350</v>
      </c>
      <c r="E2921" s="114" t="s">
        <v>2090</v>
      </c>
      <c r="F2921" s="115">
        <f t="shared" si="812"/>
        <v>66.442499999999995</v>
      </c>
      <c r="G2921" s="115">
        <f t="shared" si="813"/>
        <v>1.06</v>
      </c>
      <c r="AA2921" s="6">
        <v>367</v>
      </c>
      <c r="AB2921" s="6" t="s">
        <v>1936</v>
      </c>
      <c r="AC2921" s="6" t="s">
        <v>8</v>
      </c>
      <c r="AD2921" s="6" t="s">
        <v>350</v>
      </c>
      <c r="AE2921" s="6" t="s">
        <v>2090</v>
      </c>
      <c r="AF2921" s="104" t="s">
        <v>1938</v>
      </c>
      <c r="AG2921" s="104">
        <v>1.42</v>
      </c>
    </row>
    <row r="2922" spans="1:33" ht="15" customHeight="1">
      <c r="A2922" s="112">
        <v>1379</v>
      </c>
      <c r="B2922" s="113" t="s">
        <v>426</v>
      </c>
      <c r="C2922" s="112" t="s">
        <v>8</v>
      </c>
      <c r="D2922" s="112" t="s">
        <v>90</v>
      </c>
      <c r="E2922" s="114" t="s">
        <v>2091</v>
      </c>
      <c r="F2922" s="115">
        <f t="shared" si="812"/>
        <v>0.74249999999999994</v>
      </c>
      <c r="G2922" s="115">
        <f t="shared" si="813"/>
        <v>4.1100000000000003</v>
      </c>
      <c r="AA2922" s="6">
        <v>1379</v>
      </c>
      <c r="AB2922" s="6" t="s">
        <v>426</v>
      </c>
      <c r="AC2922" s="6" t="s">
        <v>8</v>
      </c>
      <c r="AD2922" s="6" t="s">
        <v>90</v>
      </c>
      <c r="AE2922" s="6" t="s">
        <v>2091</v>
      </c>
      <c r="AF2922" s="104" t="s">
        <v>1935</v>
      </c>
      <c r="AG2922" s="104">
        <v>5.48</v>
      </c>
    </row>
    <row r="2923" spans="1:33" ht="15" customHeight="1">
      <c r="A2923" s="112">
        <v>4718</v>
      </c>
      <c r="B2923" s="113" t="s">
        <v>2092</v>
      </c>
      <c r="C2923" s="112" t="s">
        <v>8</v>
      </c>
      <c r="D2923" s="112" t="s">
        <v>350</v>
      </c>
      <c r="E2923" s="114" t="s">
        <v>2093</v>
      </c>
      <c r="F2923" s="115">
        <f t="shared" si="812"/>
        <v>171</v>
      </c>
      <c r="G2923" s="115">
        <f t="shared" si="813"/>
        <v>2.57</v>
      </c>
      <c r="AA2923" s="6">
        <v>4718</v>
      </c>
      <c r="AB2923" s="6" t="s">
        <v>2092</v>
      </c>
      <c r="AC2923" s="6" t="s">
        <v>8</v>
      </c>
      <c r="AD2923" s="6" t="s">
        <v>350</v>
      </c>
      <c r="AE2923" s="6" t="s">
        <v>2093</v>
      </c>
      <c r="AF2923" s="104" t="s">
        <v>2094</v>
      </c>
      <c r="AG2923" s="104">
        <v>3.42</v>
      </c>
    </row>
    <row r="2924" spans="1:33" ht="15" customHeight="1">
      <c r="A2924" s="112">
        <v>5068</v>
      </c>
      <c r="B2924" s="113" t="s">
        <v>105</v>
      </c>
      <c r="C2924" s="112" t="s">
        <v>8</v>
      </c>
      <c r="D2924" s="112" t="s">
        <v>90</v>
      </c>
      <c r="E2924" s="114" t="s">
        <v>2095</v>
      </c>
      <c r="F2924" s="115">
        <f t="shared" si="812"/>
        <v>15.254999999999999</v>
      </c>
      <c r="G2924" s="115">
        <f t="shared" si="813"/>
        <v>1.22</v>
      </c>
      <c r="AA2924" s="6">
        <v>5068</v>
      </c>
      <c r="AB2924" s="6" t="s">
        <v>105</v>
      </c>
      <c r="AC2924" s="6" t="s">
        <v>8</v>
      </c>
      <c r="AD2924" s="6" t="s">
        <v>90</v>
      </c>
      <c r="AE2924" s="6" t="s">
        <v>2095</v>
      </c>
      <c r="AF2924" s="104" t="s">
        <v>1904</v>
      </c>
      <c r="AG2924" s="104">
        <v>1.63</v>
      </c>
    </row>
    <row r="2925" spans="1:33" ht="15" customHeight="1">
      <c r="A2925" s="112">
        <v>4512</v>
      </c>
      <c r="B2925" s="113" t="s">
        <v>2096</v>
      </c>
      <c r="C2925" s="112" t="s">
        <v>8</v>
      </c>
      <c r="D2925" s="112" t="s">
        <v>87</v>
      </c>
      <c r="E2925" s="114" t="s">
        <v>2097</v>
      </c>
      <c r="F2925" s="115">
        <f t="shared" si="812"/>
        <v>2.0250000000000004</v>
      </c>
      <c r="G2925" s="115">
        <f t="shared" si="813"/>
        <v>5.0599999999999996</v>
      </c>
      <c r="AA2925" s="6">
        <v>4512</v>
      </c>
      <c r="AB2925" s="6" t="s">
        <v>2096</v>
      </c>
      <c r="AC2925" s="6" t="s">
        <v>8</v>
      </c>
      <c r="AD2925" s="6" t="s">
        <v>87</v>
      </c>
      <c r="AE2925" s="6" t="s">
        <v>2097</v>
      </c>
      <c r="AF2925" s="104" t="s">
        <v>2098</v>
      </c>
      <c r="AG2925" s="104">
        <v>6.75</v>
      </c>
    </row>
    <row r="2926" spans="1:33" ht="15" customHeight="1">
      <c r="A2926" s="107"/>
      <c r="B2926" s="107"/>
      <c r="C2926" s="107"/>
      <c r="D2926" s="107"/>
      <c r="E2926" s="116" t="s">
        <v>56</v>
      </c>
      <c r="F2926" s="116"/>
      <c r="G2926" s="117">
        <f>SUM(G2915:G2925)</f>
        <v>29.959999999999997</v>
      </c>
      <c r="AE2926" s="6" t="s">
        <v>56</v>
      </c>
      <c r="AG2926" s="104">
        <v>39.940000000000005</v>
      </c>
    </row>
    <row r="2927" spans="1:33" ht="15" customHeight="1">
      <c r="A2927" s="107"/>
      <c r="B2927" s="107"/>
      <c r="C2927" s="107"/>
      <c r="D2927" s="107"/>
      <c r="E2927" s="118" t="s">
        <v>21</v>
      </c>
      <c r="F2927" s="118"/>
      <c r="G2927" s="119">
        <f>G2926</f>
        <v>29.959999999999997</v>
      </c>
      <c r="AE2927" s="6" t="s">
        <v>21</v>
      </c>
      <c r="AG2927" s="104">
        <v>39.940000000000005</v>
      </c>
    </row>
    <row r="2928" spans="1:33" ht="9.9499999999999993" customHeight="1">
      <c r="A2928" s="107"/>
      <c r="B2928" s="107"/>
      <c r="C2928" s="108"/>
      <c r="D2928" s="108"/>
      <c r="E2928" s="107"/>
      <c r="F2928" s="107"/>
      <c r="G2928" s="107"/>
    </row>
    <row r="2929" spans="1:33" ht="20.100000000000001" customHeight="1">
      <c r="A2929" s="109" t="s">
        <v>995</v>
      </c>
      <c r="B2929" s="109"/>
      <c r="C2929" s="109"/>
      <c r="D2929" s="109"/>
      <c r="E2929" s="109"/>
      <c r="F2929" s="109"/>
      <c r="G2929" s="109"/>
      <c r="AA2929" s="6" t="s">
        <v>995</v>
      </c>
    </row>
    <row r="2930" spans="1:33" ht="15" customHeight="1">
      <c r="A2930" s="110" t="s">
        <v>77</v>
      </c>
      <c r="B2930" s="110"/>
      <c r="C2930" s="111" t="s">
        <v>2</v>
      </c>
      <c r="D2930" s="111" t="s">
        <v>3</v>
      </c>
      <c r="E2930" s="111" t="s">
        <v>4</v>
      </c>
      <c r="F2930" s="111" t="s">
        <v>5</v>
      </c>
      <c r="G2930" s="111" t="s">
        <v>6</v>
      </c>
      <c r="AA2930" s="6" t="s">
        <v>77</v>
      </c>
      <c r="AC2930" s="6" t="s">
        <v>2</v>
      </c>
      <c r="AD2930" s="6" t="s">
        <v>3</v>
      </c>
      <c r="AE2930" s="6" t="s">
        <v>4</v>
      </c>
      <c r="AF2930" s="104" t="s">
        <v>5</v>
      </c>
      <c r="AG2930" s="104" t="s">
        <v>6</v>
      </c>
    </row>
    <row r="2931" spans="1:33" ht="20.100000000000001" customHeight="1">
      <c r="A2931" s="112" t="s">
        <v>78</v>
      </c>
      <c r="B2931" s="113" t="s">
        <v>79</v>
      </c>
      <c r="C2931" s="112" t="s">
        <v>8</v>
      </c>
      <c r="D2931" s="112" t="s">
        <v>80</v>
      </c>
      <c r="E2931" s="114">
        <v>2.8000000000000001E-2</v>
      </c>
      <c r="F2931" s="115">
        <f t="shared" ref="F2931:F2932" si="814">IF(D2931="H",$K$9*AF2931,$K$10*AF2931)</f>
        <v>17.580000000000002</v>
      </c>
      <c r="G2931" s="115">
        <f t="shared" ref="G2931:G2932" si="815">ROUND(F2931*E2931,2)</f>
        <v>0.49</v>
      </c>
      <c r="AA2931" s="6" t="s">
        <v>78</v>
      </c>
      <c r="AB2931" s="6" t="s">
        <v>79</v>
      </c>
      <c r="AC2931" s="6" t="s">
        <v>8</v>
      </c>
      <c r="AD2931" s="6" t="s">
        <v>80</v>
      </c>
      <c r="AE2931" s="6">
        <v>2.8000000000000001E-2</v>
      </c>
      <c r="AF2931" s="104">
        <v>23.44</v>
      </c>
      <c r="AG2931" s="104">
        <v>0.65</v>
      </c>
    </row>
    <row r="2932" spans="1:33" ht="20.100000000000001" customHeight="1">
      <c r="A2932" s="112" t="s">
        <v>81</v>
      </c>
      <c r="B2932" s="113" t="s">
        <v>82</v>
      </c>
      <c r="C2932" s="112" t="s">
        <v>8</v>
      </c>
      <c r="D2932" s="112" t="s">
        <v>83</v>
      </c>
      <c r="E2932" s="114">
        <v>3.5000000000000003E-2</v>
      </c>
      <c r="F2932" s="115">
        <f t="shared" si="814"/>
        <v>18.5625</v>
      </c>
      <c r="G2932" s="115">
        <f t="shared" si="815"/>
        <v>0.65</v>
      </c>
      <c r="AA2932" s="6" t="s">
        <v>81</v>
      </c>
      <c r="AB2932" s="6" t="s">
        <v>82</v>
      </c>
      <c r="AC2932" s="6" t="s">
        <v>8</v>
      </c>
      <c r="AD2932" s="6" t="s">
        <v>83</v>
      </c>
      <c r="AE2932" s="6">
        <v>3.5000000000000003E-2</v>
      </c>
      <c r="AF2932" s="104">
        <v>24.75</v>
      </c>
      <c r="AG2932" s="104">
        <v>0.86</v>
      </c>
    </row>
    <row r="2933" spans="1:33" ht="15" customHeight="1">
      <c r="A2933" s="107"/>
      <c r="B2933" s="107"/>
      <c r="C2933" s="107"/>
      <c r="D2933" s="107"/>
      <c r="E2933" s="116" t="s">
        <v>84</v>
      </c>
      <c r="F2933" s="116"/>
      <c r="G2933" s="117">
        <f>SUM(G2931:G2932)</f>
        <v>1.1400000000000001</v>
      </c>
      <c r="AE2933" s="6" t="s">
        <v>84</v>
      </c>
      <c r="AG2933" s="104">
        <v>1.51</v>
      </c>
    </row>
    <row r="2934" spans="1:33" ht="15" customHeight="1">
      <c r="A2934" s="110" t="s">
        <v>63</v>
      </c>
      <c r="B2934" s="110"/>
      <c r="C2934" s="111" t="s">
        <v>2</v>
      </c>
      <c r="D2934" s="111" t="s">
        <v>3</v>
      </c>
      <c r="E2934" s="111" t="s">
        <v>4</v>
      </c>
      <c r="F2934" s="111" t="s">
        <v>5</v>
      </c>
      <c r="G2934" s="111" t="s">
        <v>6</v>
      </c>
      <c r="AA2934" s="6" t="s">
        <v>63</v>
      </c>
      <c r="AC2934" s="6" t="s">
        <v>2</v>
      </c>
      <c r="AD2934" s="6" t="s">
        <v>3</v>
      </c>
      <c r="AE2934" s="6" t="s">
        <v>4</v>
      </c>
      <c r="AF2934" s="104" t="s">
        <v>5</v>
      </c>
      <c r="AG2934" s="104" t="s">
        <v>6</v>
      </c>
    </row>
    <row r="2935" spans="1:33" ht="20.100000000000001" customHeight="1">
      <c r="A2935" s="112" t="s">
        <v>458</v>
      </c>
      <c r="B2935" s="113" t="s">
        <v>459</v>
      </c>
      <c r="C2935" s="112" t="s">
        <v>8</v>
      </c>
      <c r="D2935" s="112" t="s">
        <v>112</v>
      </c>
      <c r="E2935" s="114">
        <v>1.7000000000000001E-2</v>
      </c>
      <c r="F2935" s="115">
        <f t="shared" ref="F2935:F2940" si="816">IF(D2935="H",$K$9*AF2935,$K$10*AF2935)</f>
        <v>7.9275000000000002</v>
      </c>
      <c r="G2935" s="115">
        <f t="shared" ref="G2935:G2940" si="817">ROUND(F2935*E2935,2)</f>
        <v>0.13</v>
      </c>
      <c r="AA2935" s="6" t="s">
        <v>458</v>
      </c>
      <c r="AB2935" s="6" t="s">
        <v>459</v>
      </c>
      <c r="AC2935" s="6" t="s">
        <v>8</v>
      </c>
      <c r="AD2935" s="6" t="s">
        <v>112</v>
      </c>
      <c r="AE2935" s="6">
        <v>1.7000000000000001E-2</v>
      </c>
      <c r="AF2935" s="104">
        <v>10.57</v>
      </c>
      <c r="AG2935" s="104">
        <v>0.17</v>
      </c>
    </row>
    <row r="2936" spans="1:33" ht="20.100000000000001" customHeight="1">
      <c r="A2936" s="112" t="s">
        <v>471</v>
      </c>
      <c r="B2936" s="113" t="s">
        <v>472</v>
      </c>
      <c r="C2936" s="112" t="s">
        <v>8</v>
      </c>
      <c r="D2936" s="112" t="s">
        <v>87</v>
      </c>
      <c r="E2936" s="114">
        <v>1.2050000000000001</v>
      </c>
      <c r="F2936" s="115">
        <f t="shared" si="816"/>
        <v>8.3550000000000004</v>
      </c>
      <c r="G2936" s="115">
        <f t="shared" si="817"/>
        <v>10.07</v>
      </c>
      <c r="AA2936" s="6" t="s">
        <v>471</v>
      </c>
      <c r="AB2936" s="6" t="s">
        <v>472</v>
      </c>
      <c r="AC2936" s="6" t="s">
        <v>8</v>
      </c>
      <c r="AD2936" s="6" t="s">
        <v>87</v>
      </c>
      <c r="AE2936" s="6">
        <v>1.2050000000000001</v>
      </c>
      <c r="AF2936" s="104">
        <v>11.14</v>
      </c>
      <c r="AG2936" s="104">
        <v>13.42</v>
      </c>
    </row>
    <row r="2937" spans="1:33" ht="15" customHeight="1">
      <c r="A2937" s="112" t="s">
        <v>460</v>
      </c>
      <c r="B2937" s="113" t="s">
        <v>461</v>
      </c>
      <c r="C2937" s="112" t="s">
        <v>8</v>
      </c>
      <c r="D2937" s="112" t="s">
        <v>90</v>
      </c>
      <c r="E2937" s="114">
        <v>2.1999999999999999E-2</v>
      </c>
      <c r="F2937" s="115">
        <f t="shared" si="816"/>
        <v>17.092500000000001</v>
      </c>
      <c r="G2937" s="115">
        <f t="shared" si="817"/>
        <v>0.38</v>
      </c>
      <c r="AA2937" s="6" t="s">
        <v>460</v>
      </c>
      <c r="AB2937" s="6" t="s">
        <v>461</v>
      </c>
      <c r="AC2937" s="6" t="s">
        <v>8</v>
      </c>
      <c r="AD2937" s="6" t="s">
        <v>90</v>
      </c>
      <c r="AE2937" s="6">
        <v>2.1999999999999999E-2</v>
      </c>
      <c r="AF2937" s="104">
        <v>22.79</v>
      </c>
      <c r="AG2937" s="104">
        <v>0.5</v>
      </c>
    </row>
    <row r="2938" spans="1:33" ht="15" customHeight="1">
      <c r="A2938" s="112" t="s">
        <v>464</v>
      </c>
      <c r="B2938" s="113" t="s">
        <v>465</v>
      </c>
      <c r="C2938" s="112" t="s">
        <v>8</v>
      </c>
      <c r="D2938" s="112" t="s">
        <v>90</v>
      </c>
      <c r="E2938" s="114">
        <v>4.3999999999999997E-2</v>
      </c>
      <c r="F2938" s="115">
        <f t="shared" si="816"/>
        <v>18.8325</v>
      </c>
      <c r="G2938" s="115">
        <f t="shared" si="817"/>
        <v>0.83</v>
      </c>
      <c r="AA2938" s="6" t="s">
        <v>464</v>
      </c>
      <c r="AB2938" s="6" t="s">
        <v>465</v>
      </c>
      <c r="AC2938" s="6" t="s">
        <v>8</v>
      </c>
      <c r="AD2938" s="6" t="s">
        <v>90</v>
      </c>
      <c r="AE2938" s="6">
        <v>4.3999999999999997E-2</v>
      </c>
      <c r="AF2938" s="104">
        <v>25.11</v>
      </c>
      <c r="AG2938" s="104">
        <v>1.1000000000000001</v>
      </c>
    </row>
    <row r="2939" spans="1:33" ht="20.100000000000001" customHeight="1">
      <c r="A2939" s="112" t="s">
        <v>466</v>
      </c>
      <c r="B2939" s="113" t="s">
        <v>467</v>
      </c>
      <c r="C2939" s="112" t="s">
        <v>8</v>
      </c>
      <c r="D2939" s="112" t="s">
        <v>87</v>
      </c>
      <c r="E2939" s="114">
        <v>1.78</v>
      </c>
      <c r="F2939" s="115">
        <f t="shared" si="816"/>
        <v>2.9249999999999998</v>
      </c>
      <c r="G2939" s="115">
        <f t="shared" si="817"/>
        <v>5.21</v>
      </c>
      <c r="AA2939" s="6" t="s">
        <v>466</v>
      </c>
      <c r="AB2939" s="6" t="s">
        <v>467</v>
      </c>
      <c r="AC2939" s="6" t="s">
        <v>8</v>
      </c>
      <c r="AD2939" s="6" t="s">
        <v>87</v>
      </c>
      <c r="AE2939" s="6">
        <v>1.78</v>
      </c>
      <c r="AF2939" s="104">
        <v>3.9</v>
      </c>
      <c r="AG2939" s="104">
        <v>6.94</v>
      </c>
    </row>
    <row r="2940" spans="1:33" ht="20.100000000000001" customHeight="1">
      <c r="A2940" s="112" t="s">
        <v>468</v>
      </c>
      <c r="B2940" s="113" t="s">
        <v>469</v>
      </c>
      <c r="C2940" s="112" t="s">
        <v>8</v>
      </c>
      <c r="D2940" s="112" t="s">
        <v>87</v>
      </c>
      <c r="E2940" s="114">
        <v>2.0409999999999999</v>
      </c>
      <c r="F2940" s="115">
        <f t="shared" si="816"/>
        <v>10.8225</v>
      </c>
      <c r="G2940" s="115">
        <f t="shared" si="817"/>
        <v>22.09</v>
      </c>
      <c r="AA2940" s="6" t="s">
        <v>468</v>
      </c>
      <c r="AB2940" s="6" t="s">
        <v>469</v>
      </c>
      <c r="AC2940" s="6" t="s">
        <v>8</v>
      </c>
      <c r="AD2940" s="6" t="s">
        <v>87</v>
      </c>
      <c r="AE2940" s="6">
        <v>2.0409999999999999</v>
      </c>
      <c r="AF2940" s="104">
        <v>14.43</v>
      </c>
      <c r="AG2940" s="104">
        <v>29.45</v>
      </c>
    </row>
    <row r="2941" spans="1:33" ht="15" customHeight="1">
      <c r="A2941" s="107"/>
      <c r="B2941" s="107"/>
      <c r="C2941" s="107"/>
      <c r="D2941" s="107"/>
      <c r="E2941" s="116" t="s">
        <v>75</v>
      </c>
      <c r="F2941" s="116"/>
      <c r="G2941" s="117">
        <f>SUM(G2935:G2940)</f>
        <v>38.71</v>
      </c>
      <c r="AE2941" s="6" t="s">
        <v>75</v>
      </c>
      <c r="AG2941" s="104">
        <v>51.58</v>
      </c>
    </row>
    <row r="2942" spans="1:33" ht="15" customHeight="1">
      <c r="A2942" s="110" t="s">
        <v>96</v>
      </c>
      <c r="B2942" s="110"/>
      <c r="C2942" s="111" t="s">
        <v>2</v>
      </c>
      <c r="D2942" s="111" t="s">
        <v>3</v>
      </c>
      <c r="E2942" s="111" t="s">
        <v>4</v>
      </c>
      <c r="F2942" s="111" t="s">
        <v>5</v>
      </c>
      <c r="G2942" s="111" t="s">
        <v>6</v>
      </c>
      <c r="AA2942" s="6" t="s">
        <v>96</v>
      </c>
      <c r="AC2942" s="6" t="s">
        <v>2</v>
      </c>
      <c r="AD2942" s="6" t="s">
        <v>3</v>
      </c>
      <c r="AE2942" s="6" t="s">
        <v>4</v>
      </c>
      <c r="AF2942" s="104" t="s">
        <v>5</v>
      </c>
      <c r="AG2942" s="104" t="s">
        <v>6</v>
      </c>
    </row>
    <row r="2943" spans="1:33" ht="15" customHeight="1">
      <c r="A2943" s="112" t="s">
        <v>97</v>
      </c>
      <c r="B2943" s="113" t="s">
        <v>1724</v>
      </c>
      <c r="C2943" s="112" t="s">
        <v>8</v>
      </c>
      <c r="D2943" s="112" t="s">
        <v>36</v>
      </c>
      <c r="E2943" s="114">
        <v>0.61899999999999999</v>
      </c>
      <c r="F2943" s="115">
        <f t="shared" ref="F2943:F2944" si="818">IF(D2943="H",$K$9*AF2943,$K$10*AF2943)</f>
        <v>13.26</v>
      </c>
      <c r="G2943" s="115">
        <f>ROUND(F2943*E2943,2)</f>
        <v>8.2100000000000009</v>
      </c>
      <c r="AA2943" s="6" t="s">
        <v>97</v>
      </c>
      <c r="AB2943" s="6" t="s">
        <v>1724</v>
      </c>
      <c r="AC2943" s="6" t="s">
        <v>8</v>
      </c>
      <c r="AD2943" s="6" t="s">
        <v>36</v>
      </c>
      <c r="AE2943" s="6">
        <v>0.61899999999999999</v>
      </c>
      <c r="AF2943" s="104">
        <v>17.68</v>
      </c>
      <c r="AG2943" s="104">
        <v>10.94</v>
      </c>
    </row>
    <row r="2944" spans="1:33" ht="15" customHeight="1">
      <c r="A2944" s="112" t="s">
        <v>98</v>
      </c>
      <c r="B2944" s="113" t="s">
        <v>1725</v>
      </c>
      <c r="C2944" s="112" t="s">
        <v>8</v>
      </c>
      <c r="D2944" s="112" t="s">
        <v>36</v>
      </c>
      <c r="E2944" s="114">
        <v>1.5629999999999999</v>
      </c>
      <c r="F2944" s="115">
        <f t="shared" si="818"/>
        <v>16.049999999999997</v>
      </c>
      <c r="G2944" s="115">
        <f>ROUND(F2944*E2944,2)</f>
        <v>25.09</v>
      </c>
      <c r="AA2944" s="6" t="s">
        <v>98</v>
      </c>
      <c r="AB2944" s="6" t="s">
        <v>1725</v>
      </c>
      <c r="AC2944" s="6" t="s">
        <v>8</v>
      </c>
      <c r="AD2944" s="6" t="s">
        <v>36</v>
      </c>
      <c r="AE2944" s="6">
        <v>1.5629999999999999</v>
      </c>
      <c r="AF2944" s="104">
        <v>21.4</v>
      </c>
      <c r="AG2944" s="104">
        <v>33.44</v>
      </c>
    </row>
    <row r="2945" spans="1:33" ht="18" customHeight="1">
      <c r="A2945" s="107"/>
      <c r="B2945" s="107"/>
      <c r="C2945" s="107"/>
      <c r="D2945" s="107"/>
      <c r="E2945" s="116" t="s">
        <v>99</v>
      </c>
      <c r="F2945" s="116"/>
      <c r="G2945" s="117">
        <f>SUM(G2943:G2944)</f>
        <v>33.299999999999997</v>
      </c>
      <c r="AE2945" s="6" t="s">
        <v>99</v>
      </c>
      <c r="AG2945" s="104">
        <v>44.38</v>
      </c>
    </row>
    <row r="2946" spans="1:33" ht="15" customHeight="1">
      <c r="A2946" s="107"/>
      <c r="B2946" s="107"/>
      <c r="C2946" s="107"/>
      <c r="D2946" s="107"/>
      <c r="E2946" s="118" t="s">
        <v>21</v>
      </c>
      <c r="F2946" s="118"/>
      <c r="G2946" s="119">
        <f>G2945+G2941+G2933</f>
        <v>73.149999999999991</v>
      </c>
      <c r="AE2946" s="6" t="s">
        <v>21</v>
      </c>
      <c r="AG2946" s="104">
        <v>97.47</v>
      </c>
    </row>
    <row r="2947" spans="1:33" ht="9.9499999999999993" customHeight="1">
      <c r="A2947" s="107"/>
      <c r="B2947" s="107"/>
      <c r="C2947" s="108"/>
      <c r="D2947" s="108"/>
      <c r="E2947" s="107"/>
      <c r="F2947" s="107"/>
      <c r="G2947" s="107"/>
    </row>
    <row r="2948" spans="1:33" ht="20.100000000000001" customHeight="1">
      <c r="A2948" s="109" t="s">
        <v>996</v>
      </c>
      <c r="B2948" s="109"/>
      <c r="C2948" s="109"/>
      <c r="D2948" s="109"/>
      <c r="E2948" s="109"/>
      <c r="F2948" s="109"/>
      <c r="G2948" s="109"/>
      <c r="AA2948" s="6" t="s">
        <v>996</v>
      </c>
    </row>
    <row r="2949" spans="1:33" ht="15" customHeight="1">
      <c r="A2949" s="110" t="s">
        <v>63</v>
      </c>
      <c r="B2949" s="110"/>
      <c r="C2949" s="111" t="s">
        <v>2</v>
      </c>
      <c r="D2949" s="111" t="s">
        <v>3</v>
      </c>
      <c r="E2949" s="111" t="s">
        <v>4</v>
      </c>
      <c r="F2949" s="111" t="s">
        <v>5</v>
      </c>
      <c r="G2949" s="111" t="s">
        <v>6</v>
      </c>
      <c r="AA2949" s="6" t="s">
        <v>63</v>
      </c>
      <c r="AC2949" s="6" t="s">
        <v>2</v>
      </c>
      <c r="AD2949" s="6" t="s">
        <v>3</v>
      </c>
      <c r="AE2949" s="6" t="s">
        <v>4</v>
      </c>
      <c r="AF2949" s="104" t="s">
        <v>5</v>
      </c>
      <c r="AG2949" s="104" t="s">
        <v>6</v>
      </c>
    </row>
    <row r="2950" spans="1:33" ht="20.100000000000001" customHeight="1">
      <c r="A2950" s="112" t="s">
        <v>431</v>
      </c>
      <c r="B2950" s="113" t="s">
        <v>432</v>
      </c>
      <c r="C2950" s="112" t="s">
        <v>8</v>
      </c>
      <c r="D2950" s="112" t="s">
        <v>90</v>
      </c>
      <c r="E2950" s="114">
        <v>2.5000000000000001E-2</v>
      </c>
      <c r="F2950" s="115">
        <f t="shared" ref="F2950:F2951" si="819">IF(D2950="H",$K$9*AF2950,$K$10*AF2950)</f>
        <v>16.634999999999998</v>
      </c>
      <c r="G2950" s="115">
        <f t="shared" ref="G2950:G2951" si="820">ROUND(F2950*E2950,2)</f>
        <v>0.42</v>
      </c>
      <c r="AA2950" s="6" t="s">
        <v>431</v>
      </c>
      <c r="AB2950" s="6" t="s">
        <v>432</v>
      </c>
      <c r="AC2950" s="6" t="s">
        <v>8</v>
      </c>
      <c r="AD2950" s="6" t="s">
        <v>90</v>
      </c>
      <c r="AE2950" s="6">
        <v>2.5000000000000001E-2</v>
      </c>
      <c r="AF2950" s="104">
        <v>22.18</v>
      </c>
      <c r="AG2950" s="104">
        <v>0.55000000000000004</v>
      </c>
    </row>
    <row r="2951" spans="1:33" ht="29.1" customHeight="1">
      <c r="A2951" s="112" t="s">
        <v>433</v>
      </c>
      <c r="B2951" s="113" t="s">
        <v>434</v>
      </c>
      <c r="C2951" s="112" t="s">
        <v>8</v>
      </c>
      <c r="D2951" s="112" t="s">
        <v>55</v>
      </c>
      <c r="E2951" s="114">
        <v>1.19</v>
      </c>
      <c r="F2951" s="115">
        <f t="shared" si="819"/>
        <v>0.16500000000000001</v>
      </c>
      <c r="G2951" s="115">
        <f t="shared" si="820"/>
        <v>0.2</v>
      </c>
      <c r="AA2951" s="6" t="s">
        <v>433</v>
      </c>
      <c r="AB2951" s="6" t="s">
        <v>434</v>
      </c>
      <c r="AC2951" s="6" t="s">
        <v>8</v>
      </c>
      <c r="AD2951" s="6" t="s">
        <v>55</v>
      </c>
      <c r="AE2951" s="6">
        <v>1.19</v>
      </c>
      <c r="AF2951" s="104">
        <v>0.22</v>
      </c>
      <c r="AG2951" s="104">
        <v>0.26</v>
      </c>
    </row>
    <row r="2952" spans="1:33" ht="15" customHeight="1">
      <c r="A2952" s="107"/>
      <c r="B2952" s="107"/>
      <c r="C2952" s="107"/>
      <c r="D2952" s="107"/>
      <c r="E2952" s="116" t="s">
        <v>75</v>
      </c>
      <c r="F2952" s="116"/>
      <c r="G2952" s="117">
        <f>SUM(G2950:G2951)</f>
        <v>0.62</v>
      </c>
      <c r="AE2952" s="6" t="s">
        <v>75</v>
      </c>
      <c r="AG2952" s="104">
        <v>0.81</v>
      </c>
    </row>
    <row r="2953" spans="1:33" ht="15" customHeight="1">
      <c r="A2953" s="110" t="s">
        <v>96</v>
      </c>
      <c r="B2953" s="110"/>
      <c r="C2953" s="111" t="s">
        <v>2</v>
      </c>
      <c r="D2953" s="111" t="s">
        <v>3</v>
      </c>
      <c r="E2953" s="111" t="s">
        <v>4</v>
      </c>
      <c r="F2953" s="111" t="s">
        <v>5</v>
      </c>
      <c r="G2953" s="111" t="s">
        <v>6</v>
      </c>
      <c r="AA2953" s="6" t="s">
        <v>96</v>
      </c>
      <c r="AC2953" s="6" t="s">
        <v>2</v>
      </c>
      <c r="AD2953" s="6" t="s">
        <v>3</v>
      </c>
      <c r="AE2953" s="6" t="s">
        <v>4</v>
      </c>
      <c r="AF2953" s="104" t="s">
        <v>5</v>
      </c>
      <c r="AG2953" s="104" t="s">
        <v>6</v>
      </c>
    </row>
    <row r="2954" spans="1:33" ht="15" customHeight="1">
      <c r="A2954" s="112" t="s">
        <v>435</v>
      </c>
      <c r="B2954" s="113" t="s">
        <v>1730</v>
      </c>
      <c r="C2954" s="112" t="s">
        <v>8</v>
      </c>
      <c r="D2954" s="112" t="s">
        <v>36</v>
      </c>
      <c r="E2954" s="114">
        <v>4.9000000000000002E-2</v>
      </c>
      <c r="F2954" s="115">
        <f t="shared" ref="F2954:F2955" si="821">IF(D2954="H",$K$9*AF2954,$K$10*AF2954)</f>
        <v>12.817499999999999</v>
      </c>
      <c r="G2954" s="115">
        <f t="shared" ref="G2954:G2955" si="822">ROUND(F2954*E2954,2)</f>
        <v>0.63</v>
      </c>
      <c r="AA2954" s="6" t="s">
        <v>435</v>
      </c>
      <c r="AB2954" s="6" t="s">
        <v>1730</v>
      </c>
      <c r="AC2954" s="6" t="s">
        <v>8</v>
      </c>
      <c r="AD2954" s="6" t="s">
        <v>36</v>
      </c>
      <c r="AE2954" s="6">
        <v>4.9000000000000002E-2</v>
      </c>
      <c r="AF2954" s="104">
        <v>17.09</v>
      </c>
      <c r="AG2954" s="104">
        <v>0.83</v>
      </c>
    </row>
    <row r="2955" spans="1:33" ht="15" customHeight="1">
      <c r="A2955" s="112" t="s">
        <v>436</v>
      </c>
      <c r="B2955" s="113" t="s">
        <v>1731</v>
      </c>
      <c r="C2955" s="112" t="s">
        <v>8</v>
      </c>
      <c r="D2955" s="112" t="s">
        <v>36</v>
      </c>
      <c r="E2955" s="114">
        <v>0.151</v>
      </c>
      <c r="F2955" s="115">
        <f t="shared" si="821"/>
        <v>16.184999999999999</v>
      </c>
      <c r="G2955" s="115">
        <f t="shared" si="822"/>
        <v>2.44</v>
      </c>
      <c r="AA2955" s="6" t="s">
        <v>436</v>
      </c>
      <c r="AB2955" s="6" t="s">
        <v>1731</v>
      </c>
      <c r="AC2955" s="6" t="s">
        <v>8</v>
      </c>
      <c r="AD2955" s="6" t="s">
        <v>36</v>
      </c>
      <c r="AE2955" s="6">
        <v>0.151</v>
      </c>
      <c r="AF2955" s="104">
        <v>21.58</v>
      </c>
      <c r="AG2955" s="104">
        <v>3.25</v>
      </c>
    </row>
    <row r="2956" spans="1:33" ht="18" customHeight="1">
      <c r="A2956" s="107"/>
      <c r="B2956" s="107"/>
      <c r="C2956" s="107"/>
      <c r="D2956" s="107"/>
      <c r="E2956" s="116" t="s">
        <v>99</v>
      </c>
      <c r="F2956" s="116"/>
      <c r="G2956" s="117">
        <f>SUM(G2954:G2955)</f>
        <v>3.07</v>
      </c>
      <c r="AE2956" s="6" t="s">
        <v>99</v>
      </c>
      <c r="AG2956" s="104">
        <v>4.08</v>
      </c>
    </row>
    <row r="2957" spans="1:33" ht="15" customHeight="1">
      <c r="A2957" s="110" t="s">
        <v>18</v>
      </c>
      <c r="B2957" s="110"/>
      <c r="C2957" s="111" t="s">
        <v>2</v>
      </c>
      <c r="D2957" s="111" t="s">
        <v>3</v>
      </c>
      <c r="E2957" s="111" t="s">
        <v>4</v>
      </c>
      <c r="F2957" s="111" t="s">
        <v>5</v>
      </c>
      <c r="G2957" s="111" t="s">
        <v>6</v>
      </c>
      <c r="AA2957" s="6" t="s">
        <v>18</v>
      </c>
      <c r="AC2957" s="6" t="s">
        <v>2</v>
      </c>
      <c r="AD2957" s="6" t="s">
        <v>3</v>
      </c>
      <c r="AE2957" s="6" t="s">
        <v>4</v>
      </c>
      <c r="AF2957" s="104" t="s">
        <v>5</v>
      </c>
      <c r="AG2957" s="104" t="s">
        <v>6</v>
      </c>
    </row>
    <row r="2958" spans="1:33" ht="15" customHeight="1">
      <c r="A2958" s="112" t="s">
        <v>437</v>
      </c>
      <c r="B2958" s="113" t="s">
        <v>438</v>
      </c>
      <c r="C2958" s="112" t="s">
        <v>8</v>
      </c>
      <c r="D2958" s="112" t="s">
        <v>90</v>
      </c>
      <c r="E2958" s="114">
        <v>1</v>
      </c>
      <c r="F2958" s="115">
        <f>0.75*AF2958</f>
        <v>8.3625000000000007</v>
      </c>
      <c r="G2958" s="115">
        <f>ROUND(F2958*E2958,2)</f>
        <v>8.36</v>
      </c>
      <c r="AA2958" s="6" t="s">
        <v>437</v>
      </c>
      <c r="AB2958" s="6" t="s">
        <v>438</v>
      </c>
      <c r="AC2958" s="6" t="s">
        <v>8</v>
      </c>
      <c r="AD2958" s="6" t="s">
        <v>90</v>
      </c>
      <c r="AE2958" s="6">
        <v>1</v>
      </c>
      <c r="AF2958" s="104">
        <v>11.15</v>
      </c>
      <c r="AG2958" s="104">
        <v>11.15</v>
      </c>
    </row>
    <row r="2959" spans="1:33" ht="15" customHeight="1">
      <c r="A2959" s="107"/>
      <c r="B2959" s="107"/>
      <c r="C2959" s="107"/>
      <c r="D2959" s="107"/>
      <c r="E2959" s="116" t="s">
        <v>20</v>
      </c>
      <c r="F2959" s="116"/>
      <c r="G2959" s="117">
        <f>SUM(G2958)</f>
        <v>8.36</v>
      </c>
      <c r="AE2959" s="6" t="s">
        <v>20</v>
      </c>
      <c r="AG2959" s="104">
        <v>11.15</v>
      </c>
    </row>
    <row r="2960" spans="1:33" ht="15" customHeight="1">
      <c r="A2960" s="107"/>
      <c r="B2960" s="107"/>
      <c r="C2960" s="107"/>
      <c r="D2960" s="107"/>
      <c r="E2960" s="118" t="s">
        <v>21</v>
      </c>
      <c r="F2960" s="118"/>
      <c r="G2960" s="119">
        <f>G2959+G2956+G2952</f>
        <v>12.049999999999999</v>
      </c>
      <c r="AE2960" s="6" t="s">
        <v>21</v>
      </c>
      <c r="AG2960" s="104">
        <v>16.04</v>
      </c>
    </row>
    <row r="2961" spans="1:33" ht="9.9499999999999993" customHeight="1">
      <c r="A2961" s="107"/>
      <c r="B2961" s="107"/>
      <c r="C2961" s="108"/>
      <c r="D2961" s="108"/>
      <c r="E2961" s="107"/>
      <c r="F2961" s="107"/>
      <c r="G2961" s="107"/>
    </row>
    <row r="2962" spans="1:33" ht="20.100000000000001" customHeight="1">
      <c r="A2962" s="109" t="s">
        <v>997</v>
      </c>
      <c r="B2962" s="109"/>
      <c r="C2962" s="109"/>
      <c r="D2962" s="109"/>
      <c r="E2962" s="109"/>
      <c r="F2962" s="109"/>
      <c r="G2962" s="109"/>
      <c r="AA2962" s="6" t="s">
        <v>997</v>
      </c>
    </row>
    <row r="2963" spans="1:33" ht="15" customHeight="1">
      <c r="A2963" s="110" t="s">
        <v>63</v>
      </c>
      <c r="B2963" s="110"/>
      <c r="C2963" s="111" t="s">
        <v>2</v>
      </c>
      <c r="D2963" s="111" t="s">
        <v>3</v>
      </c>
      <c r="E2963" s="111" t="s">
        <v>4</v>
      </c>
      <c r="F2963" s="111" t="s">
        <v>5</v>
      </c>
      <c r="G2963" s="111" t="s">
        <v>6</v>
      </c>
      <c r="AA2963" s="6" t="s">
        <v>63</v>
      </c>
      <c r="AC2963" s="6" t="s">
        <v>2</v>
      </c>
      <c r="AD2963" s="6" t="s">
        <v>3</v>
      </c>
      <c r="AE2963" s="6" t="s">
        <v>4</v>
      </c>
      <c r="AF2963" s="104" t="s">
        <v>5</v>
      </c>
      <c r="AG2963" s="104" t="s">
        <v>6</v>
      </c>
    </row>
    <row r="2964" spans="1:33" ht="20.100000000000001" customHeight="1">
      <c r="A2964" s="112" t="s">
        <v>431</v>
      </c>
      <c r="B2964" s="113" t="s">
        <v>432</v>
      </c>
      <c r="C2964" s="112" t="s">
        <v>8</v>
      </c>
      <c r="D2964" s="112" t="s">
        <v>90</v>
      </c>
      <c r="E2964" s="114">
        <v>2.5000000000000001E-2</v>
      </c>
      <c r="F2964" s="115">
        <f t="shared" ref="F2964:F2965" si="823">IF(D2964="H",$K$9*AF2964,$K$10*AF2964)</f>
        <v>16.634999999999998</v>
      </c>
      <c r="G2964" s="115">
        <f t="shared" ref="G2964:G2965" si="824">ROUND(F2964*E2964,2)</f>
        <v>0.42</v>
      </c>
      <c r="AA2964" s="6" t="s">
        <v>431</v>
      </c>
      <c r="AB2964" s="6" t="s">
        <v>432</v>
      </c>
      <c r="AC2964" s="6" t="s">
        <v>8</v>
      </c>
      <c r="AD2964" s="6" t="s">
        <v>90</v>
      </c>
      <c r="AE2964" s="6">
        <v>2.5000000000000001E-2</v>
      </c>
      <c r="AF2964" s="104">
        <v>22.18</v>
      </c>
      <c r="AG2964" s="104">
        <v>0.55000000000000004</v>
      </c>
    </row>
    <row r="2965" spans="1:33" ht="29.1" customHeight="1">
      <c r="A2965" s="112" t="s">
        <v>433</v>
      </c>
      <c r="B2965" s="113" t="s">
        <v>434</v>
      </c>
      <c r="C2965" s="112" t="s">
        <v>8</v>
      </c>
      <c r="D2965" s="112" t="s">
        <v>55</v>
      </c>
      <c r="E2965" s="114">
        <v>1.9664999999999999</v>
      </c>
      <c r="F2965" s="115">
        <f t="shared" si="823"/>
        <v>0.16500000000000001</v>
      </c>
      <c r="G2965" s="115">
        <f t="shared" si="824"/>
        <v>0.32</v>
      </c>
      <c r="AA2965" s="6" t="s">
        <v>433</v>
      </c>
      <c r="AB2965" s="6" t="s">
        <v>434</v>
      </c>
      <c r="AC2965" s="6" t="s">
        <v>8</v>
      </c>
      <c r="AD2965" s="6" t="s">
        <v>55</v>
      </c>
      <c r="AE2965" s="6">
        <v>1.9664999999999999</v>
      </c>
      <c r="AF2965" s="104">
        <v>0.22</v>
      </c>
      <c r="AG2965" s="104">
        <v>0.43</v>
      </c>
    </row>
    <row r="2966" spans="1:33" ht="15" customHeight="1">
      <c r="A2966" s="107"/>
      <c r="B2966" s="107"/>
      <c r="C2966" s="107"/>
      <c r="D2966" s="107"/>
      <c r="E2966" s="116" t="s">
        <v>75</v>
      </c>
      <c r="F2966" s="116"/>
      <c r="G2966" s="117">
        <f>SUM(G2964:G2965)</f>
        <v>0.74</v>
      </c>
      <c r="AE2966" s="6" t="s">
        <v>75</v>
      </c>
      <c r="AG2966" s="104">
        <v>0.98</v>
      </c>
    </row>
    <row r="2967" spans="1:33" ht="15" customHeight="1">
      <c r="A2967" s="110" t="s">
        <v>96</v>
      </c>
      <c r="B2967" s="110"/>
      <c r="C2967" s="111" t="s">
        <v>2</v>
      </c>
      <c r="D2967" s="111" t="s">
        <v>3</v>
      </c>
      <c r="E2967" s="111" t="s">
        <v>4</v>
      </c>
      <c r="F2967" s="111" t="s">
        <v>5</v>
      </c>
      <c r="G2967" s="111" t="s">
        <v>6</v>
      </c>
      <c r="AA2967" s="6" t="s">
        <v>96</v>
      </c>
      <c r="AC2967" s="6" t="s">
        <v>2</v>
      </c>
      <c r="AD2967" s="6" t="s">
        <v>3</v>
      </c>
      <c r="AE2967" s="6" t="s">
        <v>4</v>
      </c>
      <c r="AF2967" s="104" t="s">
        <v>5</v>
      </c>
      <c r="AG2967" s="104" t="s">
        <v>6</v>
      </c>
    </row>
    <row r="2968" spans="1:33" ht="15" customHeight="1">
      <c r="A2968" s="112" t="s">
        <v>435</v>
      </c>
      <c r="B2968" s="113" t="s">
        <v>1730</v>
      </c>
      <c r="C2968" s="112" t="s">
        <v>8</v>
      </c>
      <c r="D2968" s="112" t="s">
        <v>36</v>
      </c>
      <c r="E2968" s="114">
        <v>6.3500000000000001E-2</v>
      </c>
      <c r="F2968" s="115">
        <f t="shared" ref="F2968:F2969" si="825">IF(D2968="H",$K$9*AF2968,$K$10*AF2968)</f>
        <v>12.817499999999999</v>
      </c>
      <c r="G2968" s="115">
        <f t="shared" ref="G2968:G2969" si="826">ROUND(F2968*E2968,2)</f>
        <v>0.81</v>
      </c>
      <c r="AA2968" s="6" t="s">
        <v>435</v>
      </c>
      <c r="AB2968" s="6" t="s">
        <v>1730</v>
      </c>
      <c r="AC2968" s="6" t="s">
        <v>8</v>
      </c>
      <c r="AD2968" s="6" t="s">
        <v>36</v>
      </c>
      <c r="AE2968" s="6">
        <v>6.3500000000000001E-2</v>
      </c>
      <c r="AF2968" s="104">
        <v>17.09</v>
      </c>
      <c r="AG2968" s="104">
        <v>1.08</v>
      </c>
    </row>
    <row r="2969" spans="1:33" ht="15" customHeight="1">
      <c r="A2969" s="112" t="s">
        <v>436</v>
      </c>
      <c r="B2969" s="113" t="s">
        <v>1731</v>
      </c>
      <c r="C2969" s="112" t="s">
        <v>8</v>
      </c>
      <c r="D2969" s="112" t="s">
        <v>36</v>
      </c>
      <c r="E2969" s="114">
        <v>0.19450000000000001</v>
      </c>
      <c r="F2969" s="115">
        <f t="shared" si="825"/>
        <v>16.184999999999999</v>
      </c>
      <c r="G2969" s="115">
        <f t="shared" si="826"/>
        <v>3.15</v>
      </c>
      <c r="AA2969" s="6" t="s">
        <v>436</v>
      </c>
      <c r="AB2969" s="6" t="s">
        <v>1731</v>
      </c>
      <c r="AC2969" s="6" t="s">
        <v>8</v>
      </c>
      <c r="AD2969" s="6" t="s">
        <v>36</v>
      </c>
      <c r="AE2969" s="6">
        <v>0.19450000000000001</v>
      </c>
      <c r="AF2969" s="104">
        <v>21.58</v>
      </c>
      <c r="AG2969" s="104">
        <v>4.1900000000000004</v>
      </c>
    </row>
    <row r="2970" spans="1:33" ht="18" customHeight="1">
      <c r="A2970" s="107"/>
      <c r="B2970" s="107"/>
      <c r="C2970" s="107"/>
      <c r="D2970" s="107"/>
      <c r="E2970" s="116" t="s">
        <v>99</v>
      </c>
      <c r="F2970" s="116"/>
      <c r="G2970" s="117">
        <f>SUM(G2968:G2969)</f>
        <v>3.96</v>
      </c>
      <c r="AE2970" s="6" t="s">
        <v>99</v>
      </c>
      <c r="AG2970" s="104">
        <v>5.27</v>
      </c>
    </row>
    <row r="2971" spans="1:33" ht="15" customHeight="1">
      <c r="A2971" s="110" t="s">
        <v>18</v>
      </c>
      <c r="B2971" s="110"/>
      <c r="C2971" s="111" t="s">
        <v>2</v>
      </c>
      <c r="D2971" s="111" t="s">
        <v>3</v>
      </c>
      <c r="E2971" s="111" t="s">
        <v>4</v>
      </c>
      <c r="F2971" s="111" t="s">
        <v>5</v>
      </c>
      <c r="G2971" s="111" t="s">
        <v>6</v>
      </c>
      <c r="AA2971" s="6" t="s">
        <v>18</v>
      </c>
      <c r="AC2971" s="6" t="s">
        <v>2</v>
      </c>
      <c r="AD2971" s="6" t="s">
        <v>3</v>
      </c>
      <c r="AE2971" s="6" t="s">
        <v>4</v>
      </c>
      <c r="AF2971" s="104" t="s">
        <v>5</v>
      </c>
      <c r="AG2971" s="104" t="s">
        <v>6</v>
      </c>
    </row>
    <row r="2972" spans="1:33" ht="15" customHeight="1">
      <c r="A2972" s="112" t="s">
        <v>455</v>
      </c>
      <c r="B2972" s="113" t="s">
        <v>456</v>
      </c>
      <c r="C2972" s="112" t="s">
        <v>8</v>
      </c>
      <c r="D2972" s="112" t="s">
        <v>90</v>
      </c>
      <c r="E2972" s="114">
        <v>1</v>
      </c>
      <c r="F2972" s="115">
        <f>0.75*AF2972</f>
        <v>8.0625</v>
      </c>
      <c r="G2972" s="115">
        <f>ROUND(F2972*E2972,2)</f>
        <v>8.06</v>
      </c>
      <c r="AA2972" s="6" t="s">
        <v>455</v>
      </c>
      <c r="AB2972" s="6" t="s">
        <v>456</v>
      </c>
      <c r="AC2972" s="6" t="s">
        <v>8</v>
      </c>
      <c r="AD2972" s="6" t="s">
        <v>90</v>
      </c>
      <c r="AE2972" s="6">
        <v>1</v>
      </c>
      <c r="AF2972" s="104">
        <v>10.75</v>
      </c>
      <c r="AG2972" s="104">
        <v>10.75</v>
      </c>
    </row>
    <row r="2973" spans="1:33" ht="15" customHeight="1">
      <c r="A2973" s="107"/>
      <c r="B2973" s="107"/>
      <c r="C2973" s="107"/>
      <c r="D2973" s="107"/>
      <c r="E2973" s="116" t="s">
        <v>20</v>
      </c>
      <c r="F2973" s="116"/>
      <c r="G2973" s="117">
        <f>SUM(G2972)</f>
        <v>8.06</v>
      </c>
      <c r="AE2973" s="6" t="s">
        <v>20</v>
      </c>
      <c r="AG2973" s="104">
        <v>10.75</v>
      </c>
    </row>
    <row r="2974" spans="1:33" ht="15" customHeight="1">
      <c r="A2974" s="107"/>
      <c r="B2974" s="107"/>
      <c r="C2974" s="107"/>
      <c r="D2974" s="107"/>
      <c r="E2974" s="118" t="s">
        <v>21</v>
      </c>
      <c r="F2974" s="118"/>
      <c r="G2974" s="119">
        <f>G2973+G2970+G2966</f>
        <v>12.76</v>
      </c>
      <c r="AE2974" s="6" t="s">
        <v>21</v>
      </c>
      <c r="AG2974" s="104">
        <v>17</v>
      </c>
    </row>
    <row r="2975" spans="1:33" ht="9.9499999999999993" customHeight="1">
      <c r="A2975" s="107"/>
      <c r="B2975" s="107"/>
      <c r="C2975" s="108"/>
      <c r="D2975" s="108"/>
      <c r="E2975" s="107"/>
      <c r="F2975" s="107"/>
      <c r="G2975" s="107"/>
    </row>
    <row r="2976" spans="1:33" ht="20.100000000000001" customHeight="1">
      <c r="A2976" s="109" t="s">
        <v>998</v>
      </c>
      <c r="B2976" s="109"/>
      <c r="C2976" s="109"/>
      <c r="D2976" s="109"/>
      <c r="E2976" s="109"/>
      <c r="F2976" s="109"/>
      <c r="G2976" s="109"/>
      <c r="AA2976" s="6" t="s">
        <v>998</v>
      </c>
    </row>
    <row r="2977" spans="1:33" ht="15" customHeight="1">
      <c r="A2977" s="110" t="s">
        <v>96</v>
      </c>
      <c r="B2977" s="110"/>
      <c r="C2977" s="111" t="s">
        <v>2</v>
      </c>
      <c r="D2977" s="111" t="s">
        <v>3</v>
      </c>
      <c r="E2977" s="111" t="s">
        <v>4</v>
      </c>
      <c r="F2977" s="111" t="s">
        <v>5</v>
      </c>
      <c r="G2977" s="111" t="s">
        <v>6</v>
      </c>
      <c r="AA2977" s="6" t="s">
        <v>96</v>
      </c>
      <c r="AC2977" s="6" t="s">
        <v>2</v>
      </c>
      <c r="AD2977" s="6" t="s">
        <v>3</v>
      </c>
      <c r="AE2977" s="6" t="s">
        <v>4</v>
      </c>
      <c r="AF2977" s="104" t="s">
        <v>5</v>
      </c>
      <c r="AG2977" s="104" t="s">
        <v>6</v>
      </c>
    </row>
    <row r="2978" spans="1:33" ht="15" customHeight="1">
      <c r="A2978" s="112" t="s">
        <v>405</v>
      </c>
      <c r="B2978" s="113" t="s">
        <v>1728</v>
      </c>
      <c r="C2978" s="112" t="s">
        <v>8</v>
      </c>
      <c r="D2978" s="112" t="s">
        <v>36</v>
      </c>
      <c r="E2978" s="114">
        <v>1.1890000000000001</v>
      </c>
      <c r="F2978" s="115">
        <f t="shared" ref="F2978:F2979" si="827">IF(D2978="H",$K$9*AF2978,$K$10*AF2978)</f>
        <v>16.297499999999999</v>
      </c>
      <c r="G2978" s="115">
        <f t="shared" ref="G2978:G2979" si="828">ROUND(F2978*E2978,2)</f>
        <v>19.38</v>
      </c>
      <c r="AA2978" s="6" t="s">
        <v>405</v>
      </c>
      <c r="AB2978" s="6" t="s">
        <v>1728</v>
      </c>
      <c r="AC2978" s="6" t="s">
        <v>8</v>
      </c>
      <c r="AD2978" s="6" t="s">
        <v>36</v>
      </c>
      <c r="AE2978" s="6">
        <v>1.1890000000000001</v>
      </c>
      <c r="AF2978" s="104">
        <v>21.73</v>
      </c>
      <c r="AG2978" s="104">
        <v>25.83</v>
      </c>
    </row>
    <row r="2979" spans="1:33" ht="15" customHeight="1">
      <c r="A2979" s="112" t="s">
        <v>127</v>
      </c>
      <c r="B2979" s="113" t="s">
        <v>1727</v>
      </c>
      <c r="C2979" s="112" t="s">
        <v>8</v>
      </c>
      <c r="D2979" s="112" t="s">
        <v>36</v>
      </c>
      <c r="E2979" s="114">
        <v>3.0529999999999999</v>
      </c>
      <c r="F2979" s="115">
        <f t="shared" si="827"/>
        <v>12.84</v>
      </c>
      <c r="G2979" s="115">
        <f t="shared" si="828"/>
        <v>39.200000000000003</v>
      </c>
      <c r="AA2979" s="6" t="s">
        <v>127</v>
      </c>
      <c r="AB2979" s="6" t="s">
        <v>1727</v>
      </c>
      <c r="AC2979" s="6" t="s">
        <v>8</v>
      </c>
      <c r="AD2979" s="6" t="s">
        <v>36</v>
      </c>
      <c r="AE2979" s="6">
        <v>3.0529999999999999</v>
      </c>
      <c r="AF2979" s="104">
        <v>17.12</v>
      </c>
      <c r="AG2979" s="104">
        <v>52.26</v>
      </c>
    </row>
    <row r="2980" spans="1:33" ht="18" customHeight="1">
      <c r="A2980" s="107"/>
      <c r="B2980" s="107"/>
      <c r="C2980" s="107"/>
      <c r="D2980" s="107"/>
      <c r="E2980" s="116" t="s">
        <v>99</v>
      </c>
      <c r="F2980" s="116"/>
      <c r="G2980" s="117">
        <f>SUM(G2978:G2979)</f>
        <v>58.58</v>
      </c>
      <c r="AE2980" s="6" t="s">
        <v>99</v>
      </c>
      <c r="AG2980" s="104">
        <v>78.09</v>
      </c>
    </row>
    <row r="2981" spans="1:33" ht="15" customHeight="1">
      <c r="A2981" s="107"/>
      <c r="B2981" s="107"/>
      <c r="C2981" s="107"/>
      <c r="D2981" s="107"/>
      <c r="E2981" s="118" t="s">
        <v>21</v>
      </c>
      <c r="F2981" s="118"/>
      <c r="G2981" s="119">
        <f>G2980</f>
        <v>58.58</v>
      </c>
      <c r="AE2981" s="6" t="s">
        <v>21</v>
      </c>
      <c r="AG2981" s="104">
        <v>78.09</v>
      </c>
    </row>
    <row r="2982" spans="1:33" ht="9.9499999999999993" customHeight="1">
      <c r="A2982" s="107"/>
      <c r="B2982" s="107"/>
      <c r="C2982" s="108"/>
      <c r="D2982" s="108"/>
      <c r="E2982" s="107"/>
      <c r="F2982" s="107"/>
      <c r="G2982" s="107"/>
    </row>
    <row r="2983" spans="1:33" ht="20.100000000000001" customHeight="1">
      <c r="A2983" s="109" t="s">
        <v>999</v>
      </c>
      <c r="B2983" s="109"/>
      <c r="C2983" s="109"/>
      <c r="D2983" s="109"/>
      <c r="E2983" s="109"/>
      <c r="F2983" s="109"/>
      <c r="G2983" s="109"/>
      <c r="AA2983" s="6" t="s">
        <v>999</v>
      </c>
    </row>
    <row r="2984" spans="1:33" ht="15" customHeight="1">
      <c r="A2984" s="110" t="s">
        <v>14</v>
      </c>
      <c r="B2984" s="110"/>
      <c r="C2984" s="111" t="s">
        <v>2</v>
      </c>
      <c r="D2984" s="111" t="s">
        <v>3</v>
      </c>
      <c r="E2984" s="111" t="s">
        <v>4</v>
      </c>
      <c r="F2984" s="111" t="s">
        <v>5</v>
      </c>
      <c r="G2984" s="111" t="s">
        <v>6</v>
      </c>
      <c r="AA2984" s="6" t="s">
        <v>14</v>
      </c>
      <c r="AC2984" s="6" t="s">
        <v>2</v>
      </c>
      <c r="AD2984" s="6" t="s">
        <v>3</v>
      </c>
      <c r="AE2984" s="6" t="s">
        <v>4</v>
      </c>
      <c r="AF2984" s="104" t="s">
        <v>5</v>
      </c>
      <c r="AG2984" s="104" t="s">
        <v>6</v>
      </c>
    </row>
    <row r="2985" spans="1:33" ht="15" customHeight="1">
      <c r="A2985" s="112">
        <v>88316</v>
      </c>
      <c r="B2985" s="113" t="s">
        <v>1727</v>
      </c>
      <c r="C2985" s="112" t="s">
        <v>8</v>
      </c>
      <c r="D2985" s="112" t="s">
        <v>36</v>
      </c>
      <c r="E2985" s="114">
        <v>1.7</v>
      </c>
      <c r="F2985" s="115">
        <f t="shared" ref="F2985" si="829">IF(D2985="H",$K$9*AF2985,$K$10*AF2985)</f>
        <v>12.84</v>
      </c>
      <c r="G2985" s="115">
        <f>ROUND(F2985*E2985,2)</f>
        <v>21.83</v>
      </c>
      <c r="AA2985" s="6">
        <v>88316</v>
      </c>
      <c r="AB2985" s="6" t="s">
        <v>1727</v>
      </c>
      <c r="AC2985" s="6" t="s">
        <v>8</v>
      </c>
      <c r="AD2985" s="6" t="s">
        <v>36</v>
      </c>
      <c r="AE2985" s="6">
        <v>1.7</v>
      </c>
      <c r="AF2985" s="104">
        <v>17.12</v>
      </c>
      <c r="AG2985" s="104">
        <v>29.1</v>
      </c>
    </row>
    <row r="2986" spans="1:33" ht="15" customHeight="1">
      <c r="A2986" s="107"/>
      <c r="B2986" s="107"/>
      <c r="C2986" s="107"/>
      <c r="D2986" s="107"/>
      <c r="E2986" s="116" t="s">
        <v>17</v>
      </c>
      <c r="F2986" s="116"/>
      <c r="G2986" s="152">
        <f>SUM(G2985)</f>
        <v>21.83</v>
      </c>
      <c r="AE2986" s="6" t="s">
        <v>17</v>
      </c>
      <c r="AG2986" s="104">
        <v>29.1</v>
      </c>
    </row>
    <row r="2987" spans="1:33" ht="15" customHeight="1">
      <c r="A2987" s="107"/>
      <c r="B2987" s="107"/>
      <c r="C2987" s="107"/>
      <c r="D2987" s="107"/>
      <c r="E2987" s="118" t="s">
        <v>21</v>
      </c>
      <c r="F2987" s="118"/>
      <c r="G2987" s="119">
        <f>G2986</f>
        <v>21.83</v>
      </c>
      <c r="AE2987" s="6" t="s">
        <v>21</v>
      </c>
      <c r="AG2987" s="104">
        <v>29.1</v>
      </c>
    </row>
    <row r="2988" spans="1:33" ht="9.9499999999999993" customHeight="1">
      <c r="A2988" s="107"/>
      <c r="B2988" s="107"/>
      <c r="C2988" s="108"/>
      <c r="D2988" s="108"/>
      <c r="E2988" s="107"/>
      <c r="F2988" s="107"/>
      <c r="G2988" s="107"/>
    </row>
    <row r="2989" spans="1:33" ht="20.100000000000001" customHeight="1">
      <c r="A2989" s="109" t="s">
        <v>1000</v>
      </c>
      <c r="B2989" s="109"/>
      <c r="C2989" s="109"/>
      <c r="D2989" s="109"/>
      <c r="E2989" s="109"/>
      <c r="F2989" s="109"/>
      <c r="G2989" s="109"/>
      <c r="AA2989" s="6" t="s">
        <v>1000</v>
      </c>
    </row>
    <row r="2990" spans="1:33" ht="15" customHeight="1">
      <c r="A2990" s="110" t="s">
        <v>96</v>
      </c>
      <c r="B2990" s="110"/>
      <c r="C2990" s="111" t="s">
        <v>2</v>
      </c>
      <c r="D2990" s="111" t="s">
        <v>3</v>
      </c>
      <c r="E2990" s="111" t="s">
        <v>4</v>
      </c>
      <c r="F2990" s="111" t="s">
        <v>5</v>
      </c>
      <c r="G2990" s="111" t="s">
        <v>6</v>
      </c>
      <c r="AA2990" s="6" t="s">
        <v>96</v>
      </c>
      <c r="AC2990" s="6" t="s">
        <v>2</v>
      </c>
      <c r="AD2990" s="6" t="s">
        <v>3</v>
      </c>
      <c r="AE2990" s="6" t="s">
        <v>4</v>
      </c>
      <c r="AF2990" s="104" t="s">
        <v>5</v>
      </c>
      <c r="AG2990" s="104" t="s">
        <v>6</v>
      </c>
    </row>
    <row r="2991" spans="1:33" ht="15" customHeight="1">
      <c r="A2991" s="112" t="s">
        <v>405</v>
      </c>
      <c r="B2991" s="113" t="s">
        <v>1728</v>
      </c>
      <c r="C2991" s="112" t="s">
        <v>8</v>
      </c>
      <c r="D2991" s="112" t="s">
        <v>36</v>
      </c>
      <c r="E2991" s="114">
        <v>0.31059999999999999</v>
      </c>
      <c r="F2991" s="115">
        <f t="shared" ref="F2991:F2992" si="830">IF(D2991="H",$K$9*AF2991,$K$10*AF2991)</f>
        <v>16.297499999999999</v>
      </c>
      <c r="G2991" s="115">
        <f t="shared" ref="G2991:G2992" si="831">ROUND(F2991*E2991,2)</f>
        <v>5.0599999999999996</v>
      </c>
      <c r="AA2991" s="6" t="s">
        <v>405</v>
      </c>
      <c r="AB2991" s="6" t="s">
        <v>1728</v>
      </c>
      <c r="AC2991" s="6" t="s">
        <v>8</v>
      </c>
      <c r="AD2991" s="6" t="s">
        <v>36</v>
      </c>
      <c r="AE2991" s="6">
        <v>0.31059999999999999</v>
      </c>
      <c r="AF2991" s="104">
        <v>21.73</v>
      </c>
      <c r="AG2991" s="104">
        <v>6.74</v>
      </c>
    </row>
    <row r="2992" spans="1:33" ht="15" customHeight="1">
      <c r="A2992" s="112" t="s">
        <v>127</v>
      </c>
      <c r="B2992" s="113" t="s">
        <v>1727</v>
      </c>
      <c r="C2992" s="112" t="s">
        <v>8</v>
      </c>
      <c r="D2992" s="112" t="s">
        <v>36</v>
      </c>
      <c r="E2992" s="114">
        <v>8.4699999999999998E-2</v>
      </c>
      <c r="F2992" s="115">
        <f t="shared" si="830"/>
        <v>12.84</v>
      </c>
      <c r="G2992" s="115">
        <f t="shared" si="831"/>
        <v>1.0900000000000001</v>
      </c>
      <c r="AA2992" s="6" t="s">
        <v>127</v>
      </c>
      <c r="AB2992" s="6" t="s">
        <v>1727</v>
      </c>
      <c r="AC2992" s="6" t="s">
        <v>8</v>
      </c>
      <c r="AD2992" s="6" t="s">
        <v>36</v>
      </c>
      <c r="AE2992" s="6">
        <v>8.4699999999999998E-2</v>
      </c>
      <c r="AF2992" s="104">
        <v>17.12</v>
      </c>
      <c r="AG2992" s="104">
        <v>1.45</v>
      </c>
    </row>
    <row r="2993" spans="1:33" ht="18" customHeight="1">
      <c r="A2993" s="107"/>
      <c r="B2993" s="107"/>
      <c r="C2993" s="107"/>
      <c r="D2993" s="107"/>
      <c r="E2993" s="116" t="s">
        <v>99</v>
      </c>
      <c r="F2993" s="116"/>
      <c r="G2993" s="117">
        <f>SUM(G2991:G2992)</f>
        <v>6.1499999999999995</v>
      </c>
      <c r="AE2993" s="6" t="s">
        <v>99</v>
      </c>
      <c r="AG2993" s="104">
        <v>8.19</v>
      </c>
    </row>
    <row r="2994" spans="1:33" ht="15" customHeight="1">
      <c r="A2994" s="110" t="s">
        <v>18</v>
      </c>
      <c r="B2994" s="110"/>
      <c r="C2994" s="111" t="s">
        <v>2</v>
      </c>
      <c r="D2994" s="111" t="s">
        <v>3</v>
      </c>
      <c r="E2994" s="111" t="s">
        <v>4</v>
      </c>
      <c r="F2994" s="111" t="s">
        <v>5</v>
      </c>
      <c r="G2994" s="111" t="s">
        <v>6</v>
      </c>
      <c r="AA2994" s="6" t="s">
        <v>18</v>
      </c>
      <c r="AC2994" s="6" t="s">
        <v>2</v>
      </c>
      <c r="AD2994" s="6" t="s">
        <v>3</v>
      </c>
      <c r="AE2994" s="6" t="s">
        <v>4</v>
      </c>
      <c r="AF2994" s="104" t="s">
        <v>5</v>
      </c>
      <c r="AG2994" s="104" t="s">
        <v>6</v>
      </c>
    </row>
    <row r="2995" spans="1:33" ht="29.1" customHeight="1">
      <c r="A2995" s="112" t="s">
        <v>406</v>
      </c>
      <c r="B2995" s="113" t="s">
        <v>407</v>
      </c>
      <c r="C2995" s="112" t="s">
        <v>8</v>
      </c>
      <c r="D2995" s="112" t="s">
        <v>102</v>
      </c>
      <c r="E2995" s="114">
        <v>5.6500000000000002E-2</v>
      </c>
      <c r="F2995" s="115">
        <f>0.75*AF2995</f>
        <v>361.875</v>
      </c>
      <c r="G2995" s="115">
        <f>ROUND(F2995*E2995,2)</f>
        <v>20.45</v>
      </c>
      <c r="AA2995" s="6" t="s">
        <v>406</v>
      </c>
      <c r="AB2995" s="6" t="s">
        <v>407</v>
      </c>
      <c r="AC2995" s="6" t="s">
        <v>8</v>
      </c>
      <c r="AD2995" s="6" t="s">
        <v>102</v>
      </c>
      <c r="AE2995" s="6">
        <v>5.6500000000000002E-2</v>
      </c>
      <c r="AF2995" s="104">
        <v>482.5</v>
      </c>
      <c r="AG2995" s="104">
        <v>27.26</v>
      </c>
    </row>
    <row r="2996" spans="1:33" ht="15" customHeight="1">
      <c r="A2996" s="107"/>
      <c r="B2996" s="107"/>
      <c r="C2996" s="107"/>
      <c r="D2996" s="107"/>
      <c r="E2996" s="116" t="s">
        <v>20</v>
      </c>
      <c r="F2996" s="116"/>
      <c r="G2996" s="117">
        <f>SUM(G2995)</f>
        <v>20.45</v>
      </c>
      <c r="AE2996" s="6" t="s">
        <v>20</v>
      </c>
      <c r="AG2996" s="104">
        <v>27.26</v>
      </c>
    </row>
    <row r="2997" spans="1:33" ht="15" customHeight="1">
      <c r="A2997" s="107"/>
      <c r="B2997" s="107"/>
      <c r="C2997" s="107"/>
      <c r="D2997" s="107"/>
      <c r="E2997" s="118" t="s">
        <v>21</v>
      </c>
      <c r="F2997" s="118"/>
      <c r="G2997" s="119">
        <f>G2996+G2993</f>
        <v>26.599999999999998</v>
      </c>
      <c r="AE2997" s="6" t="s">
        <v>21</v>
      </c>
      <c r="AG2997" s="104">
        <v>35.450000000000003</v>
      </c>
    </row>
    <row r="2998" spans="1:33" ht="9.9499999999999993" customHeight="1">
      <c r="A2998" s="107"/>
      <c r="B2998" s="107"/>
      <c r="C2998" s="108"/>
      <c r="D2998" s="108"/>
      <c r="E2998" s="107"/>
      <c r="F2998" s="107"/>
      <c r="G2998" s="107"/>
    </row>
    <row r="2999" spans="1:33" ht="20.100000000000001" customHeight="1">
      <c r="A2999" s="109" t="s">
        <v>1001</v>
      </c>
      <c r="B2999" s="109"/>
      <c r="C2999" s="109"/>
      <c r="D2999" s="109"/>
      <c r="E2999" s="109"/>
      <c r="F2999" s="109"/>
      <c r="G2999" s="109"/>
      <c r="AA2999" s="6" t="s">
        <v>1001</v>
      </c>
    </row>
    <row r="3000" spans="1:33" ht="15" customHeight="1">
      <c r="A3000" s="110" t="s">
        <v>63</v>
      </c>
      <c r="B3000" s="110"/>
      <c r="C3000" s="111" t="s">
        <v>2</v>
      </c>
      <c r="D3000" s="111" t="s">
        <v>3</v>
      </c>
      <c r="E3000" s="111" t="s">
        <v>4</v>
      </c>
      <c r="F3000" s="111" t="s">
        <v>5</v>
      </c>
      <c r="G3000" s="111" t="s">
        <v>6</v>
      </c>
      <c r="AA3000" s="6" t="s">
        <v>63</v>
      </c>
      <c r="AC3000" s="6" t="s">
        <v>2</v>
      </c>
      <c r="AD3000" s="6" t="s">
        <v>3</v>
      </c>
      <c r="AE3000" s="6" t="s">
        <v>4</v>
      </c>
      <c r="AF3000" s="104" t="s">
        <v>5</v>
      </c>
      <c r="AG3000" s="104" t="s">
        <v>6</v>
      </c>
    </row>
    <row r="3001" spans="1:33" ht="29.1" customHeight="1">
      <c r="A3001" s="112" t="s">
        <v>474</v>
      </c>
      <c r="B3001" s="113" t="s">
        <v>475</v>
      </c>
      <c r="C3001" s="112" t="s">
        <v>8</v>
      </c>
      <c r="D3001" s="112" t="s">
        <v>90</v>
      </c>
      <c r="E3001" s="114">
        <v>1.5</v>
      </c>
      <c r="F3001" s="115">
        <f>0.75*AF3001</f>
        <v>19.455000000000002</v>
      </c>
      <c r="G3001" s="115">
        <f>ROUND(F3001*E3001,2)</f>
        <v>29.18</v>
      </c>
      <c r="AA3001" s="6" t="s">
        <v>474</v>
      </c>
      <c r="AB3001" s="6" t="s">
        <v>475</v>
      </c>
      <c r="AC3001" s="6" t="s">
        <v>8</v>
      </c>
      <c r="AD3001" s="6" t="s">
        <v>90</v>
      </c>
      <c r="AE3001" s="6">
        <v>1.5</v>
      </c>
      <c r="AF3001" s="104">
        <v>25.94</v>
      </c>
      <c r="AG3001" s="104">
        <v>38.909999999999997</v>
      </c>
    </row>
    <row r="3002" spans="1:33" ht="15" customHeight="1">
      <c r="A3002" s="107"/>
      <c r="B3002" s="107"/>
      <c r="C3002" s="107"/>
      <c r="D3002" s="107"/>
      <c r="E3002" s="116" t="s">
        <v>75</v>
      </c>
      <c r="F3002" s="116"/>
      <c r="G3002" s="117">
        <f>SUM(G3001)</f>
        <v>29.18</v>
      </c>
      <c r="AE3002" s="6" t="s">
        <v>75</v>
      </c>
      <c r="AG3002" s="104">
        <v>38.909999999999997</v>
      </c>
    </row>
    <row r="3003" spans="1:33" ht="15" customHeight="1">
      <c r="A3003" s="110" t="s">
        <v>96</v>
      </c>
      <c r="B3003" s="110"/>
      <c r="C3003" s="111" t="s">
        <v>2</v>
      </c>
      <c r="D3003" s="111" t="s">
        <v>3</v>
      </c>
      <c r="E3003" s="111" t="s">
        <v>4</v>
      </c>
      <c r="F3003" s="111" t="s">
        <v>5</v>
      </c>
      <c r="G3003" s="111" t="s">
        <v>6</v>
      </c>
      <c r="AA3003" s="6" t="s">
        <v>96</v>
      </c>
      <c r="AC3003" s="6" t="s">
        <v>2</v>
      </c>
      <c r="AD3003" s="6" t="s">
        <v>3</v>
      </c>
      <c r="AE3003" s="6" t="s">
        <v>4</v>
      </c>
      <c r="AF3003" s="104" t="s">
        <v>5</v>
      </c>
      <c r="AG3003" s="104" t="s">
        <v>6</v>
      </c>
    </row>
    <row r="3004" spans="1:33" ht="15" customHeight="1">
      <c r="A3004" s="112" t="s">
        <v>476</v>
      </c>
      <c r="B3004" s="113" t="s">
        <v>1732</v>
      </c>
      <c r="C3004" s="112" t="s">
        <v>8</v>
      </c>
      <c r="D3004" s="112" t="s">
        <v>36</v>
      </c>
      <c r="E3004" s="114">
        <v>8.5000000000000006E-2</v>
      </c>
      <c r="F3004" s="115">
        <f t="shared" ref="F3004:F3005" si="832">IF(D3004="H",$K$9*AF3004,$K$10*AF3004)</f>
        <v>13.3125</v>
      </c>
      <c r="G3004" s="115">
        <f t="shared" ref="G3004:G3005" si="833">ROUND(F3004*E3004,2)</f>
        <v>1.1299999999999999</v>
      </c>
      <c r="AA3004" s="6" t="s">
        <v>476</v>
      </c>
      <c r="AB3004" s="6" t="s">
        <v>1732</v>
      </c>
      <c r="AC3004" s="6" t="s">
        <v>8</v>
      </c>
      <c r="AD3004" s="6" t="s">
        <v>36</v>
      </c>
      <c r="AE3004" s="6">
        <v>8.5000000000000006E-2</v>
      </c>
      <c r="AF3004" s="104">
        <v>17.75</v>
      </c>
      <c r="AG3004" s="104">
        <v>1.5</v>
      </c>
    </row>
    <row r="3005" spans="1:33" ht="15" customHeight="1">
      <c r="A3005" s="112" t="s">
        <v>477</v>
      </c>
      <c r="B3005" s="113" t="s">
        <v>1733</v>
      </c>
      <c r="C3005" s="112" t="s">
        <v>8</v>
      </c>
      <c r="D3005" s="112" t="s">
        <v>36</v>
      </c>
      <c r="E3005" s="114">
        <v>0.42199999999999999</v>
      </c>
      <c r="F3005" s="115">
        <f t="shared" si="832"/>
        <v>16.297499999999999</v>
      </c>
      <c r="G3005" s="115">
        <f t="shared" si="833"/>
        <v>6.88</v>
      </c>
      <c r="AA3005" s="6" t="s">
        <v>477</v>
      </c>
      <c r="AB3005" s="6" t="s">
        <v>1733</v>
      </c>
      <c r="AC3005" s="6" t="s">
        <v>8</v>
      </c>
      <c r="AD3005" s="6" t="s">
        <v>36</v>
      </c>
      <c r="AE3005" s="6">
        <v>0.42199999999999999</v>
      </c>
      <c r="AF3005" s="104">
        <v>21.73</v>
      </c>
      <c r="AG3005" s="104">
        <v>9.17</v>
      </c>
    </row>
    <row r="3006" spans="1:33" ht="18" customHeight="1">
      <c r="A3006" s="107"/>
      <c r="B3006" s="107"/>
      <c r="C3006" s="107"/>
      <c r="D3006" s="107"/>
      <c r="E3006" s="116" t="s">
        <v>99</v>
      </c>
      <c r="F3006" s="116"/>
      <c r="G3006" s="117">
        <f>SUM(G3004:G3005)</f>
        <v>8.01</v>
      </c>
      <c r="AE3006" s="6" t="s">
        <v>99</v>
      </c>
      <c r="AG3006" s="104">
        <v>10.67</v>
      </c>
    </row>
    <row r="3007" spans="1:33" ht="15" customHeight="1">
      <c r="A3007" s="107"/>
      <c r="B3007" s="107"/>
      <c r="C3007" s="107"/>
      <c r="D3007" s="107"/>
      <c r="E3007" s="118" t="s">
        <v>21</v>
      </c>
      <c r="F3007" s="118"/>
      <c r="G3007" s="119">
        <f>G3006+G3002</f>
        <v>37.19</v>
      </c>
      <c r="AE3007" s="6" t="s">
        <v>21</v>
      </c>
      <c r="AG3007" s="104">
        <v>49.58</v>
      </c>
    </row>
    <row r="3008" spans="1:33" ht="9.9499999999999993" customHeight="1">
      <c r="A3008" s="107"/>
      <c r="B3008" s="107"/>
      <c r="C3008" s="108"/>
      <c r="D3008" s="108"/>
      <c r="E3008" s="107"/>
      <c r="F3008" s="107"/>
      <c r="G3008" s="107"/>
    </row>
    <row r="3009" spans="1:33" ht="20.100000000000001" customHeight="1">
      <c r="A3009" s="109" t="s">
        <v>1002</v>
      </c>
      <c r="B3009" s="109"/>
      <c r="C3009" s="109"/>
      <c r="D3009" s="109"/>
      <c r="E3009" s="109"/>
      <c r="F3009" s="109"/>
      <c r="G3009" s="109"/>
      <c r="AA3009" s="6" t="s">
        <v>1002</v>
      </c>
    </row>
    <row r="3010" spans="1:33" ht="15" customHeight="1">
      <c r="A3010" s="110" t="s">
        <v>77</v>
      </c>
      <c r="B3010" s="110"/>
      <c r="C3010" s="111" t="s">
        <v>2</v>
      </c>
      <c r="D3010" s="111" t="s">
        <v>3</v>
      </c>
      <c r="E3010" s="111" t="s">
        <v>4</v>
      </c>
      <c r="F3010" s="111" t="s">
        <v>5</v>
      </c>
      <c r="G3010" s="111" t="s">
        <v>6</v>
      </c>
      <c r="AA3010" s="6" t="s">
        <v>77</v>
      </c>
      <c r="AC3010" s="6" t="s">
        <v>2</v>
      </c>
      <c r="AD3010" s="6" t="s">
        <v>3</v>
      </c>
      <c r="AE3010" s="6" t="s">
        <v>4</v>
      </c>
      <c r="AF3010" s="104" t="s">
        <v>5</v>
      </c>
      <c r="AG3010" s="104" t="s">
        <v>6</v>
      </c>
    </row>
    <row r="3011" spans="1:33" ht="29.1" customHeight="1">
      <c r="A3011" s="112" t="s">
        <v>419</v>
      </c>
      <c r="B3011" s="113" t="s">
        <v>420</v>
      </c>
      <c r="C3011" s="112" t="s">
        <v>8</v>
      </c>
      <c r="D3011" s="112" t="s">
        <v>80</v>
      </c>
      <c r="E3011" s="114">
        <v>0.71030000000000004</v>
      </c>
      <c r="F3011" s="115">
        <f t="shared" ref="F3011:F3012" si="834">IF(D3011="H",$K$9*AF3011,$K$10*AF3011)</f>
        <v>0.33750000000000002</v>
      </c>
      <c r="G3011" s="115">
        <f t="shared" ref="G3011:G3012" si="835">ROUND(F3011*E3011,2)</f>
        <v>0.24</v>
      </c>
      <c r="AA3011" s="6" t="s">
        <v>419</v>
      </c>
      <c r="AB3011" s="6" t="s">
        <v>420</v>
      </c>
      <c r="AC3011" s="6" t="s">
        <v>8</v>
      </c>
      <c r="AD3011" s="6" t="s">
        <v>80</v>
      </c>
      <c r="AE3011" s="6">
        <v>0.71030000000000004</v>
      </c>
      <c r="AF3011" s="104">
        <v>0.45</v>
      </c>
      <c r="AG3011" s="104">
        <v>0.31</v>
      </c>
    </row>
    <row r="3012" spans="1:33" ht="29.1" customHeight="1">
      <c r="A3012" s="112" t="s">
        <v>421</v>
      </c>
      <c r="B3012" s="113" t="s">
        <v>422</v>
      </c>
      <c r="C3012" s="112" t="s">
        <v>8</v>
      </c>
      <c r="D3012" s="112" t="s">
        <v>83</v>
      </c>
      <c r="E3012" s="114">
        <v>0.75339999999999996</v>
      </c>
      <c r="F3012" s="115">
        <f t="shared" si="834"/>
        <v>1.5374999999999999</v>
      </c>
      <c r="G3012" s="115">
        <f t="shared" si="835"/>
        <v>1.1599999999999999</v>
      </c>
      <c r="AA3012" s="6" t="s">
        <v>421</v>
      </c>
      <c r="AB3012" s="6" t="s">
        <v>422</v>
      </c>
      <c r="AC3012" s="6" t="s">
        <v>8</v>
      </c>
      <c r="AD3012" s="6" t="s">
        <v>83</v>
      </c>
      <c r="AE3012" s="6">
        <v>0.75339999999999996</v>
      </c>
      <c r="AF3012" s="104">
        <v>2.0499999999999998</v>
      </c>
      <c r="AG3012" s="104">
        <v>1.54</v>
      </c>
    </row>
    <row r="3013" spans="1:33" ht="15" customHeight="1">
      <c r="A3013" s="107"/>
      <c r="B3013" s="107"/>
      <c r="C3013" s="107"/>
      <c r="D3013" s="107"/>
      <c r="E3013" s="116" t="s">
        <v>84</v>
      </c>
      <c r="F3013" s="116"/>
      <c r="G3013" s="117">
        <f>SUM(G3011:G3012)</f>
        <v>1.4</v>
      </c>
      <c r="AE3013" s="6" t="s">
        <v>84</v>
      </c>
      <c r="AG3013" s="104">
        <v>1.85</v>
      </c>
    </row>
    <row r="3014" spans="1:33" ht="15" customHeight="1">
      <c r="A3014" s="110" t="s">
        <v>63</v>
      </c>
      <c r="B3014" s="110"/>
      <c r="C3014" s="111" t="s">
        <v>2</v>
      </c>
      <c r="D3014" s="111" t="s">
        <v>3</v>
      </c>
      <c r="E3014" s="111" t="s">
        <v>4</v>
      </c>
      <c r="F3014" s="111" t="s">
        <v>5</v>
      </c>
      <c r="G3014" s="111" t="s">
        <v>6</v>
      </c>
      <c r="AA3014" s="6" t="s">
        <v>63</v>
      </c>
      <c r="AC3014" s="6" t="s">
        <v>2</v>
      </c>
      <c r="AD3014" s="6" t="s">
        <v>3</v>
      </c>
      <c r="AE3014" s="6" t="s">
        <v>4</v>
      </c>
      <c r="AF3014" s="104" t="s">
        <v>5</v>
      </c>
      <c r="AG3014" s="104" t="s">
        <v>6</v>
      </c>
    </row>
    <row r="3015" spans="1:33" ht="20.100000000000001" customHeight="1">
      <c r="A3015" s="112" t="s">
        <v>423</v>
      </c>
      <c r="B3015" s="113" t="s">
        <v>424</v>
      </c>
      <c r="C3015" s="112" t="s">
        <v>8</v>
      </c>
      <c r="D3015" s="112" t="s">
        <v>102</v>
      </c>
      <c r="E3015" s="114">
        <v>0.72289999999999999</v>
      </c>
      <c r="F3015" s="115">
        <f t="shared" ref="F3015:F3017" si="836">IF(D3015="H",$K$9*AF3015,$K$10*AF3015)</f>
        <v>65.587500000000006</v>
      </c>
      <c r="G3015" s="115">
        <f t="shared" ref="G3015:G3017" si="837">ROUND(F3015*E3015,2)</f>
        <v>47.41</v>
      </c>
      <c r="AA3015" s="6" t="s">
        <v>423</v>
      </c>
      <c r="AB3015" s="6" t="s">
        <v>424</v>
      </c>
      <c r="AC3015" s="6" t="s">
        <v>8</v>
      </c>
      <c r="AD3015" s="6" t="s">
        <v>102</v>
      </c>
      <c r="AE3015" s="6">
        <v>0.72289999999999999</v>
      </c>
      <c r="AF3015" s="104">
        <v>87.45</v>
      </c>
      <c r="AG3015" s="104">
        <v>63.21</v>
      </c>
    </row>
    <row r="3016" spans="1:33" ht="15" customHeight="1">
      <c r="A3016" s="112" t="s">
        <v>425</v>
      </c>
      <c r="B3016" s="113" t="s">
        <v>426</v>
      </c>
      <c r="C3016" s="112" t="s">
        <v>8</v>
      </c>
      <c r="D3016" s="112" t="s">
        <v>90</v>
      </c>
      <c r="E3016" s="114">
        <v>362.65789999999998</v>
      </c>
      <c r="F3016" s="115">
        <f t="shared" si="836"/>
        <v>0.74249999999999994</v>
      </c>
      <c r="G3016" s="115">
        <f t="shared" si="837"/>
        <v>269.27</v>
      </c>
      <c r="AA3016" s="6" t="s">
        <v>425</v>
      </c>
      <c r="AB3016" s="6" t="s">
        <v>426</v>
      </c>
      <c r="AC3016" s="6" t="s">
        <v>8</v>
      </c>
      <c r="AD3016" s="6" t="s">
        <v>90</v>
      </c>
      <c r="AE3016" s="6">
        <v>362.65789999999998</v>
      </c>
      <c r="AF3016" s="104">
        <v>0.99</v>
      </c>
      <c r="AG3016" s="104">
        <v>359.03</v>
      </c>
    </row>
    <row r="3017" spans="1:33" ht="20.100000000000001" customHeight="1">
      <c r="A3017" s="112" t="s">
        <v>427</v>
      </c>
      <c r="B3017" s="113" t="s">
        <v>428</v>
      </c>
      <c r="C3017" s="112" t="s">
        <v>8</v>
      </c>
      <c r="D3017" s="112" t="s">
        <v>102</v>
      </c>
      <c r="E3017" s="114">
        <v>0.59340000000000004</v>
      </c>
      <c r="F3017" s="115">
        <f t="shared" si="836"/>
        <v>170.10000000000002</v>
      </c>
      <c r="G3017" s="115">
        <f t="shared" si="837"/>
        <v>100.94</v>
      </c>
      <c r="AA3017" s="6" t="s">
        <v>427</v>
      </c>
      <c r="AB3017" s="6" t="s">
        <v>428</v>
      </c>
      <c r="AC3017" s="6" t="s">
        <v>8</v>
      </c>
      <c r="AD3017" s="6" t="s">
        <v>102</v>
      </c>
      <c r="AE3017" s="6">
        <v>0.59340000000000004</v>
      </c>
      <c r="AF3017" s="104">
        <v>226.8</v>
      </c>
      <c r="AG3017" s="104">
        <v>134.58000000000001</v>
      </c>
    </row>
    <row r="3018" spans="1:33" ht="15" customHeight="1">
      <c r="A3018" s="107"/>
      <c r="B3018" s="107"/>
      <c r="C3018" s="107"/>
      <c r="D3018" s="107"/>
      <c r="E3018" s="116" t="s">
        <v>75</v>
      </c>
      <c r="F3018" s="116"/>
      <c r="G3018" s="117">
        <f>SUM(G3015:G3017)</f>
        <v>417.61999999999995</v>
      </c>
      <c r="AE3018" s="6" t="s">
        <v>75</v>
      </c>
      <c r="AG3018" s="104">
        <v>556.82000000000005</v>
      </c>
    </row>
    <row r="3019" spans="1:33" ht="15" customHeight="1">
      <c r="A3019" s="110" t="s">
        <v>96</v>
      </c>
      <c r="B3019" s="110"/>
      <c r="C3019" s="111" t="s">
        <v>2</v>
      </c>
      <c r="D3019" s="111" t="s">
        <v>3</v>
      </c>
      <c r="E3019" s="111" t="s">
        <v>4</v>
      </c>
      <c r="F3019" s="111" t="s">
        <v>5</v>
      </c>
      <c r="G3019" s="111" t="s">
        <v>6</v>
      </c>
      <c r="AA3019" s="6" t="s">
        <v>96</v>
      </c>
      <c r="AC3019" s="6" t="s">
        <v>2</v>
      </c>
      <c r="AD3019" s="6" t="s">
        <v>3</v>
      </c>
      <c r="AE3019" s="6" t="s">
        <v>4</v>
      </c>
      <c r="AF3019" s="104" t="s">
        <v>5</v>
      </c>
      <c r="AG3019" s="104" t="s">
        <v>6</v>
      </c>
    </row>
    <row r="3020" spans="1:33" ht="20.100000000000001" customHeight="1">
      <c r="A3020" s="112" t="s">
        <v>429</v>
      </c>
      <c r="B3020" s="113" t="s">
        <v>1729</v>
      </c>
      <c r="C3020" s="112" t="s">
        <v>8</v>
      </c>
      <c r="D3020" s="112" t="s">
        <v>36</v>
      </c>
      <c r="E3020" s="114">
        <v>1.4637</v>
      </c>
      <c r="F3020" s="115">
        <f t="shared" ref="F3020:F3021" si="838">IF(D3020="H",$K$9*AF3020,$K$10*AF3020)</f>
        <v>14.077500000000001</v>
      </c>
      <c r="G3020" s="115">
        <f t="shared" ref="G3020:G3021" si="839">ROUND(F3020*E3020,2)</f>
        <v>20.61</v>
      </c>
      <c r="AA3020" s="6" t="s">
        <v>429</v>
      </c>
      <c r="AB3020" s="6" t="s">
        <v>1729</v>
      </c>
      <c r="AC3020" s="6" t="s">
        <v>8</v>
      </c>
      <c r="AD3020" s="6" t="s">
        <v>36</v>
      </c>
      <c r="AE3020" s="6">
        <v>1.4637</v>
      </c>
      <c r="AF3020" s="104">
        <v>18.77</v>
      </c>
      <c r="AG3020" s="104">
        <v>27.47</v>
      </c>
    </row>
    <row r="3021" spans="1:33" ht="15" customHeight="1">
      <c r="A3021" s="112" t="s">
        <v>127</v>
      </c>
      <c r="B3021" s="113" t="s">
        <v>1727</v>
      </c>
      <c r="C3021" s="112" t="s">
        <v>8</v>
      </c>
      <c r="D3021" s="112" t="s">
        <v>36</v>
      </c>
      <c r="E3021" s="114">
        <v>2.3117000000000001</v>
      </c>
      <c r="F3021" s="115">
        <f t="shared" si="838"/>
        <v>12.84</v>
      </c>
      <c r="G3021" s="115">
        <f t="shared" si="839"/>
        <v>29.68</v>
      </c>
      <c r="AA3021" s="6" t="s">
        <v>127</v>
      </c>
      <c r="AB3021" s="6" t="s">
        <v>1727</v>
      </c>
      <c r="AC3021" s="6" t="s">
        <v>8</v>
      </c>
      <c r="AD3021" s="6" t="s">
        <v>36</v>
      </c>
      <c r="AE3021" s="6">
        <v>2.3117000000000001</v>
      </c>
      <c r="AF3021" s="104">
        <v>17.12</v>
      </c>
      <c r="AG3021" s="104">
        <v>39.57</v>
      </c>
    </row>
    <row r="3022" spans="1:33" ht="18" customHeight="1">
      <c r="A3022" s="107"/>
      <c r="B3022" s="107"/>
      <c r="C3022" s="107"/>
      <c r="D3022" s="107"/>
      <c r="E3022" s="116" t="s">
        <v>99</v>
      </c>
      <c r="F3022" s="116"/>
      <c r="G3022" s="117">
        <f>SUM(G3020:G3021)</f>
        <v>50.29</v>
      </c>
      <c r="AE3022" s="6" t="s">
        <v>99</v>
      </c>
      <c r="AG3022" s="104">
        <v>67.040000000000006</v>
      </c>
    </row>
    <row r="3023" spans="1:33" ht="15" customHeight="1">
      <c r="A3023" s="107"/>
      <c r="B3023" s="107"/>
      <c r="C3023" s="107"/>
      <c r="D3023" s="107"/>
      <c r="E3023" s="118" t="s">
        <v>21</v>
      </c>
      <c r="F3023" s="118"/>
      <c r="G3023" s="119">
        <f>G3022+G3018+G3013</f>
        <v>469.30999999999995</v>
      </c>
      <c r="AE3023" s="6" t="s">
        <v>21</v>
      </c>
      <c r="AG3023" s="104">
        <v>625.71</v>
      </c>
    </row>
    <row r="3024" spans="1:33" ht="9.9499999999999993" customHeight="1">
      <c r="A3024" s="107"/>
      <c r="B3024" s="107"/>
      <c r="C3024" s="108"/>
      <c r="D3024" s="108"/>
      <c r="E3024" s="107"/>
      <c r="F3024" s="107"/>
      <c r="G3024" s="107"/>
    </row>
    <row r="3025" spans="1:33" ht="20.100000000000001" customHeight="1">
      <c r="A3025" s="109" t="s">
        <v>1003</v>
      </c>
      <c r="B3025" s="109"/>
      <c r="C3025" s="109"/>
      <c r="D3025" s="109"/>
      <c r="E3025" s="109"/>
      <c r="F3025" s="109"/>
      <c r="G3025" s="109"/>
      <c r="AA3025" s="6" t="s">
        <v>1003</v>
      </c>
    </row>
    <row r="3026" spans="1:33" ht="15" customHeight="1">
      <c r="A3026" s="110" t="s">
        <v>77</v>
      </c>
      <c r="B3026" s="110"/>
      <c r="C3026" s="111" t="s">
        <v>2</v>
      </c>
      <c r="D3026" s="111" t="s">
        <v>3</v>
      </c>
      <c r="E3026" s="111" t="s">
        <v>4</v>
      </c>
      <c r="F3026" s="111" t="s">
        <v>5</v>
      </c>
      <c r="G3026" s="111" t="s">
        <v>6</v>
      </c>
      <c r="AA3026" s="6" t="s">
        <v>77</v>
      </c>
      <c r="AC3026" s="6" t="s">
        <v>2</v>
      </c>
      <c r="AD3026" s="6" t="s">
        <v>3</v>
      </c>
      <c r="AE3026" s="6" t="s">
        <v>4</v>
      </c>
      <c r="AF3026" s="104" t="s">
        <v>5</v>
      </c>
      <c r="AG3026" s="104" t="s">
        <v>6</v>
      </c>
    </row>
    <row r="3027" spans="1:33" ht="29.1" customHeight="1">
      <c r="A3027" s="112" t="s">
        <v>479</v>
      </c>
      <c r="B3027" s="113" t="s">
        <v>480</v>
      </c>
      <c r="C3027" s="112" t="s">
        <v>8</v>
      </c>
      <c r="D3027" s="112" t="s">
        <v>80</v>
      </c>
      <c r="E3027" s="114">
        <v>1.417</v>
      </c>
      <c r="F3027" s="115">
        <f t="shared" ref="F3027:F3028" si="840">0.75*AF3027</f>
        <v>0.375</v>
      </c>
      <c r="G3027" s="115">
        <f t="shared" ref="G3027:G3028" si="841">ROUND(F3027*E3027,2)</f>
        <v>0.53</v>
      </c>
      <c r="AA3027" s="6" t="s">
        <v>479</v>
      </c>
      <c r="AB3027" s="6" t="s">
        <v>480</v>
      </c>
      <c r="AC3027" s="6" t="s">
        <v>8</v>
      </c>
      <c r="AD3027" s="6" t="s">
        <v>80</v>
      </c>
      <c r="AE3027" s="6">
        <v>1.417</v>
      </c>
      <c r="AF3027" s="104">
        <v>0.5</v>
      </c>
      <c r="AG3027" s="104">
        <v>0.7</v>
      </c>
    </row>
    <row r="3028" spans="1:33" ht="29.1" customHeight="1">
      <c r="A3028" s="112" t="s">
        <v>481</v>
      </c>
      <c r="B3028" s="113" t="s">
        <v>482</v>
      </c>
      <c r="C3028" s="112" t="s">
        <v>8</v>
      </c>
      <c r="D3028" s="112" t="s">
        <v>83</v>
      </c>
      <c r="E3028" s="114">
        <v>1.042</v>
      </c>
      <c r="F3028" s="115">
        <f t="shared" si="840"/>
        <v>0.99</v>
      </c>
      <c r="G3028" s="115">
        <f t="shared" si="841"/>
        <v>1.03</v>
      </c>
      <c r="AA3028" s="6" t="s">
        <v>481</v>
      </c>
      <c r="AB3028" s="6" t="s">
        <v>482</v>
      </c>
      <c r="AC3028" s="6" t="s">
        <v>8</v>
      </c>
      <c r="AD3028" s="6" t="s">
        <v>83</v>
      </c>
      <c r="AE3028" s="6">
        <v>1.042</v>
      </c>
      <c r="AF3028" s="104">
        <v>1.32</v>
      </c>
      <c r="AG3028" s="104">
        <v>1.37</v>
      </c>
    </row>
    <row r="3029" spans="1:33" ht="15" customHeight="1">
      <c r="A3029" s="107"/>
      <c r="B3029" s="107"/>
      <c r="C3029" s="107"/>
      <c r="D3029" s="107"/>
      <c r="E3029" s="116" t="s">
        <v>84</v>
      </c>
      <c r="F3029" s="116"/>
      <c r="G3029" s="117">
        <f>SUM(G3027:G3028)</f>
        <v>1.56</v>
      </c>
      <c r="AE3029" s="6" t="s">
        <v>84</v>
      </c>
      <c r="AG3029" s="104">
        <v>2.0699999999999998</v>
      </c>
    </row>
    <row r="3030" spans="1:33" ht="15" customHeight="1">
      <c r="A3030" s="110" t="s">
        <v>96</v>
      </c>
      <c r="B3030" s="110"/>
      <c r="C3030" s="111" t="s">
        <v>2</v>
      </c>
      <c r="D3030" s="111" t="s">
        <v>3</v>
      </c>
      <c r="E3030" s="111" t="s">
        <v>4</v>
      </c>
      <c r="F3030" s="111" t="s">
        <v>5</v>
      </c>
      <c r="G3030" s="111" t="s">
        <v>6</v>
      </c>
      <c r="AA3030" s="6" t="s">
        <v>96</v>
      </c>
      <c r="AC3030" s="6" t="s">
        <v>2</v>
      </c>
      <c r="AD3030" s="6" t="s">
        <v>3</v>
      </c>
      <c r="AE3030" s="6" t="s">
        <v>4</v>
      </c>
      <c r="AF3030" s="104" t="s">
        <v>5</v>
      </c>
      <c r="AG3030" s="104" t="s">
        <v>6</v>
      </c>
    </row>
    <row r="3031" spans="1:33" ht="15" customHeight="1">
      <c r="A3031" s="112" t="s">
        <v>98</v>
      </c>
      <c r="B3031" s="113" t="s">
        <v>1725</v>
      </c>
      <c r="C3031" s="112" t="s">
        <v>8</v>
      </c>
      <c r="D3031" s="112" t="s">
        <v>36</v>
      </c>
      <c r="E3031" s="114">
        <v>2.4590000000000001</v>
      </c>
      <c r="F3031" s="115">
        <f t="shared" ref="F3031:F3033" si="842">IF(D3031="H",$K$9*AF3031,$K$10*AF3031)</f>
        <v>16.049999999999997</v>
      </c>
      <c r="G3031" s="115">
        <f t="shared" ref="G3031:G3033" si="843">ROUND(F3031*E3031,2)</f>
        <v>39.47</v>
      </c>
      <c r="AA3031" s="6" t="s">
        <v>98</v>
      </c>
      <c r="AB3031" s="6" t="s">
        <v>1725</v>
      </c>
      <c r="AC3031" s="6" t="s">
        <v>8</v>
      </c>
      <c r="AD3031" s="6" t="s">
        <v>36</v>
      </c>
      <c r="AE3031" s="6">
        <v>2.4590000000000001</v>
      </c>
      <c r="AF3031" s="104">
        <v>21.4</v>
      </c>
      <c r="AG3031" s="104">
        <v>52.62</v>
      </c>
    </row>
    <row r="3032" spans="1:33" ht="15" customHeight="1">
      <c r="A3032" s="112" t="s">
        <v>405</v>
      </c>
      <c r="B3032" s="113" t="s">
        <v>1728</v>
      </c>
      <c r="C3032" s="112" t="s">
        <v>8</v>
      </c>
      <c r="D3032" s="112" t="s">
        <v>36</v>
      </c>
      <c r="E3032" s="114">
        <v>2.4590000000000001</v>
      </c>
      <c r="F3032" s="115">
        <f t="shared" si="842"/>
        <v>16.297499999999999</v>
      </c>
      <c r="G3032" s="115">
        <f t="shared" si="843"/>
        <v>40.08</v>
      </c>
      <c r="AA3032" s="6" t="s">
        <v>405</v>
      </c>
      <c r="AB3032" s="6" t="s">
        <v>1728</v>
      </c>
      <c r="AC3032" s="6" t="s">
        <v>8</v>
      </c>
      <c r="AD3032" s="6" t="s">
        <v>36</v>
      </c>
      <c r="AE3032" s="6">
        <v>2.4590000000000001</v>
      </c>
      <c r="AF3032" s="104">
        <v>21.73</v>
      </c>
      <c r="AG3032" s="104">
        <v>53.43</v>
      </c>
    </row>
    <row r="3033" spans="1:33" ht="15" customHeight="1">
      <c r="A3033" s="112" t="s">
        <v>127</v>
      </c>
      <c r="B3033" s="113" t="s">
        <v>1727</v>
      </c>
      <c r="C3033" s="112" t="s">
        <v>8</v>
      </c>
      <c r="D3033" s="112" t="s">
        <v>36</v>
      </c>
      <c r="E3033" s="114">
        <v>7.3769999999999998</v>
      </c>
      <c r="F3033" s="115">
        <f t="shared" si="842"/>
        <v>12.84</v>
      </c>
      <c r="G3033" s="115">
        <f t="shared" si="843"/>
        <v>94.72</v>
      </c>
      <c r="AA3033" s="6" t="s">
        <v>127</v>
      </c>
      <c r="AB3033" s="6" t="s">
        <v>1727</v>
      </c>
      <c r="AC3033" s="6" t="s">
        <v>8</v>
      </c>
      <c r="AD3033" s="6" t="s">
        <v>36</v>
      </c>
      <c r="AE3033" s="6">
        <v>7.3769999999999998</v>
      </c>
      <c r="AF3033" s="104">
        <v>17.12</v>
      </c>
      <c r="AG3033" s="104">
        <v>126.29</v>
      </c>
    </row>
    <row r="3034" spans="1:33" ht="18" customHeight="1">
      <c r="A3034" s="107"/>
      <c r="B3034" s="107"/>
      <c r="C3034" s="107"/>
      <c r="D3034" s="107"/>
      <c r="E3034" s="116" t="s">
        <v>99</v>
      </c>
      <c r="F3034" s="116"/>
      <c r="G3034" s="117">
        <f>SUM(G3031:G3033)</f>
        <v>174.26999999999998</v>
      </c>
      <c r="AE3034" s="6" t="s">
        <v>99</v>
      </c>
      <c r="AG3034" s="104">
        <v>232.34</v>
      </c>
    </row>
    <row r="3035" spans="1:33" ht="15" customHeight="1">
      <c r="A3035" s="107"/>
      <c r="B3035" s="107"/>
      <c r="C3035" s="107"/>
      <c r="D3035" s="107"/>
      <c r="E3035" s="118" t="s">
        <v>21</v>
      </c>
      <c r="F3035" s="118"/>
      <c r="G3035" s="119">
        <f>G3034+G3029</f>
        <v>175.82999999999998</v>
      </c>
      <c r="AE3035" s="6" t="s">
        <v>21</v>
      </c>
      <c r="AG3035" s="104">
        <v>234.41</v>
      </c>
    </row>
    <row r="3036" spans="1:33" ht="9.9499999999999993" customHeight="1">
      <c r="A3036" s="107"/>
      <c r="B3036" s="107"/>
      <c r="C3036" s="108"/>
      <c r="D3036" s="108"/>
      <c r="E3036" s="107"/>
      <c r="F3036" s="107"/>
      <c r="G3036" s="107"/>
    </row>
    <row r="3037" spans="1:33" ht="20.100000000000001" customHeight="1">
      <c r="A3037" s="109" t="s">
        <v>1004</v>
      </c>
      <c r="B3037" s="109"/>
      <c r="C3037" s="109"/>
      <c r="D3037" s="109"/>
      <c r="E3037" s="109"/>
      <c r="F3037" s="109"/>
      <c r="G3037" s="109"/>
      <c r="AA3037" s="6" t="s">
        <v>1004</v>
      </c>
    </row>
    <row r="3038" spans="1:33" ht="15" customHeight="1">
      <c r="A3038" s="110" t="s">
        <v>18</v>
      </c>
      <c r="B3038" s="110"/>
      <c r="C3038" s="111" t="s">
        <v>2</v>
      </c>
      <c r="D3038" s="111" t="s">
        <v>3</v>
      </c>
      <c r="E3038" s="111" t="s">
        <v>4</v>
      </c>
      <c r="F3038" s="111" t="s">
        <v>5</v>
      </c>
      <c r="G3038" s="111" t="s">
        <v>6</v>
      </c>
      <c r="AA3038" s="6" t="s">
        <v>18</v>
      </c>
      <c r="AC3038" s="6" t="s">
        <v>2</v>
      </c>
      <c r="AD3038" s="6" t="s">
        <v>3</v>
      </c>
      <c r="AE3038" s="6" t="s">
        <v>4</v>
      </c>
      <c r="AF3038" s="104" t="s">
        <v>5</v>
      </c>
      <c r="AG3038" s="104" t="s">
        <v>6</v>
      </c>
    </row>
    <row r="3039" spans="1:33" ht="15" customHeight="1">
      <c r="A3039" s="112">
        <v>88830</v>
      </c>
      <c r="B3039" s="113" t="s">
        <v>2075</v>
      </c>
      <c r="C3039" s="112" t="s">
        <v>8</v>
      </c>
      <c r="D3039" s="112" t="s">
        <v>83</v>
      </c>
      <c r="E3039" s="114" t="s">
        <v>2076</v>
      </c>
      <c r="F3039" s="115">
        <f t="shared" ref="F3039:F3049" si="844">IF(D3039="H",$K$9*AF3039,$K$10*AF3039)</f>
        <v>1.5374999999999999</v>
      </c>
      <c r="G3039" s="115">
        <f t="shared" ref="G3039:G3049" si="845">ROUND(F3039*E3039,2)</f>
        <v>0.02</v>
      </c>
      <c r="AA3039" s="6">
        <v>88830</v>
      </c>
      <c r="AB3039" s="6" t="s">
        <v>2075</v>
      </c>
      <c r="AC3039" s="6" t="s">
        <v>8</v>
      </c>
      <c r="AD3039" s="6" t="s">
        <v>83</v>
      </c>
      <c r="AE3039" s="6" t="s">
        <v>2076</v>
      </c>
      <c r="AF3039" s="104" t="s">
        <v>2077</v>
      </c>
      <c r="AG3039" s="104">
        <v>0.03</v>
      </c>
    </row>
    <row r="3040" spans="1:33" ht="15" customHeight="1">
      <c r="A3040" s="112">
        <v>88245</v>
      </c>
      <c r="B3040" s="113" t="s">
        <v>2078</v>
      </c>
      <c r="C3040" s="112" t="s">
        <v>8</v>
      </c>
      <c r="D3040" s="112" t="s">
        <v>36</v>
      </c>
      <c r="E3040" s="114" t="s">
        <v>2079</v>
      </c>
      <c r="F3040" s="115">
        <f t="shared" si="844"/>
        <v>16.184999999999999</v>
      </c>
      <c r="G3040" s="115">
        <f t="shared" si="845"/>
        <v>1.62</v>
      </c>
      <c r="AA3040" s="6">
        <v>88245</v>
      </c>
      <c r="AB3040" s="6" t="s">
        <v>2078</v>
      </c>
      <c r="AC3040" s="6" t="s">
        <v>8</v>
      </c>
      <c r="AD3040" s="6" t="s">
        <v>36</v>
      </c>
      <c r="AE3040" s="6" t="s">
        <v>2079</v>
      </c>
      <c r="AF3040" s="104" t="s">
        <v>2080</v>
      </c>
      <c r="AG3040" s="104">
        <v>2.16</v>
      </c>
    </row>
    <row r="3041" spans="1:33" ht="15" customHeight="1">
      <c r="A3041" s="112">
        <v>88262</v>
      </c>
      <c r="B3041" s="113" t="s">
        <v>2081</v>
      </c>
      <c r="C3041" s="112" t="s">
        <v>8</v>
      </c>
      <c r="D3041" s="112" t="s">
        <v>36</v>
      </c>
      <c r="E3041" s="114" t="s">
        <v>2079</v>
      </c>
      <c r="F3041" s="115">
        <f t="shared" si="844"/>
        <v>16.049999999999997</v>
      </c>
      <c r="G3041" s="115">
        <f t="shared" si="845"/>
        <v>1.61</v>
      </c>
      <c r="AA3041" s="6">
        <v>88262</v>
      </c>
      <c r="AB3041" s="6" t="s">
        <v>2081</v>
      </c>
      <c r="AC3041" s="6" t="s">
        <v>8</v>
      </c>
      <c r="AD3041" s="6" t="s">
        <v>36</v>
      </c>
      <c r="AE3041" s="6" t="s">
        <v>2079</v>
      </c>
      <c r="AF3041" s="104" t="s">
        <v>2082</v>
      </c>
      <c r="AG3041" s="104">
        <v>2.14</v>
      </c>
    </row>
    <row r="3042" spans="1:33" ht="15" customHeight="1">
      <c r="A3042" s="112">
        <v>88316</v>
      </c>
      <c r="B3042" s="113" t="s">
        <v>128</v>
      </c>
      <c r="C3042" s="112" t="s">
        <v>8</v>
      </c>
      <c r="D3042" s="112" t="s">
        <v>36</v>
      </c>
      <c r="E3042" s="114" t="s">
        <v>2083</v>
      </c>
      <c r="F3042" s="115">
        <f t="shared" si="844"/>
        <v>12.84</v>
      </c>
      <c r="G3042" s="115">
        <f t="shared" si="845"/>
        <v>2.57</v>
      </c>
      <c r="AA3042" s="6">
        <v>88316</v>
      </c>
      <c r="AB3042" s="6" t="s">
        <v>128</v>
      </c>
      <c r="AC3042" s="6" t="s">
        <v>8</v>
      </c>
      <c r="AD3042" s="6" t="s">
        <v>36</v>
      </c>
      <c r="AE3042" s="6" t="s">
        <v>2083</v>
      </c>
      <c r="AF3042" s="104" t="s">
        <v>2063</v>
      </c>
      <c r="AG3042" s="104">
        <v>3.42</v>
      </c>
    </row>
    <row r="3043" spans="1:33" ht="15" customHeight="1">
      <c r="A3043" s="112">
        <v>43059</v>
      </c>
      <c r="B3043" s="113" t="s">
        <v>2084</v>
      </c>
      <c r="C3043" s="112" t="s">
        <v>8</v>
      </c>
      <c r="D3043" s="112" t="s">
        <v>90</v>
      </c>
      <c r="E3043" s="114" t="s">
        <v>2085</v>
      </c>
      <c r="F3043" s="115">
        <f t="shared" si="844"/>
        <v>6.5475000000000003</v>
      </c>
      <c r="G3043" s="115">
        <f t="shared" si="845"/>
        <v>9.43</v>
      </c>
      <c r="AA3043" s="6">
        <v>43059</v>
      </c>
      <c r="AB3043" s="6" t="s">
        <v>2084</v>
      </c>
      <c r="AC3043" s="6" t="s">
        <v>8</v>
      </c>
      <c r="AD3043" s="6" t="s">
        <v>90</v>
      </c>
      <c r="AE3043" s="6" t="s">
        <v>2085</v>
      </c>
      <c r="AF3043" s="104" t="s">
        <v>2086</v>
      </c>
      <c r="AG3043" s="104">
        <v>12.57</v>
      </c>
    </row>
    <row r="3044" spans="1:33" ht="15" customHeight="1">
      <c r="A3044" s="112">
        <v>345</v>
      </c>
      <c r="B3044" s="113" t="s">
        <v>2087</v>
      </c>
      <c r="C3044" s="112" t="s">
        <v>8</v>
      </c>
      <c r="D3044" s="112" t="s">
        <v>90</v>
      </c>
      <c r="E3044" s="114" t="s">
        <v>2088</v>
      </c>
      <c r="F3044" s="115">
        <f t="shared" si="844"/>
        <v>23.7225</v>
      </c>
      <c r="G3044" s="115">
        <f t="shared" si="845"/>
        <v>0.69</v>
      </c>
      <c r="AA3044" s="6">
        <v>345</v>
      </c>
      <c r="AB3044" s="6" t="s">
        <v>2087</v>
      </c>
      <c r="AC3044" s="6" t="s">
        <v>8</v>
      </c>
      <c r="AD3044" s="6" t="s">
        <v>90</v>
      </c>
      <c r="AE3044" s="6" t="s">
        <v>2088</v>
      </c>
      <c r="AF3044" s="104" t="s">
        <v>2089</v>
      </c>
      <c r="AG3044" s="104">
        <v>0.92</v>
      </c>
    </row>
    <row r="3045" spans="1:33" ht="15" customHeight="1">
      <c r="A3045" s="112">
        <v>367</v>
      </c>
      <c r="B3045" s="113" t="s">
        <v>1936</v>
      </c>
      <c r="C3045" s="112" t="s">
        <v>8</v>
      </c>
      <c r="D3045" s="112" t="s">
        <v>350</v>
      </c>
      <c r="E3045" s="114" t="s">
        <v>2090</v>
      </c>
      <c r="F3045" s="115">
        <f t="shared" si="844"/>
        <v>66.442499999999995</v>
      </c>
      <c r="G3045" s="115">
        <f t="shared" si="845"/>
        <v>1.06</v>
      </c>
      <c r="AA3045" s="6">
        <v>367</v>
      </c>
      <c r="AB3045" s="6" t="s">
        <v>1936</v>
      </c>
      <c r="AC3045" s="6" t="s">
        <v>8</v>
      </c>
      <c r="AD3045" s="6" t="s">
        <v>350</v>
      </c>
      <c r="AE3045" s="6" t="s">
        <v>2090</v>
      </c>
      <c r="AF3045" s="104" t="s">
        <v>1938</v>
      </c>
      <c r="AG3045" s="104">
        <v>1.42</v>
      </c>
    </row>
    <row r="3046" spans="1:33" ht="15" customHeight="1">
      <c r="A3046" s="112">
        <v>1379</v>
      </c>
      <c r="B3046" s="113" t="s">
        <v>426</v>
      </c>
      <c r="C3046" s="112" t="s">
        <v>8</v>
      </c>
      <c r="D3046" s="112" t="s">
        <v>90</v>
      </c>
      <c r="E3046" s="114" t="s">
        <v>2091</v>
      </c>
      <c r="F3046" s="115">
        <f t="shared" si="844"/>
        <v>0.74249999999999994</v>
      </c>
      <c r="G3046" s="115">
        <f t="shared" si="845"/>
        <v>4.1100000000000003</v>
      </c>
      <c r="AA3046" s="6">
        <v>1379</v>
      </c>
      <c r="AB3046" s="6" t="s">
        <v>426</v>
      </c>
      <c r="AC3046" s="6" t="s">
        <v>8</v>
      </c>
      <c r="AD3046" s="6" t="s">
        <v>90</v>
      </c>
      <c r="AE3046" s="6" t="s">
        <v>2091</v>
      </c>
      <c r="AF3046" s="104" t="s">
        <v>1935</v>
      </c>
      <c r="AG3046" s="104">
        <v>5.48</v>
      </c>
    </row>
    <row r="3047" spans="1:33" ht="15" customHeight="1">
      <c r="A3047" s="112">
        <v>4718</v>
      </c>
      <c r="B3047" s="113" t="s">
        <v>2092</v>
      </c>
      <c r="C3047" s="112" t="s">
        <v>8</v>
      </c>
      <c r="D3047" s="112" t="s">
        <v>350</v>
      </c>
      <c r="E3047" s="114" t="s">
        <v>2093</v>
      </c>
      <c r="F3047" s="115">
        <f t="shared" si="844"/>
        <v>171</v>
      </c>
      <c r="G3047" s="115">
        <f t="shared" si="845"/>
        <v>2.57</v>
      </c>
      <c r="AA3047" s="6">
        <v>4718</v>
      </c>
      <c r="AB3047" s="6" t="s">
        <v>2092</v>
      </c>
      <c r="AC3047" s="6" t="s">
        <v>8</v>
      </c>
      <c r="AD3047" s="6" t="s">
        <v>350</v>
      </c>
      <c r="AE3047" s="6" t="s">
        <v>2093</v>
      </c>
      <c r="AF3047" s="104" t="s">
        <v>2094</v>
      </c>
      <c r="AG3047" s="104">
        <v>3.42</v>
      </c>
    </row>
    <row r="3048" spans="1:33" ht="15" customHeight="1">
      <c r="A3048" s="112">
        <v>5068</v>
      </c>
      <c r="B3048" s="113" t="s">
        <v>105</v>
      </c>
      <c r="C3048" s="112" t="s">
        <v>8</v>
      </c>
      <c r="D3048" s="112" t="s">
        <v>90</v>
      </c>
      <c r="E3048" s="114" t="s">
        <v>2095</v>
      </c>
      <c r="F3048" s="115">
        <f t="shared" si="844"/>
        <v>15.254999999999999</v>
      </c>
      <c r="G3048" s="115">
        <f t="shared" si="845"/>
        <v>1.22</v>
      </c>
      <c r="AA3048" s="6">
        <v>5068</v>
      </c>
      <c r="AB3048" s="6" t="s">
        <v>105</v>
      </c>
      <c r="AC3048" s="6" t="s">
        <v>8</v>
      </c>
      <c r="AD3048" s="6" t="s">
        <v>90</v>
      </c>
      <c r="AE3048" s="6" t="s">
        <v>2095</v>
      </c>
      <c r="AF3048" s="104" t="s">
        <v>1904</v>
      </c>
      <c r="AG3048" s="104">
        <v>1.63</v>
      </c>
    </row>
    <row r="3049" spans="1:33" ht="15" customHeight="1">
      <c r="A3049" s="112">
        <v>4512</v>
      </c>
      <c r="B3049" s="113" t="s">
        <v>2096</v>
      </c>
      <c r="C3049" s="112" t="s">
        <v>8</v>
      </c>
      <c r="D3049" s="112" t="s">
        <v>87</v>
      </c>
      <c r="E3049" s="114" t="s">
        <v>2097</v>
      </c>
      <c r="F3049" s="115">
        <f t="shared" si="844"/>
        <v>2.0250000000000004</v>
      </c>
      <c r="G3049" s="115">
        <f t="shared" si="845"/>
        <v>5.0599999999999996</v>
      </c>
      <c r="AA3049" s="6">
        <v>4512</v>
      </c>
      <c r="AB3049" s="6" t="s">
        <v>2096</v>
      </c>
      <c r="AC3049" s="6" t="s">
        <v>8</v>
      </c>
      <c r="AD3049" s="6" t="s">
        <v>87</v>
      </c>
      <c r="AE3049" s="6" t="s">
        <v>2097</v>
      </c>
      <c r="AF3049" s="104" t="s">
        <v>2098</v>
      </c>
      <c r="AG3049" s="104">
        <v>6.75</v>
      </c>
    </row>
    <row r="3050" spans="1:33" ht="15" customHeight="1">
      <c r="A3050" s="107"/>
      <c r="B3050" s="107"/>
      <c r="C3050" s="107"/>
      <c r="D3050" s="107"/>
      <c r="E3050" s="116" t="s">
        <v>56</v>
      </c>
      <c r="F3050" s="116"/>
      <c r="G3050" s="117">
        <f>SUM(G3039:G3049)</f>
        <v>29.959999999999997</v>
      </c>
      <c r="AE3050" s="6" t="s">
        <v>56</v>
      </c>
      <c r="AG3050" s="104">
        <v>39.940000000000005</v>
      </c>
    </row>
    <row r="3051" spans="1:33" ht="15" customHeight="1">
      <c r="A3051" s="107"/>
      <c r="B3051" s="107"/>
      <c r="C3051" s="107"/>
      <c r="D3051" s="107"/>
      <c r="E3051" s="118" t="s">
        <v>21</v>
      </c>
      <c r="F3051" s="118"/>
      <c r="G3051" s="119">
        <f>G3050</f>
        <v>29.959999999999997</v>
      </c>
      <c r="AE3051" s="6" t="s">
        <v>21</v>
      </c>
      <c r="AG3051" s="104">
        <v>39.940000000000005</v>
      </c>
    </row>
    <row r="3052" spans="1:33" ht="9.9499999999999993" customHeight="1">
      <c r="A3052" s="107"/>
      <c r="B3052" s="107"/>
      <c r="C3052" s="108"/>
      <c r="D3052" s="108"/>
      <c r="E3052" s="107"/>
      <c r="F3052" s="107"/>
      <c r="G3052" s="107"/>
    </row>
    <row r="3053" spans="1:33" ht="20.100000000000001" customHeight="1">
      <c r="A3053" s="109" t="s">
        <v>1005</v>
      </c>
      <c r="B3053" s="109"/>
      <c r="C3053" s="109"/>
      <c r="D3053" s="109"/>
      <c r="E3053" s="109"/>
      <c r="F3053" s="109"/>
      <c r="G3053" s="109"/>
      <c r="AA3053" s="6" t="s">
        <v>1005</v>
      </c>
    </row>
    <row r="3054" spans="1:33" ht="15" customHeight="1">
      <c r="A3054" s="110" t="s">
        <v>63</v>
      </c>
      <c r="B3054" s="110"/>
      <c r="C3054" s="111" t="s">
        <v>2</v>
      </c>
      <c r="D3054" s="111" t="s">
        <v>3</v>
      </c>
      <c r="E3054" s="111" t="s">
        <v>4</v>
      </c>
      <c r="F3054" s="111" t="s">
        <v>5</v>
      </c>
      <c r="G3054" s="111" t="s">
        <v>6</v>
      </c>
      <c r="AA3054" s="6" t="s">
        <v>63</v>
      </c>
      <c r="AC3054" s="6" t="s">
        <v>2</v>
      </c>
      <c r="AD3054" s="6" t="s">
        <v>3</v>
      </c>
      <c r="AE3054" s="6" t="s">
        <v>4</v>
      </c>
      <c r="AF3054" s="104" t="s">
        <v>5</v>
      </c>
      <c r="AG3054" s="104" t="s">
        <v>6</v>
      </c>
    </row>
    <row r="3055" spans="1:33" ht="20.100000000000001" customHeight="1">
      <c r="A3055" s="112" t="s">
        <v>431</v>
      </c>
      <c r="B3055" s="113" t="s">
        <v>432</v>
      </c>
      <c r="C3055" s="112" t="s">
        <v>8</v>
      </c>
      <c r="D3055" s="112" t="s">
        <v>90</v>
      </c>
      <c r="E3055" s="114">
        <v>2.5000000000000001E-2</v>
      </c>
      <c r="F3055" s="115">
        <f t="shared" ref="F3055:F3056" si="846">IF(D3055="H",$K$9*AF3055,$K$10*AF3055)</f>
        <v>16.634999999999998</v>
      </c>
      <c r="G3055" s="115">
        <f t="shared" ref="G3055:G3056" si="847">ROUND(F3055*E3055,2)</f>
        <v>0.42</v>
      </c>
      <c r="AA3055" s="6" t="s">
        <v>431</v>
      </c>
      <c r="AB3055" s="6" t="s">
        <v>432</v>
      </c>
      <c r="AC3055" s="6" t="s">
        <v>8</v>
      </c>
      <c r="AD3055" s="6" t="s">
        <v>90</v>
      </c>
      <c r="AE3055" s="6">
        <v>2.5000000000000001E-2</v>
      </c>
      <c r="AF3055" s="104">
        <v>22.18</v>
      </c>
      <c r="AG3055" s="104">
        <v>0.55000000000000004</v>
      </c>
    </row>
    <row r="3056" spans="1:33" ht="29.1" customHeight="1">
      <c r="A3056" s="112" t="s">
        <v>433</v>
      </c>
      <c r="B3056" s="113" t="s">
        <v>434</v>
      </c>
      <c r="C3056" s="112" t="s">
        <v>8</v>
      </c>
      <c r="D3056" s="112" t="s">
        <v>55</v>
      </c>
      <c r="E3056" s="114">
        <v>1.19</v>
      </c>
      <c r="F3056" s="115">
        <f t="shared" si="846"/>
        <v>0.16500000000000001</v>
      </c>
      <c r="G3056" s="115">
        <f t="shared" si="847"/>
        <v>0.2</v>
      </c>
      <c r="AA3056" s="6" t="s">
        <v>433</v>
      </c>
      <c r="AB3056" s="6" t="s">
        <v>434</v>
      </c>
      <c r="AC3056" s="6" t="s">
        <v>8</v>
      </c>
      <c r="AD3056" s="6" t="s">
        <v>55</v>
      </c>
      <c r="AE3056" s="6">
        <v>1.19</v>
      </c>
      <c r="AF3056" s="104">
        <v>0.22</v>
      </c>
      <c r="AG3056" s="104">
        <v>0.26</v>
      </c>
    </row>
    <row r="3057" spans="1:33" ht="15" customHeight="1">
      <c r="A3057" s="107"/>
      <c r="B3057" s="107"/>
      <c r="C3057" s="107"/>
      <c r="D3057" s="107"/>
      <c r="E3057" s="116" t="s">
        <v>75</v>
      </c>
      <c r="F3057" s="116"/>
      <c r="G3057" s="117">
        <f>SUM(G3055:G3056)</f>
        <v>0.62</v>
      </c>
      <c r="AE3057" s="6" t="s">
        <v>75</v>
      </c>
      <c r="AG3057" s="104">
        <v>0.81</v>
      </c>
    </row>
    <row r="3058" spans="1:33" ht="15" customHeight="1">
      <c r="A3058" s="110" t="s">
        <v>96</v>
      </c>
      <c r="B3058" s="110"/>
      <c r="C3058" s="111" t="s">
        <v>2</v>
      </c>
      <c r="D3058" s="111" t="s">
        <v>3</v>
      </c>
      <c r="E3058" s="111" t="s">
        <v>4</v>
      </c>
      <c r="F3058" s="111" t="s">
        <v>5</v>
      </c>
      <c r="G3058" s="111" t="s">
        <v>6</v>
      </c>
      <c r="AA3058" s="6" t="s">
        <v>96</v>
      </c>
      <c r="AC3058" s="6" t="s">
        <v>2</v>
      </c>
      <c r="AD3058" s="6" t="s">
        <v>3</v>
      </c>
      <c r="AE3058" s="6" t="s">
        <v>4</v>
      </c>
      <c r="AF3058" s="104" t="s">
        <v>5</v>
      </c>
      <c r="AG3058" s="104" t="s">
        <v>6</v>
      </c>
    </row>
    <row r="3059" spans="1:33" ht="15" customHeight="1">
      <c r="A3059" s="112" t="s">
        <v>435</v>
      </c>
      <c r="B3059" s="113" t="s">
        <v>1730</v>
      </c>
      <c r="C3059" s="112" t="s">
        <v>8</v>
      </c>
      <c r="D3059" s="112" t="s">
        <v>36</v>
      </c>
      <c r="E3059" s="114">
        <v>4.9000000000000002E-2</v>
      </c>
      <c r="F3059" s="115">
        <f t="shared" ref="F3059:F3060" si="848">IF(D3059="H",$K$9*AF3059,$K$10*AF3059)</f>
        <v>12.817499999999999</v>
      </c>
      <c r="G3059" s="115">
        <f>ROUND(F3059*E3059,2)</f>
        <v>0.63</v>
      </c>
      <c r="AA3059" s="6" t="s">
        <v>435</v>
      </c>
      <c r="AB3059" s="6" t="s">
        <v>1730</v>
      </c>
      <c r="AC3059" s="6" t="s">
        <v>8</v>
      </c>
      <c r="AD3059" s="6" t="s">
        <v>36</v>
      </c>
      <c r="AE3059" s="6">
        <v>4.9000000000000002E-2</v>
      </c>
      <c r="AF3059" s="104">
        <v>17.09</v>
      </c>
      <c r="AG3059" s="104">
        <v>0.83</v>
      </c>
    </row>
    <row r="3060" spans="1:33" ht="15" customHeight="1">
      <c r="A3060" s="112" t="s">
        <v>436</v>
      </c>
      <c r="B3060" s="113" t="s">
        <v>1731</v>
      </c>
      <c r="C3060" s="112" t="s">
        <v>8</v>
      </c>
      <c r="D3060" s="112" t="s">
        <v>36</v>
      </c>
      <c r="E3060" s="114">
        <v>0.151</v>
      </c>
      <c r="F3060" s="115">
        <f t="shared" si="848"/>
        <v>16.184999999999999</v>
      </c>
      <c r="G3060" s="115">
        <f>ROUND(F3060*E3060,2)</f>
        <v>2.44</v>
      </c>
      <c r="AA3060" s="6" t="s">
        <v>436</v>
      </c>
      <c r="AB3060" s="6" t="s">
        <v>1731</v>
      </c>
      <c r="AC3060" s="6" t="s">
        <v>8</v>
      </c>
      <c r="AD3060" s="6" t="s">
        <v>36</v>
      </c>
      <c r="AE3060" s="6">
        <v>0.151</v>
      </c>
      <c r="AF3060" s="104">
        <v>21.58</v>
      </c>
      <c r="AG3060" s="104">
        <v>3.25</v>
      </c>
    </row>
    <row r="3061" spans="1:33" ht="18" customHeight="1">
      <c r="A3061" s="107"/>
      <c r="B3061" s="107"/>
      <c r="C3061" s="107"/>
      <c r="D3061" s="107"/>
      <c r="E3061" s="116" t="s">
        <v>99</v>
      </c>
      <c r="F3061" s="116"/>
      <c r="G3061" s="117">
        <f>SUM(G3059:G3060)</f>
        <v>3.07</v>
      </c>
      <c r="AE3061" s="6" t="s">
        <v>99</v>
      </c>
      <c r="AG3061" s="104">
        <v>4.08</v>
      </c>
    </row>
    <row r="3062" spans="1:33" ht="15" customHeight="1">
      <c r="A3062" s="110" t="s">
        <v>18</v>
      </c>
      <c r="B3062" s="110"/>
      <c r="C3062" s="111" t="s">
        <v>2</v>
      </c>
      <c r="D3062" s="111" t="s">
        <v>3</v>
      </c>
      <c r="E3062" s="111" t="s">
        <v>4</v>
      </c>
      <c r="F3062" s="111" t="s">
        <v>5</v>
      </c>
      <c r="G3062" s="111" t="s">
        <v>6</v>
      </c>
      <c r="AA3062" s="6" t="s">
        <v>18</v>
      </c>
      <c r="AC3062" s="6" t="s">
        <v>2</v>
      </c>
      <c r="AD3062" s="6" t="s">
        <v>3</v>
      </c>
      <c r="AE3062" s="6" t="s">
        <v>4</v>
      </c>
      <c r="AF3062" s="104" t="s">
        <v>5</v>
      </c>
      <c r="AG3062" s="104" t="s">
        <v>6</v>
      </c>
    </row>
    <row r="3063" spans="1:33" ht="15" customHeight="1">
      <c r="A3063" s="112" t="s">
        <v>437</v>
      </c>
      <c r="B3063" s="113" t="s">
        <v>438</v>
      </c>
      <c r="C3063" s="112" t="s">
        <v>8</v>
      </c>
      <c r="D3063" s="112" t="s">
        <v>90</v>
      </c>
      <c r="E3063" s="114">
        <v>1</v>
      </c>
      <c r="F3063" s="115">
        <f>0.75*AF3063</f>
        <v>8.3625000000000007</v>
      </c>
      <c r="G3063" s="115">
        <f>ROUND(F3063*E3063,2)</f>
        <v>8.36</v>
      </c>
      <c r="AA3063" s="6" t="s">
        <v>437</v>
      </c>
      <c r="AB3063" s="6" t="s">
        <v>438</v>
      </c>
      <c r="AC3063" s="6" t="s">
        <v>8</v>
      </c>
      <c r="AD3063" s="6" t="s">
        <v>90</v>
      </c>
      <c r="AE3063" s="6">
        <v>1</v>
      </c>
      <c r="AF3063" s="104">
        <v>11.15</v>
      </c>
      <c r="AG3063" s="104">
        <v>11.15</v>
      </c>
    </row>
    <row r="3064" spans="1:33" ht="15" customHeight="1">
      <c r="A3064" s="107"/>
      <c r="B3064" s="107"/>
      <c r="C3064" s="107"/>
      <c r="D3064" s="107"/>
      <c r="E3064" s="116" t="s">
        <v>20</v>
      </c>
      <c r="F3064" s="116"/>
      <c r="G3064" s="117">
        <f>SUM(G3063)</f>
        <v>8.36</v>
      </c>
      <c r="AE3064" s="6" t="s">
        <v>20</v>
      </c>
      <c r="AG3064" s="104">
        <v>11.15</v>
      </c>
    </row>
    <row r="3065" spans="1:33" ht="15" customHeight="1">
      <c r="A3065" s="107"/>
      <c r="B3065" s="107"/>
      <c r="C3065" s="107"/>
      <c r="D3065" s="107"/>
      <c r="E3065" s="118" t="s">
        <v>21</v>
      </c>
      <c r="F3065" s="118"/>
      <c r="G3065" s="119">
        <f>G3064+G3061+G3057</f>
        <v>12.049999999999999</v>
      </c>
      <c r="AE3065" s="6" t="s">
        <v>21</v>
      </c>
      <c r="AG3065" s="104">
        <v>16.04</v>
      </c>
    </row>
    <row r="3066" spans="1:33" ht="9.9499999999999993" customHeight="1">
      <c r="A3066" s="107"/>
      <c r="B3066" s="107"/>
      <c r="C3066" s="108"/>
      <c r="D3066" s="108"/>
      <c r="E3066" s="107"/>
      <c r="F3066" s="107"/>
      <c r="G3066" s="107"/>
    </row>
    <row r="3067" spans="1:33" ht="20.100000000000001" customHeight="1">
      <c r="A3067" s="109" t="s">
        <v>1006</v>
      </c>
      <c r="B3067" s="109"/>
      <c r="C3067" s="109"/>
      <c r="D3067" s="109"/>
      <c r="E3067" s="109"/>
      <c r="F3067" s="109"/>
      <c r="G3067" s="109"/>
      <c r="AA3067" s="6" t="s">
        <v>1006</v>
      </c>
    </row>
    <row r="3068" spans="1:33" ht="15" customHeight="1">
      <c r="A3068" s="110" t="s">
        <v>63</v>
      </c>
      <c r="B3068" s="110"/>
      <c r="C3068" s="111" t="s">
        <v>2</v>
      </c>
      <c r="D3068" s="111" t="s">
        <v>3</v>
      </c>
      <c r="E3068" s="111" t="s">
        <v>4</v>
      </c>
      <c r="F3068" s="111" t="s">
        <v>5</v>
      </c>
      <c r="G3068" s="111" t="s">
        <v>6</v>
      </c>
      <c r="AA3068" s="6" t="s">
        <v>63</v>
      </c>
      <c r="AC3068" s="6" t="s">
        <v>2</v>
      </c>
      <c r="AD3068" s="6" t="s">
        <v>3</v>
      </c>
      <c r="AE3068" s="6" t="s">
        <v>4</v>
      </c>
      <c r="AF3068" s="104" t="s">
        <v>5</v>
      </c>
      <c r="AG3068" s="104" t="s">
        <v>6</v>
      </c>
    </row>
    <row r="3069" spans="1:33" ht="20.100000000000001" customHeight="1">
      <c r="A3069" s="112" t="s">
        <v>431</v>
      </c>
      <c r="B3069" s="113" t="s">
        <v>432</v>
      </c>
      <c r="C3069" s="112" t="s">
        <v>8</v>
      </c>
      <c r="D3069" s="112" t="s">
        <v>90</v>
      </c>
      <c r="E3069" s="114">
        <v>2.5000000000000001E-2</v>
      </c>
      <c r="F3069" s="115">
        <f t="shared" ref="F3069:F3070" si="849">IF(D3069="H",$K$9*AF3069,$K$10*AF3069)</f>
        <v>16.634999999999998</v>
      </c>
      <c r="G3069" s="115">
        <f t="shared" ref="G3069:G3070" si="850">ROUND(F3069*E3069,2)</f>
        <v>0.42</v>
      </c>
      <c r="AA3069" s="6" t="s">
        <v>431</v>
      </c>
      <c r="AB3069" s="6" t="s">
        <v>432</v>
      </c>
      <c r="AC3069" s="6" t="s">
        <v>8</v>
      </c>
      <c r="AD3069" s="6" t="s">
        <v>90</v>
      </c>
      <c r="AE3069" s="6">
        <v>2.5000000000000001E-2</v>
      </c>
      <c r="AF3069" s="104">
        <v>22.18</v>
      </c>
      <c r="AG3069" s="104">
        <v>0.55000000000000004</v>
      </c>
    </row>
    <row r="3070" spans="1:33" ht="29.1" customHeight="1">
      <c r="A3070" s="112" t="s">
        <v>433</v>
      </c>
      <c r="B3070" s="113" t="s">
        <v>434</v>
      </c>
      <c r="C3070" s="112" t="s">
        <v>8</v>
      </c>
      <c r="D3070" s="112" t="s">
        <v>55</v>
      </c>
      <c r="E3070" s="114">
        <v>1.9664999999999999</v>
      </c>
      <c r="F3070" s="115">
        <f t="shared" si="849"/>
        <v>0.16500000000000001</v>
      </c>
      <c r="G3070" s="115">
        <f t="shared" si="850"/>
        <v>0.32</v>
      </c>
      <c r="AA3070" s="6" t="s">
        <v>433</v>
      </c>
      <c r="AB3070" s="6" t="s">
        <v>434</v>
      </c>
      <c r="AC3070" s="6" t="s">
        <v>8</v>
      </c>
      <c r="AD3070" s="6" t="s">
        <v>55</v>
      </c>
      <c r="AE3070" s="6">
        <v>1.9664999999999999</v>
      </c>
      <c r="AF3070" s="104">
        <v>0.22</v>
      </c>
      <c r="AG3070" s="104">
        <v>0.43</v>
      </c>
    </row>
    <row r="3071" spans="1:33" ht="15" customHeight="1">
      <c r="A3071" s="107"/>
      <c r="B3071" s="107"/>
      <c r="C3071" s="107"/>
      <c r="D3071" s="107"/>
      <c r="E3071" s="116" t="s">
        <v>75</v>
      </c>
      <c r="F3071" s="116"/>
      <c r="G3071" s="117">
        <f>SUM(G3069:G3070)</f>
        <v>0.74</v>
      </c>
      <c r="AE3071" s="6" t="s">
        <v>75</v>
      </c>
      <c r="AG3071" s="104">
        <v>0.98</v>
      </c>
    </row>
    <row r="3072" spans="1:33" ht="15" customHeight="1">
      <c r="A3072" s="110" t="s">
        <v>96</v>
      </c>
      <c r="B3072" s="110"/>
      <c r="C3072" s="111" t="s">
        <v>2</v>
      </c>
      <c r="D3072" s="111" t="s">
        <v>3</v>
      </c>
      <c r="E3072" s="111" t="s">
        <v>4</v>
      </c>
      <c r="F3072" s="111" t="s">
        <v>5</v>
      </c>
      <c r="G3072" s="111" t="s">
        <v>6</v>
      </c>
      <c r="AA3072" s="6" t="s">
        <v>96</v>
      </c>
      <c r="AC3072" s="6" t="s">
        <v>2</v>
      </c>
      <c r="AD3072" s="6" t="s">
        <v>3</v>
      </c>
      <c r="AE3072" s="6" t="s">
        <v>4</v>
      </c>
      <c r="AF3072" s="104" t="s">
        <v>5</v>
      </c>
      <c r="AG3072" s="104" t="s">
        <v>6</v>
      </c>
    </row>
    <row r="3073" spans="1:33" ht="15" customHeight="1">
      <c r="A3073" s="112" t="s">
        <v>435</v>
      </c>
      <c r="B3073" s="113" t="s">
        <v>1730</v>
      </c>
      <c r="C3073" s="112" t="s">
        <v>8</v>
      </c>
      <c r="D3073" s="112" t="s">
        <v>36</v>
      </c>
      <c r="E3073" s="114">
        <v>6.3500000000000001E-2</v>
      </c>
      <c r="F3073" s="115">
        <f t="shared" ref="F3073" si="851">IF(D3073="H",$K$9*AF3073,$K$10*AF3073)</f>
        <v>12.817499999999999</v>
      </c>
      <c r="G3073" s="115">
        <f t="shared" ref="G3073:G3074" si="852">ROUND(F3073*E3073,2)</f>
        <v>0.81</v>
      </c>
      <c r="AA3073" s="6" t="s">
        <v>435</v>
      </c>
      <c r="AB3073" s="6" t="s">
        <v>1730</v>
      </c>
      <c r="AC3073" s="6" t="s">
        <v>8</v>
      </c>
      <c r="AD3073" s="6" t="s">
        <v>36</v>
      </c>
      <c r="AE3073" s="6">
        <v>6.3500000000000001E-2</v>
      </c>
      <c r="AF3073" s="104">
        <v>17.09</v>
      </c>
      <c r="AG3073" s="104">
        <v>1.08</v>
      </c>
    </row>
    <row r="3074" spans="1:33" ht="15" customHeight="1">
      <c r="A3074" s="112" t="s">
        <v>436</v>
      </c>
      <c r="B3074" s="113" t="s">
        <v>1731</v>
      </c>
      <c r="C3074" s="112" t="s">
        <v>8</v>
      </c>
      <c r="D3074" s="112" t="s">
        <v>36</v>
      </c>
      <c r="E3074" s="114">
        <v>0.19450000000000001</v>
      </c>
      <c r="F3074" s="115">
        <f t="shared" ref="F3074" si="853">IF(D3074="H",$K$9*AF3074,$K$10*AF3074)</f>
        <v>16.184999999999999</v>
      </c>
      <c r="G3074" s="115">
        <f t="shared" si="852"/>
        <v>3.15</v>
      </c>
      <c r="AA3074" s="6" t="s">
        <v>436</v>
      </c>
      <c r="AB3074" s="6" t="s">
        <v>1731</v>
      </c>
      <c r="AC3074" s="6" t="s">
        <v>8</v>
      </c>
      <c r="AD3074" s="6" t="s">
        <v>36</v>
      </c>
      <c r="AE3074" s="6">
        <v>0.19450000000000001</v>
      </c>
      <c r="AF3074" s="104">
        <v>21.58</v>
      </c>
      <c r="AG3074" s="104">
        <v>4.1900000000000004</v>
      </c>
    </row>
    <row r="3075" spans="1:33" ht="18" customHeight="1">
      <c r="A3075" s="107"/>
      <c r="B3075" s="107"/>
      <c r="C3075" s="107"/>
      <c r="D3075" s="107"/>
      <c r="E3075" s="116" t="s">
        <v>99</v>
      </c>
      <c r="F3075" s="116"/>
      <c r="G3075" s="117">
        <f>SUM(G3073:G3074)</f>
        <v>3.96</v>
      </c>
      <c r="AE3075" s="6" t="s">
        <v>99</v>
      </c>
      <c r="AG3075" s="104">
        <v>5.27</v>
      </c>
    </row>
    <row r="3076" spans="1:33" ht="15" customHeight="1">
      <c r="A3076" s="110" t="s">
        <v>18</v>
      </c>
      <c r="B3076" s="110"/>
      <c r="C3076" s="111" t="s">
        <v>2</v>
      </c>
      <c r="D3076" s="111" t="s">
        <v>3</v>
      </c>
      <c r="E3076" s="111" t="s">
        <v>4</v>
      </c>
      <c r="F3076" s="111" t="s">
        <v>5</v>
      </c>
      <c r="G3076" s="111" t="s">
        <v>6</v>
      </c>
      <c r="AA3076" s="6" t="s">
        <v>18</v>
      </c>
      <c r="AC3076" s="6" t="s">
        <v>2</v>
      </c>
      <c r="AD3076" s="6" t="s">
        <v>3</v>
      </c>
      <c r="AE3076" s="6" t="s">
        <v>4</v>
      </c>
      <c r="AF3076" s="104" t="s">
        <v>5</v>
      </c>
      <c r="AG3076" s="104" t="s">
        <v>6</v>
      </c>
    </row>
    <row r="3077" spans="1:33" ht="15" customHeight="1">
      <c r="A3077" s="112" t="s">
        <v>455</v>
      </c>
      <c r="B3077" s="113" t="s">
        <v>456</v>
      </c>
      <c r="C3077" s="112" t="s">
        <v>8</v>
      </c>
      <c r="D3077" s="112" t="s">
        <v>90</v>
      </c>
      <c r="E3077" s="114">
        <v>1</v>
      </c>
      <c r="F3077" s="115">
        <f>0.75*AF3077</f>
        <v>8.0625</v>
      </c>
      <c r="G3077" s="115">
        <f>ROUND(F3077*E3077,2)</f>
        <v>8.06</v>
      </c>
      <c r="AA3077" s="6" t="s">
        <v>455</v>
      </c>
      <c r="AB3077" s="6" t="s">
        <v>456</v>
      </c>
      <c r="AC3077" s="6" t="s">
        <v>8</v>
      </c>
      <c r="AD3077" s="6" t="s">
        <v>90</v>
      </c>
      <c r="AE3077" s="6">
        <v>1</v>
      </c>
      <c r="AF3077" s="104">
        <v>10.75</v>
      </c>
      <c r="AG3077" s="104">
        <v>10.75</v>
      </c>
    </row>
    <row r="3078" spans="1:33" ht="15" customHeight="1">
      <c r="A3078" s="107"/>
      <c r="B3078" s="107"/>
      <c r="C3078" s="107"/>
      <c r="D3078" s="107"/>
      <c r="E3078" s="116" t="s">
        <v>20</v>
      </c>
      <c r="F3078" s="116"/>
      <c r="G3078" s="117">
        <f>SUM(G3077)</f>
        <v>8.06</v>
      </c>
      <c r="AE3078" s="6" t="s">
        <v>20</v>
      </c>
      <c r="AG3078" s="104">
        <v>10.75</v>
      </c>
    </row>
    <row r="3079" spans="1:33" ht="15" customHeight="1">
      <c r="A3079" s="107"/>
      <c r="B3079" s="107"/>
      <c r="C3079" s="107"/>
      <c r="D3079" s="107"/>
      <c r="E3079" s="118" t="s">
        <v>21</v>
      </c>
      <c r="F3079" s="118"/>
      <c r="G3079" s="119">
        <f>G3078+G3075+G3071</f>
        <v>12.76</v>
      </c>
      <c r="AE3079" s="6" t="s">
        <v>21</v>
      </c>
      <c r="AG3079" s="104">
        <v>17</v>
      </c>
    </row>
    <row r="3080" spans="1:33" ht="9.9499999999999993" customHeight="1">
      <c r="A3080" s="107"/>
      <c r="B3080" s="107"/>
      <c r="C3080" s="108"/>
      <c r="D3080" s="108"/>
      <c r="E3080" s="107"/>
      <c r="F3080" s="107"/>
      <c r="G3080" s="107"/>
    </row>
    <row r="3081" spans="1:33" ht="20.100000000000001" customHeight="1">
      <c r="A3081" s="109" t="s">
        <v>1007</v>
      </c>
      <c r="B3081" s="109"/>
      <c r="C3081" s="109"/>
      <c r="D3081" s="109"/>
      <c r="E3081" s="109"/>
      <c r="F3081" s="109"/>
      <c r="G3081" s="109"/>
      <c r="AA3081" s="6" t="s">
        <v>1007</v>
      </c>
    </row>
    <row r="3082" spans="1:33" ht="15" customHeight="1">
      <c r="A3082" s="110" t="s">
        <v>77</v>
      </c>
      <c r="B3082" s="110"/>
      <c r="C3082" s="111" t="s">
        <v>2</v>
      </c>
      <c r="D3082" s="111" t="s">
        <v>3</v>
      </c>
      <c r="E3082" s="111" t="s">
        <v>4</v>
      </c>
      <c r="F3082" s="111" t="s">
        <v>5</v>
      </c>
      <c r="G3082" s="111" t="s">
        <v>6</v>
      </c>
      <c r="AA3082" s="6" t="s">
        <v>77</v>
      </c>
      <c r="AC3082" s="6" t="s">
        <v>2</v>
      </c>
      <c r="AD3082" s="6" t="s">
        <v>3</v>
      </c>
      <c r="AE3082" s="6" t="s">
        <v>4</v>
      </c>
      <c r="AF3082" s="104" t="s">
        <v>5</v>
      </c>
      <c r="AG3082" s="104" t="s">
        <v>6</v>
      </c>
    </row>
    <row r="3083" spans="1:33" ht="20.100000000000001" customHeight="1">
      <c r="A3083" s="112" t="s">
        <v>78</v>
      </c>
      <c r="B3083" s="113" t="s">
        <v>79</v>
      </c>
      <c r="C3083" s="112" t="s">
        <v>8</v>
      </c>
      <c r="D3083" s="112" t="s">
        <v>80</v>
      </c>
      <c r="E3083" s="114">
        <v>2.8000000000000001E-2</v>
      </c>
      <c r="F3083" s="115">
        <f t="shared" ref="F3083:F3084" si="854">IF(D3083="H",$K$9*AF3083,$K$10*AF3083)</f>
        <v>17.580000000000002</v>
      </c>
      <c r="G3083" s="115">
        <f t="shared" ref="G3083:G3084" si="855">ROUND(F3083*E3083,2)</f>
        <v>0.49</v>
      </c>
      <c r="AA3083" s="6" t="s">
        <v>78</v>
      </c>
      <c r="AB3083" s="6" t="s">
        <v>79</v>
      </c>
      <c r="AC3083" s="6" t="s">
        <v>8</v>
      </c>
      <c r="AD3083" s="6" t="s">
        <v>80</v>
      </c>
      <c r="AE3083" s="6">
        <v>2.8000000000000001E-2</v>
      </c>
      <c r="AF3083" s="104">
        <v>23.44</v>
      </c>
      <c r="AG3083" s="104">
        <v>0.65</v>
      </c>
    </row>
    <row r="3084" spans="1:33" ht="20.100000000000001" customHeight="1">
      <c r="A3084" s="112" t="s">
        <v>81</v>
      </c>
      <c r="B3084" s="113" t="s">
        <v>82</v>
      </c>
      <c r="C3084" s="112" t="s">
        <v>8</v>
      </c>
      <c r="D3084" s="112" t="s">
        <v>83</v>
      </c>
      <c r="E3084" s="114">
        <v>3.5000000000000003E-2</v>
      </c>
      <c r="F3084" s="115">
        <f t="shared" si="854"/>
        <v>18.5625</v>
      </c>
      <c r="G3084" s="115">
        <f t="shared" si="855"/>
        <v>0.65</v>
      </c>
      <c r="AA3084" s="6" t="s">
        <v>81</v>
      </c>
      <c r="AB3084" s="6" t="s">
        <v>82</v>
      </c>
      <c r="AC3084" s="6" t="s">
        <v>8</v>
      </c>
      <c r="AD3084" s="6" t="s">
        <v>83</v>
      </c>
      <c r="AE3084" s="6">
        <v>3.5000000000000003E-2</v>
      </c>
      <c r="AF3084" s="104">
        <v>24.75</v>
      </c>
      <c r="AG3084" s="104">
        <v>0.86</v>
      </c>
    </row>
    <row r="3085" spans="1:33" ht="15" customHeight="1">
      <c r="A3085" s="107"/>
      <c r="B3085" s="107"/>
      <c r="C3085" s="107"/>
      <c r="D3085" s="107"/>
      <c r="E3085" s="116" t="s">
        <v>84</v>
      </c>
      <c r="F3085" s="116"/>
      <c r="G3085" s="117">
        <f>SUM(G3083:G3084)</f>
        <v>1.1400000000000001</v>
      </c>
      <c r="AE3085" s="6" t="s">
        <v>84</v>
      </c>
      <c r="AG3085" s="104">
        <v>1.51</v>
      </c>
    </row>
    <row r="3086" spans="1:33" ht="15" customHeight="1">
      <c r="A3086" s="110" t="s">
        <v>63</v>
      </c>
      <c r="B3086" s="110"/>
      <c r="C3086" s="111" t="s">
        <v>2</v>
      </c>
      <c r="D3086" s="111" t="s">
        <v>3</v>
      </c>
      <c r="E3086" s="111" t="s">
        <v>4</v>
      </c>
      <c r="F3086" s="111" t="s">
        <v>5</v>
      </c>
      <c r="G3086" s="111" t="s">
        <v>6</v>
      </c>
      <c r="AA3086" s="6" t="s">
        <v>63</v>
      </c>
      <c r="AC3086" s="6" t="s">
        <v>2</v>
      </c>
      <c r="AD3086" s="6" t="s">
        <v>3</v>
      </c>
      <c r="AE3086" s="6" t="s">
        <v>4</v>
      </c>
      <c r="AF3086" s="104" t="s">
        <v>5</v>
      </c>
      <c r="AG3086" s="104" t="s">
        <v>6</v>
      </c>
    </row>
    <row r="3087" spans="1:33" ht="20.100000000000001" customHeight="1">
      <c r="A3087" s="112" t="s">
        <v>458</v>
      </c>
      <c r="B3087" s="113" t="s">
        <v>459</v>
      </c>
      <c r="C3087" s="112" t="s">
        <v>8</v>
      </c>
      <c r="D3087" s="112" t="s">
        <v>112</v>
      </c>
      <c r="E3087" s="114">
        <v>1.7000000000000001E-2</v>
      </c>
      <c r="F3087" s="115">
        <f t="shared" ref="F3087:F3092" si="856">IF(D3087="H",$K$9*AF3087,$K$10*AF3087)</f>
        <v>7.9275000000000002</v>
      </c>
      <c r="G3087" s="115">
        <f t="shared" ref="G3087:G3092" si="857">ROUND(F3087*E3087,2)</f>
        <v>0.13</v>
      </c>
      <c r="AA3087" s="6" t="s">
        <v>458</v>
      </c>
      <c r="AB3087" s="6" t="s">
        <v>459</v>
      </c>
      <c r="AC3087" s="6" t="s">
        <v>8</v>
      </c>
      <c r="AD3087" s="6" t="s">
        <v>112</v>
      </c>
      <c r="AE3087" s="6">
        <v>1.7000000000000001E-2</v>
      </c>
      <c r="AF3087" s="104">
        <v>10.57</v>
      </c>
      <c r="AG3087" s="104">
        <v>0.17</v>
      </c>
    </row>
    <row r="3088" spans="1:33" ht="20.100000000000001" customHeight="1">
      <c r="A3088" s="112" t="s">
        <v>471</v>
      </c>
      <c r="B3088" s="113" t="s">
        <v>472</v>
      </c>
      <c r="C3088" s="112" t="s">
        <v>8</v>
      </c>
      <c r="D3088" s="112" t="s">
        <v>87</v>
      </c>
      <c r="E3088" s="114">
        <v>1.2050000000000001</v>
      </c>
      <c r="F3088" s="115">
        <f t="shared" si="856"/>
        <v>8.3550000000000004</v>
      </c>
      <c r="G3088" s="115">
        <f t="shared" si="857"/>
        <v>10.07</v>
      </c>
      <c r="AA3088" s="6" t="s">
        <v>471</v>
      </c>
      <c r="AB3088" s="6" t="s">
        <v>472</v>
      </c>
      <c r="AC3088" s="6" t="s">
        <v>8</v>
      </c>
      <c r="AD3088" s="6" t="s">
        <v>87</v>
      </c>
      <c r="AE3088" s="6">
        <v>1.2050000000000001</v>
      </c>
      <c r="AF3088" s="104">
        <v>11.14</v>
      </c>
      <c r="AG3088" s="104">
        <v>13.42</v>
      </c>
    </row>
    <row r="3089" spans="1:33" ht="15" customHeight="1">
      <c r="A3089" s="112" t="s">
        <v>460</v>
      </c>
      <c r="B3089" s="113" t="s">
        <v>461</v>
      </c>
      <c r="C3089" s="112" t="s">
        <v>8</v>
      </c>
      <c r="D3089" s="112" t="s">
        <v>90</v>
      </c>
      <c r="E3089" s="114">
        <v>2.1999999999999999E-2</v>
      </c>
      <c r="F3089" s="115">
        <f t="shared" si="856"/>
        <v>17.092500000000001</v>
      </c>
      <c r="G3089" s="115">
        <f t="shared" si="857"/>
        <v>0.38</v>
      </c>
      <c r="AA3089" s="6" t="s">
        <v>460</v>
      </c>
      <c r="AB3089" s="6" t="s">
        <v>461</v>
      </c>
      <c r="AC3089" s="6" t="s">
        <v>8</v>
      </c>
      <c r="AD3089" s="6" t="s">
        <v>90</v>
      </c>
      <c r="AE3089" s="6">
        <v>2.1999999999999999E-2</v>
      </c>
      <c r="AF3089" s="104">
        <v>22.79</v>
      </c>
      <c r="AG3089" s="104">
        <v>0.5</v>
      </c>
    </row>
    <row r="3090" spans="1:33" ht="15" customHeight="1">
      <c r="A3090" s="112" t="s">
        <v>464</v>
      </c>
      <c r="B3090" s="113" t="s">
        <v>465</v>
      </c>
      <c r="C3090" s="112" t="s">
        <v>8</v>
      </c>
      <c r="D3090" s="112" t="s">
        <v>90</v>
      </c>
      <c r="E3090" s="114">
        <v>4.3999999999999997E-2</v>
      </c>
      <c r="F3090" s="115">
        <f t="shared" si="856"/>
        <v>18.8325</v>
      </c>
      <c r="G3090" s="115">
        <f t="shared" si="857"/>
        <v>0.83</v>
      </c>
      <c r="AA3090" s="6" t="s">
        <v>464</v>
      </c>
      <c r="AB3090" s="6" t="s">
        <v>465</v>
      </c>
      <c r="AC3090" s="6" t="s">
        <v>8</v>
      </c>
      <c r="AD3090" s="6" t="s">
        <v>90</v>
      </c>
      <c r="AE3090" s="6">
        <v>4.3999999999999997E-2</v>
      </c>
      <c r="AF3090" s="104">
        <v>25.11</v>
      </c>
      <c r="AG3090" s="104">
        <v>1.1000000000000001</v>
      </c>
    </row>
    <row r="3091" spans="1:33" ht="20.100000000000001" customHeight="1">
      <c r="A3091" s="112" t="s">
        <v>466</v>
      </c>
      <c r="B3091" s="113" t="s">
        <v>467</v>
      </c>
      <c r="C3091" s="112" t="s">
        <v>8</v>
      </c>
      <c r="D3091" s="112" t="s">
        <v>87</v>
      </c>
      <c r="E3091" s="114">
        <v>1.78</v>
      </c>
      <c r="F3091" s="115">
        <f t="shared" si="856"/>
        <v>2.9249999999999998</v>
      </c>
      <c r="G3091" s="115">
        <f t="shared" si="857"/>
        <v>5.21</v>
      </c>
      <c r="AA3091" s="6" t="s">
        <v>466</v>
      </c>
      <c r="AB3091" s="6" t="s">
        <v>467</v>
      </c>
      <c r="AC3091" s="6" t="s">
        <v>8</v>
      </c>
      <c r="AD3091" s="6" t="s">
        <v>87</v>
      </c>
      <c r="AE3091" s="6">
        <v>1.78</v>
      </c>
      <c r="AF3091" s="104">
        <v>3.9</v>
      </c>
      <c r="AG3091" s="104">
        <v>6.94</v>
      </c>
    </row>
    <row r="3092" spans="1:33" ht="20.100000000000001" customHeight="1">
      <c r="A3092" s="112" t="s">
        <v>468</v>
      </c>
      <c r="B3092" s="113" t="s">
        <v>469</v>
      </c>
      <c r="C3092" s="112" t="s">
        <v>8</v>
      </c>
      <c r="D3092" s="112" t="s">
        <v>87</v>
      </c>
      <c r="E3092" s="114">
        <v>2.0409999999999999</v>
      </c>
      <c r="F3092" s="115">
        <f t="shared" si="856"/>
        <v>10.8225</v>
      </c>
      <c r="G3092" s="115">
        <f t="shared" si="857"/>
        <v>22.09</v>
      </c>
      <c r="AA3092" s="6" t="s">
        <v>468</v>
      </c>
      <c r="AB3092" s="6" t="s">
        <v>469</v>
      </c>
      <c r="AC3092" s="6" t="s">
        <v>8</v>
      </c>
      <c r="AD3092" s="6" t="s">
        <v>87</v>
      </c>
      <c r="AE3092" s="6">
        <v>2.0409999999999999</v>
      </c>
      <c r="AF3092" s="104">
        <v>14.43</v>
      </c>
      <c r="AG3092" s="104">
        <v>29.45</v>
      </c>
    </row>
    <row r="3093" spans="1:33" ht="15" customHeight="1">
      <c r="A3093" s="107"/>
      <c r="B3093" s="107"/>
      <c r="C3093" s="107"/>
      <c r="D3093" s="107"/>
      <c r="E3093" s="116" t="s">
        <v>75</v>
      </c>
      <c r="F3093" s="116"/>
      <c r="G3093" s="117">
        <f>SUM(G3087:G3092)</f>
        <v>38.71</v>
      </c>
      <c r="AE3093" s="6" t="s">
        <v>75</v>
      </c>
      <c r="AG3093" s="104">
        <v>51.58</v>
      </c>
    </row>
    <row r="3094" spans="1:33" ht="15" customHeight="1">
      <c r="A3094" s="110" t="s">
        <v>96</v>
      </c>
      <c r="B3094" s="110"/>
      <c r="C3094" s="111" t="s">
        <v>2</v>
      </c>
      <c r="D3094" s="111" t="s">
        <v>3</v>
      </c>
      <c r="E3094" s="111" t="s">
        <v>4</v>
      </c>
      <c r="F3094" s="111" t="s">
        <v>5</v>
      </c>
      <c r="G3094" s="111" t="s">
        <v>6</v>
      </c>
      <c r="AA3094" s="6" t="s">
        <v>96</v>
      </c>
      <c r="AC3094" s="6" t="s">
        <v>2</v>
      </c>
      <c r="AD3094" s="6" t="s">
        <v>3</v>
      </c>
      <c r="AE3094" s="6" t="s">
        <v>4</v>
      </c>
      <c r="AF3094" s="104" t="s">
        <v>5</v>
      </c>
      <c r="AG3094" s="104" t="s">
        <v>6</v>
      </c>
    </row>
    <row r="3095" spans="1:33" ht="15" customHeight="1">
      <c r="A3095" s="112" t="s">
        <v>97</v>
      </c>
      <c r="B3095" s="113" t="s">
        <v>1724</v>
      </c>
      <c r="C3095" s="112" t="s">
        <v>8</v>
      </c>
      <c r="D3095" s="112" t="s">
        <v>36</v>
      </c>
      <c r="E3095" s="114">
        <v>0.61899999999999999</v>
      </c>
      <c r="F3095" s="115">
        <f t="shared" ref="F3095:F3096" si="858">IF(D3095="H",$K$9*AF3095,$K$10*AF3095)</f>
        <v>13.26</v>
      </c>
      <c r="G3095" s="115">
        <f t="shared" ref="G3095:G3096" si="859">ROUND(F3095*E3095,2)</f>
        <v>8.2100000000000009</v>
      </c>
      <c r="AA3095" s="6" t="s">
        <v>97</v>
      </c>
      <c r="AB3095" s="6" t="s">
        <v>1724</v>
      </c>
      <c r="AC3095" s="6" t="s">
        <v>8</v>
      </c>
      <c r="AD3095" s="6" t="s">
        <v>36</v>
      </c>
      <c r="AE3095" s="6">
        <v>0.61899999999999999</v>
      </c>
      <c r="AF3095" s="104">
        <v>17.68</v>
      </c>
      <c r="AG3095" s="104">
        <v>10.94</v>
      </c>
    </row>
    <row r="3096" spans="1:33" ht="15" customHeight="1">
      <c r="A3096" s="112" t="s">
        <v>98</v>
      </c>
      <c r="B3096" s="113" t="s">
        <v>1725</v>
      </c>
      <c r="C3096" s="112" t="s">
        <v>8</v>
      </c>
      <c r="D3096" s="112" t="s">
        <v>36</v>
      </c>
      <c r="E3096" s="114">
        <v>1.5629999999999999</v>
      </c>
      <c r="F3096" s="115">
        <f t="shared" si="858"/>
        <v>16.049999999999997</v>
      </c>
      <c r="G3096" s="115">
        <f t="shared" si="859"/>
        <v>25.09</v>
      </c>
      <c r="AA3096" s="6" t="s">
        <v>98</v>
      </c>
      <c r="AB3096" s="6" t="s">
        <v>1725</v>
      </c>
      <c r="AC3096" s="6" t="s">
        <v>8</v>
      </c>
      <c r="AD3096" s="6" t="s">
        <v>36</v>
      </c>
      <c r="AE3096" s="6">
        <v>1.5629999999999999</v>
      </c>
      <c r="AF3096" s="104">
        <v>21.4</v>
      </c>
      <c r="AG3096" s="104">
        <v>33.44</v>
      </c>
    </row>
    <row r="3097" spans="1:33" ht="18" customHeight="1">
      <c r="A3097" s="107"/>
      <c r="B3097" s="107"/>
      <c r="C3097" s="107"/>
      <c r="D3097" s="107"/>
      <c r="E3097" s="116" t="s">
        <v>99</v>
      </c>
      <c r="F3097" s="116"/>
      <c r="G3097" s="117">
        <f>SUM(G3095:G3096)</f>
        <v>33.299999999999997</v>
      </c>
      <c r="AE3097" s="6" t="s">
        <v>99</v>
      </c>
      <c r="AG3097" s="104">
        <v>44.38</v>
      </c>
    </row>
    <row r="3098" spans="1:33" ht="15" customHeight="1">
      <c r="A3098" s="107"/>
      <c r="B3098" s="107"/>
      <c r="C3098" s="107"/>
      <c r="D3098" s="107"/>
      <c r="E3098" s="118" t="s">
        <v>21</v>
      </c>
      <c r="F3098" s="118"/>
      <c r="G3098" s="119">
        <f>G3097+G3093+G3085</f>
        <v>73.149999999999991</v>
      </c>
      <c r="AE3098" s="6" t="s">
        <v>21</v>
      </c>
      <c r="AG3098" s="104">
        <v>97.47</v>
      </c>
    </row>
    <row r="3099" spans="1:33" ht="9.9499999999999993" customHeight="1">
      <c r="A3099" s="107"/>
      <c r="B3099" s="107"/>
      <c r="C3099" s="108"/>
      <c r="D3099" s="108"/>
      <c r="E3099" s="107"/>
      <c r="F3099" s="107"/>
      <c r="G3099" s="107"/>
    </row>
    <row r="3100" spans="1:33" ht="20.100000000000001" customHeight="1">
      <c r="A3100" s="109" t="s">
        <v>1008</v>
      </c>
      <c r="B3100" s="109"/>
      <c r="C3100" s="109"/>
      <c r="D3100" s="109"/>
      <c r="E3100" s="109"/>
      <c r="F3100" s="109"/>
      <c r="G3100" s="109"/>
      <c r="AA3100" s="6" t="s">
        <v>1008</v>
      </c>
    </row>
    <row r="3101" spans="1:33" ht="15" customHeight="1">
      <c r="A3101" s="110" t="s">
        <v>77</v>
      </c>
      <c r="B3101" s="110"/>
      <c r="C3101" s="111" t="s">
        <v>2</v>
      </c>
      <c r="D3101" s="111" t="s">
        <v>3</v>
      </c>
      <c r="E3101" s="111" t="s">
        <v>4</v>
      </c>
      <c r="F3101" s="111" t="s">
        <v>5</v>
      </c>
      <c r="G3101" s="111" t="s">
        <v>6</v>
      </c>
      <c r="AA3101" s="6" t="s">
        <v>77</v>
      </c>
      <c r="AC3101" s="6" t="s">
        <v>2</v>
      </c>
      <c r="AD3101" s="6" t="s">
        <v>3</v>
      </c>
      <c r="AE3101" s="6" t="s">
        <v>4</v>
      </c>
      <c r="AF3101" s="104" t="s">
        <v>5</v>
      </c>
      <c r="AG3101" s="104" t="s">
        <v>6</v>
      </c>
    </row>
    <row r="3102" spans="1:33" ht="20.100000000000001" customHeight="1">
      <c r="A3102" s="112" t="s">
        <v>78</v>
      </c>
      <c r="B3102" s="113" t="s">
        <v>79</v>
      </c>
      <c r="C3102" s="112" t="s">
        <v>8</v>
      </c>
      <c r="D3102" s="112" t="s">
        <v>80</v>
      </c>
      <c r="E3102" s="114">
        <v>1.6799999999999999E-2</v>
      </c>
      <c r="F3102" s="115">
        <f t="shared" ref="F3102:F3103" si="860">IF(D3102="H",$K$9*AF3102,$K$10*AF3102)</f>
        <v>17.580000000000002</v>
      </c>
      <c r="G3102" s="115">
        <f>ROUND(F3102*E3102,2)</f>
        <v>0.3</v>
      </c>
      <c r="AA3102" s="6" t="s">
        <v>78</v>
      </c>
      <c r="AB3102" s="6" t="s">
        <v>79</v>
      </c>
      <c r="AC3102" s="6" t="s">
        <v>8</v>
      </c>
      <c r="AD3102" s="6" t="s">
        <v>80</v>
      </c>
      <c r="AE3102" s="6">
        <v>1.6799999999999999E-2</v>
      </c>
      <c r="AF3102" s="104">
        <v>23.44</v>
      </c>
      <c r="AG3102" s="104">
        <v>0.39</v>
      </c>
    </row>
    <row r="3103" spans="1:33" ht="20.100000000000001" customHeight="1">
      <c r="A3103" s="112" t="s">
        <v>81</v>
      </c>
      <c r="B3103" s="113" t="s">
        <v>82</v>
      </c>
      <c r="C3103" s="112" t="s">
        <v>8</v>
      </c>
      <c r="D3103" s="112" t="s">
        <v>83</v>
      </c>
      <c r="E3103" s="114">
        <v>3.8999999999999998E-3</v>
      </c>
      <c r="F3103" s="115">
        <f t="shared" si="860"/>
        <v>18.5625</v>
      </c>
      <c r="G3103" s="115">
        <f>ROUND(F3103*E3103,2)</f>
        <v>7.0000000000000007E-2</v>
      </c>
      <c r="AA3103" s="6" t="s">
        <v>81</v>
      </c>
      <c r="AB3103" s="6" t="s">
        <v>82</v>
      </c>
      <c r="AC3103" s="6" t="s">
        <v>8</v>
      </c>
      <c r="AD3103" s="6" t="s">
        <v>83</v>
      </c>
      <c r="AE3103" s="6">
        <v>3.8999999999999998E-3</v>
      </c>
      <c r="AF3103" s="104">
        <v>24.75</v>
      </c>
      <c r="AG3103" s="104">
        <v>0.09</v>
      </c>
    </row>
    <row r="3104" spans="1:33" ht="15" customHeight="1">
      <c r="A3104" s="107"/>
      <c r="B3104" s="107"/>
      <c r="C3104" s="107"/>
      <c r="D3104" s="107"/>
      <c r="E3104" s="116" t="s">
        <v>84</v>
      </c>
      <c r="F3104" s="116"/>
      <c r="G3104" s="117">
        <f>SUM(G3102:G3103)</f>
        <v>0.37</v>
      </c>
      <c r="AE3104" s="6" t="s">
        <v>84</v>
      </c>
      <c r="AG3104" s="104">
        <v>0.48</v>
      </c>
    </row>
    <row r="3105" spans="1:33" ht="15" customHeight="1">
      <c r="A3105" s="110" t="s">
        <v>63</v>
      </c>
      <c r="B3105" s="110"/>
      <c r="C3105" s="111" t="s">
        <v>2</v>
      </c>
      <c r="D3105" s="111" t="s">
        <v>3</v>
      </c>
      <c r="E3105" s="111" t="s">
        <v>4</v>
      </c>
      <c r="F3105" s="111" t="s">
        <v>5</v>
      </c>
      <c r="G3105" s="111" t="s">
        <v>6</v>
      </c>
      <c r="AA3105" s="6" t="s">
        <v>63</v>
      </c>
      <c r="AC3105" s="6" t="s">
        <v>2</v>
      </c>
      <c r="AD3105" s="6" t="s">
        <v>3</v>
      </c>
      <c r="AE3105" s="6" t="s">
        <v>4</v>
      </c>
      <c r="AF3105" s="104" t="s">
        <v>5</v>
      </c>
      <c r="AG3105" s="104" t="s">
        <v>6</v>
      </c>
    </row>
    <row r="3106" spans="1:33" ht="20.100000000000001" customHeight="1">
      <c r="A3106" s="112" t="s">
        <v>85</v>
      </c>
      <c r="B3106" s="113" t="s">
        <v>86</v>
      </c>
      <c r="C3106" s="112" t="s">
        <v>8</v>
      </c>
      <c r="D3106" s="112" t="s">
        <v>87</v>
      </c>
      <c r="E3106" s="114">
        <v>0.41249999999999998</v>
      </c>
      <c r="F3106" s="115">
        <f t="shared" ref="F3106:F3110" si="861">IF(D3106="H",$K$9*AF3106,$K$10*AF3106)</f>
        <v>10.26</v>
      </c>
      <c r="G3106" s="115">
        <f t="shared" ref="G3106:G3110" si="862">ROUND(F3106*E3106,2)</f>
        <v>4.2300000000000004</v>
      </c>
      <c r="AA3106" s="6" t="s">
        <v>85</v>
      </c>
      <c r="AB3106" s="6" t="s">
        <v>86</v>
      </c>
      <c r="AC3106" s="6" t="s">
        <v>8</v>
      </c>
      <c r="AD3106" s="6" t="s">
        <v>87</v>
      </c>
      <c r="AE3106" s="6">
        <v>0.41249999999999998</v>
      </c>
      <c r="AF3106" s="104">
        <v>13.68</v>
      </c>
      <c r="AG3106" s="104">
        <v>5.64</v>
      </c>
    </row>
    <row r="3107" spans="1:33" ht="15" customHeight="1">
      <c r="A3107" s="112" t="s">
        <v>104</v>
      </c>
      <c r="B3107" s="113" t="s">
        <v>105</v>
      </c>
      <c r="C3107" s="112" t="s">
        <v>8</v>
      </c>
      <c r="D3107" s="112" t="s">
        <v>90</v>
      </c>
      <c r="E3107" s="114">
        <v>0.111</v>
      </c>
      <c r="F3107" s="115">
        <f t="shared" si="861"/>
        <v>15.254999999999999</v>
      </c>
      <c r="G3107" s="115">
        <f t="shared" si="862"/>
        <v>1.69</v>
      </c>
      <c r="AA3107" s="6" t="s">
        <v>104</v>
      </c>
      <c r="AB3107" s="6" t="s">
        <v>105</v>
      </c>
      <c r="AC3107" s="6" t="s">
        <v>8</v>
      </c>
      <c r="AD3107" s="6" t="s">
        <v>90</v>
      </c>
      <c r="AE3107" s="6">
        <v>0.111</v>
      </c>
      <c r="AF3107" s="104">
        <v>20.34</v>
      </c>
      <c r="AG3107" s="104">
        <v>2.25</v>
      </c>
    </row>
    <row r="3108" spans="1:33" ht="20.100000000000001" customHeight="1">
      <c r="A3108" s="112" t="s">
        <v>106</v>
      </c>
      <c r="B3108" s="113" t="s">
        <v>107</v>
      </c>
      <c r="C3108" s="112" t="s">
        <v>8</v>
      </c>
      <c r="D3108" s="112" t="s">
        <v>87</v>
      </c>
      <c r="E3108" s="114">
        <v>0.74450000000000005</v>
      </c>
      <c r="F3108" s="115">
        <f t="shared" si="861"/>
        <v>2.8574999999999999</v>
      </c>
      <c r="G3108" s="115">
        <f t="shared" si="862"/>
        <v>2.13</v>
      </c>
      <c r="AA3108" s="6" t="s">
        <v>106</v>
      </c>
      <c r="AB3108" s="6" t="s">
        <v>107</v>
      </c>
      <c r="AC3108" s="6" t="s">
        <v>8</v>
      </c>
      <c r="AD3108" s="6" t="s">
        <v>87</v>
      </c>
      <c r="AE3108" s="6">
        <v>0.74450000000000005</v>
      </c>
      <c r="AF3108" s="104">
        <v>3.81</v>
      </c>
      <c r="AG3108" s="104">
        <v>2.83</v>
      </c>
    </row>
    <row r="3109" spans="1:33" ht="20.100000000000001" customHeight="1">
      <c r="A3109" s="112" t="s">
        <v>108</v>
      </c>
      <c r="B3109" s="113" t="s">
        <v>109</v>
      </c>
      <c r="C3109" s="112" t="s">
        <v>8</v>
      </c>
      <c r="D3109" s="112" t="s">
        <v>87</v>
      </c>
      <c r="E3109" s="114">
        <v>0.55000000000000004</v>
      </c>
      <c r="F3109" s="115">
        <f t="shared" si="861"/>
        <v>9.442499999999999</v>
      </c>
      <c r="G3109" s="115">
        <f t="shared" si="862"/>
        <v>5.19</v>
      </c>
      <c r="AA3109" s="6" t="s">
        <v>108</v>
      </c>
      <c r="AB3109" s="6" t="s">
        <v>109</v>
      </c>
      <c r="AC3109" s="6" t="s">
        <v>8</v>
      </c>
      <c r="AD3109" s="6" t="s">
        <v>87</v>
      </c>
      <c r="AE3109" s="6">
        <v>0.55000000000000004</v>
      </c>
      <c r="AF3109" s="104">
        <v>12.59</v>
      </c>
      <c r="AG3109" s="104">
        <v>6.92</v>
      </c>
    </row>
    <row r="3110" spans="1:33" ht="15" customHeight="1">
      <c r="A3110" s="112" t="s">
        <v>110</v>
      </c>
      <c r="B3110" s="113" t="s">
        <v>111</v>
      </c>
      <c r="C3110" s="112" t="s">
        <v>8</v>
      </c>
      <c r="D3110" s="112" t="s">
        <v>112</v>
      </c>
      <c r="E3110" s="114">
        <v>2.5600000000000001E-2</v>
      </c>
      <c r="F3110" s="115">
        <f t="shared" si="861"/>
        <v>15.51</v>
      </c>
      <c r="G3110" s="115">
        <f t="shared" si="862"/>
        <v>0.4</v>
      </c>
      <c r="AA3110" s="6" t="s">
        <v>110</v>
      </c>
      <c r="AB3110" s="6" t="s">
        <v>111</v>
      </c>
      <c r="AC3110" s="6" t="s">
        <v>8</v>
      </c>
      <c r="AD3110" s="6" t="s">
        <v>112</v>
      </c>
      <c r="AE3110" s="6">
        <v>2.5600000000000001E-2</v>
      </c>
      <c r="AF3110" s="104">
        <v>20.68</v>
      </c>
      <c r="AG3110" s="104">
        <v>0.52</v>
      </c>
    </row>
    <row r="3111" spans="1:33" ht="15" customHeight="1">
      <c r="A3111" s="107"/>
      <c r="B3111" s="107"/>
      <c r="C3111" s="107"/>
      <c r="D3111" s="107"/>
      <c r="E3111" s="116" t="s">
        <v>75</v>
      </c>
      <c r="F3111" s="116"/>
      <c r="G3111" s="117">
        <f>SUM(G3106:G3110)</f>
        <v>13.640000000000002</v>
      </c>
      <c r="AE3111" s="6" t="s">
        <v>75</v>
      </c>
      <c r="AG3111" s="104">
        <v>18.16</v>
      </c>
    </row>
    <row r="3112" spans="1:33" ht="15" customHeight="1">
      <c r="A3112" s="110" t="s">
        <v>96</v>
      </c>
      <c r="B3112" s="110"/>
      <c r="C3112" s="111" t="s">
        <v>2</v>
      </c>
      <c r="D3112" s="111" t="s">
        <v>3</v>
      </c>
      <c r="E3112" s="111" t="s">
        <v>4</v>
      </c>
      <c r="F3112" s="111" t="s">
        <v>5</v>
      </c>
      <c r="G3112" s="111" t="s">
        <v>6</v>
      </c>
      <c r="AA3112" s="6" t="s">
        <v>96</v>
      </c>
      <c r="AC3112" s="6" t="s">
        <v>2</v>
      </c>
      <c r="AD3112" s="6" t="s">
        <v>3</v>
      </c>
      <c r="AE3112" s="6" t="s">
        <v>4</v>
      </c>
      <c r="AF3112" s="104" t="s">
        <v>5</v>
      </c>
      <c r="AG3112" s="104" t="s">
        <v>6</v>
      </c>
    </row>
    <row r="3113" spans="1:33" ht="15" customHeight="1">
      <c r="A3113" s="112" t="s">
        <v>97</v>
      </c>
      <c r="B3113" s="113" t="s">
        <v>1724</v>
      </c>
      <c r="C3113" s="112" t="s">
        <v>8</v>
      </c>
      <c r="D3113" s="112" t="s">
        <v>36</v>
      </c>
      <c r="E3113" s="114">
        <v>0.35630000000000001</v>
      </c>
      <c r="F3113" s="115">
        <f t="shared" ref="F3113:F3114" si="863">IF(D3113="H",$K$9*AF3113,$K$10*AF3113)</f>
        <v>13.26</v>
      </c>
      <c r="G3113" s="115">
        <f t="shared" ref="G3113:G3114" si="864">ROUND(F3113*E3113,2)</f>
        <v>4.72</v>
      </c>
      <c r="AA3113" s="6" t="s">
        <v>97</v>
      </c>
      <c r="AB3113" s="6" t="s">
        <v>1724</v>
      </c>
      <c r="AC3113" s="6" t="s">
        <v>8</v>
      </c>
      <c r="AD3113" s="6" t="s">
        <v>36</v>
      </c>
      <c r="AE3113" s="6">
        <v>0.35630000000000001</v>
      </c>
      <c r="AF3113" s="104">
        <v>17.68</v>
      </c>
      <c r="AG3113" s="104">
        <v>6.29</v>
      </c>
    </row>
    <row r="3114" spans="1:33" ht="15" customHeight="1">
      <c r="A3114" s="112" t="s">
        <v>98</v>
      </c>
      <c r="B3114" s="113" t="s">
        <v>1725</v>
      </c>
      <c r="C3114" s="112" t="s">
        <v>8</v>
      </c>
      <c r="D3114" s="112" t="s">
        <v>36</v>
      </c>
      <c r="E3114" s="114">
        <v>0.71250000000000002</v>
      </c>
      <c r="F3114" s="115">
        <f t="shared" si="863"/>
        <v>16.049999999999997</v>
      </c>
      <c r="G3114" s="115">
        <f t="shared" si="864"/>
        <v>11.44</v>
      </c>
      <c r="AA3114" s="6" t="s">
        <v>98</v>
      </c>
      <c r="AB3114" s="6" t="s">
        <v>1725</v>
      </c>
      <c r="AC3114" s="6" t="s">
        <v>8</v>
      </c>
      <c r="AD3114" s="6" t="s">
        <v>36</v>
      </c>
      <c r="AE3114" s="6">
        <v>0.71250000000000002</v>
      </c>
      <c r="AF3114" s="104">
        <v>21.4</v>
      </c>
      <c r="AG3114" s="104">
        <v>15.24</v>
      </c>
    </row>
    <row r="3115" spans="1:33" ht="18" customHeight="1">
      <c r="A3115" s="107"/>
      <c r="B3115" s="107"/>
      <c r="C3115" s="107"/>
      <c r="D3115" s="107"/>
      <c r="E3115" s="116" t="s">
        <v>99</v>
      </c>
      <c r="F3115" s="116"/>
      <c r="G3115" s="117">
        <f>SUM(G3113:G3114)</f>
        <v>16.16</v>
      </c>
      <c r="AE3115" s="6" t="s">
        <v>99</v>
      </c>
      <c r="AG3115" s="104">
        <v>21.53</v>
      </c>
    </row>
    <row r="3116" spans="1:33" ht="15" customHeight="1">
      <c r="A3116" s="110" t="s">
        <v>18</v>
      </c>
      <c r="B3116" s="110"/>
      <c r="C3116" s="111" t="s">
        <v>2</v>
      </c>
      <c r="D3116" s="111" t="s">
        <v>3</v>
      </c>
      <c r="E3116" s="111" t="s">
        <v>4</v>
      </c>
      <c r="F3116" s="111" t="s">
        <v>5</v>
      </c>
      <c r="G3116" s="111" t="s">
        <v>6</v>
      </c>
      <c r="AA3116" s="6" t="s">
        <v>18</v>
      </c>
      <c r="AC3116" s="6" t="s">
        <v>2</v>
      </c>
      <c r="AD3116" s="6" t="s">
        <v>3</v>
      </c>
      <c r="AE3116" s="6" t="s">
        <v>4</v>
      </c>
      <c r="AF3116" s="104" t="s">
        <v>5</v>
      </c>
      <c r="AG3116" s="104" t="s">
        <v>6</v>
      </c>
    </row>
    <row r="3117" spans="1:33" ht="29.1" customHeight="1">
      <c r="A3117" s="112" t="s">
        <v>100</v>
      </c>
      <c r="B3117" s="113" t="s">
        <v>101</v>
      </c>
      <c r="C3117" s="112" t="s">
        <v>8</v>
      </c>
      <c r="D3117" s="112" t="s">
        <v>102</v>
      </c>
      <c r="E3117" s="114">
        <v>4.5999999999999999E-3</v>
      </c>
      <c r="F3117" s="115">
        <f>0.75*AF3117</f>
        <v>400.82249999999999</v>
      </c>
      <c r="G3117" s="115">
        <f>ROUND(F3117*E3117,2)</f>
        <v>1.84</v>
      </c>
      <c r="AA3117" s="6" t="s">
        <v>100</v>
      </c>
      <c r="AB3117" s="6" t="s">
        <v>101</v>
      </c>
      <c r="AC3117" s="6" t="s">
        <v>8</v>
      </c>
      <c r="AD3117" s="6" t="s">
        <v>102</v>
      </c>
      <c r="AE3117" s="6">
        <v>4.5999999999999999E-3</v>
      </c>
      <c r="AF3117" s="104">
        <v>534.42999999999995</v>
      </c>
      <c r="AG3117" s="104">
        <v>2.4500000000000002</v>
      </c>
    </row>
    <row r="3118" spans="1:33" ht="15" customHeight="1">
      <c r="A3118" s="112" t="s">
        <v>113</v>
      </c>
      <c r="B3118" s="113" t="s">
        <v>114</v>
      </c>
      <c r="C3118" s="112" t="s">
        <v>8</v>
      </c>
      <c r="D3118" s="112" t="s">
        <v>55</v>
      </c>
      <c r="E3118" s="114">
        <v>1.5</v>
      </c>
      <c r="F3118" s="115">
        <f>0.75*AF3118</f>
        <v>1.5074999999999998</v>
      </c>
      <c r="G3118" s="115">
        <f>ROUND(F3118*E3118,2)</f>
        <v>2.2599999999999998</v>
      </c>
      <c r="AA3118" s="6" t="s">
        <v>113</v>
      </c>
      <c r="AB3118" s="6" t="s">
        <v>114</v>
      </c>
      <c r="AC3118" s="6" t="s">
        <v>8</v>
      </c>
      <c r="AD3118" s="6" t="s">
        <v>55</v>
      </c>
      <c r="AE3118" s="6">
        <v>1.5</v>
      </c>
      <c r="AF3118" s="104">
        <v>2.0099999999999998</v>
      </c>
      <c r="AG3118" s="104">
        <v>3.01</v>
      </c>
    </row>
    <row r="3119" spans="1:33" ht="15" customHeight="1">
      <c r="A3119" s="107"/>
      <c r="B3119" s="107"/>
      <c r="C3119" s="107"/>
      <c r="D3119" s="107"/>
      <c r="E3119" s="116" t="s">
        <v>20</v>
      </c>
      <c r="F3119" s="116"/>
      <c r="G3119" s="117">
        <f>SUM(G3117:G3118)</f>
        <v>4.0999999999999996</v>
      </c>
      <c r="AE3119" s="6" t="s">
        <v>20</v>
      </c>
      <c r="AG3119" s="104">
        <v>5.46</v>
      </c>
    </row>
    <row r="3120" spans="1:33" ht="15" customHeight="1">
      <c r="A3120" s="107"/>
      <c r="B3120" s="107"/>
      <c r="C3120" s="107"/>
      <c r="D3120" s="107"/>
      <c r="E3120" s="118" t="s">
        <v>21</v>
      </c>
      <c r="F3120" s="118"/>
      <c r="G3120" s="119">
        <f>G3119+G3115+G3111+G3104</f>
        <v>34.269999999999996</v>
      </c>
      <c r="AE3120" s="6" t="s">
        <v>21</v>
      </c>
      <c r="AG3120" s="104">
        <v>45.63</v>
      </c>
    </row>
    <row r="3121" spans="1:33" ht="9.9499999999999993" customHeight="1">
      <c r="A3121" s="107"/>
      <c r="B3121" s="107"/>
      <c r="C3121" s="108"/>
      <c r="D3121" s="108"/>
      <c r="E3121" s="107"/>
      <c r="F3121" s="107"/>
      <c r="G3121" s="107"/>
    </row>
    <row r="3122" spans="1:33" ht="20.100000000000001" customHeight="1">
      <c r="A3122" s="109" t="s">
        <v>1009</v>
      </c>
      <c r="B3122" s="109"/>
      <c r="C3122" s="109"/>
      <c r="D3122" s="109"/>
      <c r="E3122" s="109"/>
      <c r="F3122" s="109"/>
      <c r="G3122" s="109"/>
      <c r="AA3122" s="6" t="s">
        <v>1009</v>
      </c>
    </row>
    <row r="3123" spans="1:33" ht="15" customHeight="1">
      <c r="A3123" s="110" t="s">
        <v>96</v>
      </c>
      <c r="B3123" s="110"/>
      <c r="C3123" s="111" t="s">
        <v>2</v>
      </c>
      <c r="D3123" s="111" t="s">
        <v>3</v>
      </c>
      <c r="E3123" s="111" t="s">
        <v>4</v>
      </c>
      <c r="F3123" s="111" t="s">
        <v>5</v>
      </c>
      <c r="G3123" s="111" t="s">
        <v>6</v>
      </c>
      <c r="AA3123" s="6" t="s">
        <v>96</v>
      </c>
      <c r="AC3123" s="6" t="s">
        <v>2</v>
      </c>
      <c r="AD3123" s="6" t="s">
        <v>3</v>
      </c>
      <c r="AE3123" s="6" t="s">
        <v>4</v>
      </c>
      <c r="AF3123" s="104" t="s">
        <v>5</v>
      </c>
      <c r="AG3123" s="104" t="s">
        <v>6</v>
      </c>
    </row>
    <row r="3124" spans="1:33" ht="15" customHeight="1">
      <c r="A3124" s="112" t="s">
        <v>405</v>
      </c>
      <c r="B3124" s="113" t="s">
        <v>1728</v>
      </c>
      <c r="C3124" s="112" t="s">
        <v>8</v>
      </c>
      <c r="D3124" s="112" t="s">
        <v>36</v>
      </c>
      <c r="E3124" s="114">
        <v>5.1120000000000001</v>
      </c>
      <c r="F3124" s="115">
        <f t="shared" ref="F3124:F3125" si="865">IF(D3124="H",$K$9*AF3124,$K$10*AF3124)</f>
        <v>16.297499999999999</v>
      </c>
      <c r="G3124" s="115">
        <f t="shared" ref="G3124:G3125" si="866">ROUND(F3124*E3124,2)</f>
        <v>83.31</v>
      </c>
      <c r="AA3124" s="6" t="s">
        <v>405</v>
      </c>
      <c r="AB3124" s="6" t="s">
        <v>1728</v>
      </c>
      <c r="AC3124" s="6" t="s">
        <v>8</v>
      </c>
      <c r="AD3124" s="6" t="s">
        <v>36</v>
      </c>
      <c r="AE3124" s="6">
        <v>5.1120000000000001</v>
      </c>
      <c r="AF3124" s="104">
        <v>21.73</v>
      </c>
      <c r="AG3124" s="104">
        <v>111.08</v>
      </c>
    </row>
    <row r="3125" spans="1:33" ht="15" customHeight="1">
      <c r="A3125" s="112" t="s">
        <v>127</v>
      </c>
      <c r="B3125" s="113" t="s">
        <v>1727</v>
      </c>
      <c r="C3125" s="112" t="s">
        <v>8</v>
      </c>
      <c r="D3125" s="112" t="s">
        <v>36</v>
      </c>
      <c r="E3125" s="114">
        <v>7.9329999999999998</v>
      </c>
      <c r="F3125" s="115">
        <f t="shared" si="865"/>
        <v>12.84</v>
      </c>
      <c r="G3125" s="115">
        <f t="shared" si="866"/>
        <v>101.86</v>
      </c>
      <c r="AA3125" s="6" t="s">
        <v>127</v>
      </c>
      <c r="AB3125" s="6" t="s">
        <v>1727</v>
      </c>
      <c r="AC3125" s="6" t="s">
        <v>8</v>
      </c>
      <c r="AD3125" s="6" t="s">
        <v>36</v>
      </c>
      <c r="AE3125" s="6">
        <v>7.9329999999999998</v>
      </c>
      <c r="AF3125" s="104">
        <v>17.12</v>
      </c>
      <c r="AG3125" s="104">
        <v>135.81</v>
      </c>
    </row>
    <row r="3126" spans="1:33" ht="18" customHeight="1">
      <c r="A3126" s="107"/>
      <c r="B3126" s="107"/>
      <c r="C3126" s="107"/>
      <c r="D3126" s="107"/>
      <c r="E3126" s="116" t="s">
        <v>99</v>
      </c>
      <c r="F3126" s="116"/>
      <c r="G3126" s="117">
        <f>SUM(G3124:G3125)</f>
        <v>185.17000000000002</v>
      </c>
      <c r="AE3126" s="6" t="s">
        <v>99</v>
      </c>
      <c r="AG3126" s="104">
        <v>246.89</v>
      </c>
    </row>
    <row r="3127" spans="1:33" ht="15" customHeight="1">
      <c r="A3127" s="107"/>
      <c r="B3127" s="107"/>
      <c r="C3127" s="107"/>
      <c r="D3127" s="107"/>
      <c r="E3127" s="118" t="s">
        <v>21</v>
      </c>
      <c r="F3127" s="118"/>
      <c r="G3127" s="119">
        <f>G3126</f>
        <v>185.17000000000002</v>
      </c>
      <c r="AE3127" s="6" t="s">
        <v>21</v>
      </c>
      <c r="AG3127" s="104">
        <v>246.89</v>
      </c>
    </row>
    <row r="3128" spans="1:33" ht="9.9499999999999993" customHeight="1">
      <c r="A3128" s="107"/>
      <c r="B3128" s="107"/>
      <c r="C3128" s="108"/>
      <c r="D3128" s="108"/>
      <c r="E3128" s="107"/>
      <c r="F3128" s="107"/>
      <c r="G3128" s="107"/>
    </row>
    <row r="3129" spans="1:33" ht="20.100000000000001" customHeight="1">
      <c r="A3129" s="109" t="s">
        <v>1010</v>
      </c>
      <c r="B3129" s="109"/>
      <c r="C3129" s="109"/>
      <c r="D3129" s="109"/>
      <c r="E3129" s="109"/>
      <c r="F3129" s="109"/>
      <c r="G3129" s="109"/>
      <c r="AA3129" s="6" t="s">
        <v>1010</v>
      </c>
    </row>
    <row r="3130" spans="1:33" ht="15" customHeight="1">
      <c r="A3130" s="110" t="s">
        <v>77</v>
      </c>
      <c r="B3130" s="110"/>
      <c r="C3130" s="111" t="s">
        <v>2</v>
      </c>
      <c r="D3130" s="111" t="s">
        <v>3</v>
      </c>
      <c r="E3130" s="111" t="s">
        <v>4</v>
      </c>
      <c r="F3130" s="111" t="s">
        <v>5</v>
      </c>
      <c r="G3130" s="111" t="s">
        <v>6</v>
      </c>
      <c r="AA3130" s="6" t="s">
        <v>77</v>
      </c>
      <c r="AC3130" s="6" t="s">
        <v>2</v>
      </c>
      <c r="AD3130" s="6" t="s">
        <v>3</v>
      </c>
      <c r="AE3130" s="6" t="s">
        <v>4</v>
      </c>
      <c r="AF3130" s="104" t="s">
        <v>5</v>
      </c>
      <c r="AG3130" s="104" t="s">
        <v>6</v>
      </c>
    </row>
    <row r="3131" spans="1:33" ht="29.1" customHeight="1">
      <c r="A3131" s="112" t="s">
        <v>479</v>
      </c>
      <c r="B3131" s="113" t="s">
        <v>480</v>
      </c>
      <c r="C3131" s="112" t="s">
        <v>8</v>
      </c>
      <c r="D3131" s="112" t="s">
        <v>80</v>
      </c>
      <c r="E3131" s="114">
        <v>0.63770000000000004</v>
      </c>
      <c r="F3131" s="115">
        <f t="shared" ref="F3131:F3132" si="867">IF(D3131="H",$K$9*AF3131,$K$10*AF3131)</f>
        <v>0.375</v>
      </c>
      <c r="G3131" s="115">
        <f t="shared" ref="G3131:G3132" si="868">ROUND(F3131*E3131,2)</f>
        <v>0.24</v>
      </c>
      <c r="AA3131" s="6" t="s">
        <v>479</v>
      </c>
      <c r="AB3131" s="6" t="s">
        <v>480</v>
      </c>
      <c r="AC3131" s="6" t="s">
        <v>8</v>
      </c>
      <c r="AD3131" s="6" t="s">
        <v>80</v>
      </c>
      <c r="AE3131" s="6">
        <v>0.63770000000000004</v>
      </c>
      <c r="AF3131" s="104">
        <v>0.5</v>
      </c>
      <c r="AG3131" s="104">
        <v>0.31</v>
      </c>
    </row>
    <row r="3132" spans="1:33" ht="29.1" customHeight="1">
      <c r="A3132" s="112" t="s">
        <v>481</v>
      </c>
      <c r="B3132" s="113" t="s">
        <v>482</v>
      </c>
      <c r="C3132" s="112" t="s">
        <v>8</v>
      </c>
      <c r="D3132" s="112" t="s">
        <v>83</v>
      </c>
      <c r="E3132" s="114">
        <v>0.2198</v>
      </c>
      <c r="F3132" s="115">
        <f t="shared" si="867"/>
        <v>0.99</v>
      </c>
      <c r="G3132" s="115">
        <f t="shared" si="868"/>
        <v>0.22</v>
      </c>
      <c r="AA3132" s="6" t="s">
        <v>481</v>
      </c>
      <c r="AB3132" s="6" t="s">
        <v>482</v>
      </c>
      <c r="AC3132" s="6" t="s">
        <v>8</v>
      </c>
      <c r="AD3132" s="6" t="s">
        <v>83</v>
      </c>
      <c r="AE3132" s="6">
        <v>0.2198</v>
      </c>
      <c r="AF3132" s="104">
        <v>1.32</v>
      </c>
      <c r="AG3132" s="104">
        <v>0.28999999999999998</v>
      </c>
    </row>
    <row r="3133" spans="1:33" ht="15" customHeight="1">
      <c r="A3133" s="107"/>
      <c r="B3133" s="107"/>
      <c r="C3133" s="107"/>
      <c r="D3133" s="107"/>
      <c r="E3133" s="116" t="s">
        <v>84</v>
      </c>
      <c r="F3133" s="116"/>
      <c r="G3133" s="117">
        <f>SUM(G3131:G3132)</f>
        <v>0.45999999999999996</v>
      </c>
      <c r="AE3133" s="6" t="s">
        <v>84</v>
      </c>
      <c r="AG3133" s="104">
        <v>0.6</v>
      </c>
    </row>
    <row r="3134" spans="1:33" ht="15" customHeight="1">
      <c r="A3134" s="110" t="s">
        <v>63</v>
      </c>
      <c r="B3134" s="110"/>
      <c r="C3134" s="111" t="s">
        <v>2</v>
      </c>
      <c r="D3134" s="111" t="s">
        <v>3</v>
      </c>
      <c r="E3134" s="111" t="s">
        <v>4</v>
      </c>
      <c r="F3134" s="111" t="s">
        <v>5</v>
      </c>
      <c r="G3134" s="111" t="s">
        <v>6</v>
      </c>
      <c r="AA3134" s="6" t="s">
        <v>63</v>
      </c>
      <c r="AC3134" s="6" t="s">
        <v>2</v>
      </c>
      <c r="AD3134" s="6" t="s">
        <v>3</v>
      </c>
      <c r="AE3134" s="6" t="s">
        <v>4</v>
      </c>
      <c r="AF3134" s="104" t="s">
        <v>5</v>
      </c>
      <c r="AG3134" s="104" t="s">
        <v>6</v>
      </c>
    </row>
    <row r="3135" spans="1:33" ht="20.100000000000001" customHeight="1">
      <c r="A3135" s="112" t="s">
        <v>1011</v>
      </c>
      <c r="B3135" s="113" t="s">
        <v>1012</v>
      </c>
      <c r="C3135" s="112" t="s">
        <v>8</v>
      </c>
      <c r="D3135" s="112" t="s">
        <v>102</v>
      </c>
      <c r="E3135" s="114">
        <v>0.45429999999999998</v>
      </c>
      <c r="F3135" s="115">
        <f t="shared" ref="F3135" si="869">IF(D3135="H",$K$9*AF3135,$K$10*AF3135)</f>
        <v>159.88499999999999</v>
      </c>
      <c r="G3135" s="115">
        <f>ROUND(F3135*E3135,2)</f>
        <v>72.64</v>
      </c>
      <c r="AA3135" s="6" t="s">
        <v>1011</v>
      </c>
      <c r="AB3135" s="6" t="s">
        <v>1012</v>
      </c>
      <c r="AC3135" s="6" t="s">
        <v>8</v>
      </c>
      <c r="AD3135" s="6" t="s">
        <v>102</v>
      </c>
      <c r="AE3135" s="6">
        <v>0.45429999999999998</v>
      </c>
      <c r="AF3135" s="104">
        <v>213.18</v>
      </c>
      <c r="AG3135" s="104">
        <v>96.84</v>
      </c>
    </row>
    <row r="3136" spans="1:33" ht="15" customHeight="1">
      <c r="A3136" s="107"/>
      <c r="B3136" s="107"/>
      <c r="C3136" s="107"/>
      <c r="D3136" s="107"/>
      <c r="E3136" s="116" t="s">
        <v>75</v>
      </c>
      <c r="F3136" s="116"/>
      <c r="G3136" s="117">
        <f>SUM(G3135)</f>
        <v>72.64</v>
      </c>
      <c r="AE3136" s="6" t="s">
        <v>75</v>
      </c>
      <c r="AG3136" s="104">
        <v>96.84</v>
      </c>
    </row>
    <row r="3137" spans="1:33" ht="15" customHeight="1">
      <c r="A3137" s="110" t="s">
        <v>96</v>
      </c>
      <c r="B3137" s="110"/>
      <c r="C3137" s="111" t="s">
        <v>2</v>
      </c>
      <c r="D3137" s="111" t="s">
        <v>3</v>
      </c>
      <c r="E3137" s="111" t="s">
        <v>4</v>
      </c>
      <c r="F3137" s="111" t="s">
        <v>5</v>
      </c>
      <c r="G3137" s="111" t="s">
        <v>6</v>
      </c>
      <c r="AA3137" s="6" t="s">
        <v>96</v>
      </c>
      <c r="AC3137" s="6" t="s">
        <v>2</v>
      </c>
      <c r="AD3137" s="6" t="s">
        <v>3</v>
      </c>
      <c r="AE3137" s="6" t="s">
        <v>4</v>
      </c>
      <c r="AF3137" s="104" t="s">
        <v>5</v>
      </c>
      <c r="AG3137" s="104" t="s">
        <v>6</v>
      </c>
    </row>
    <row r="3138" spans="1:33" ht="15" customHeight="1">
      <c r="A3138" s="112" t="s">
        <v>405</v>
      </c>
      <c r="B3138" s="113" t="s">
        <v>1728</v>
      </c>
      <c r="C3138" s="112" t="s">
        <v>8</v>
      </c>
      <c r="D3138" s="112" t="s">
        <v>36</v>
      </c>
      <c r="E3138" s="114">
        <v>1.6701999999999999</v>
      </c>
      <c r="F3138" s="115">
        <f t="shared" ref="F3138:F3139" si="870">IF(D3138="H",$K$9*AF3138,$K$10*AF3138)</f>
        <v>16.297499999999999</v>
      </c>
      <c r="G3138" s="115">
        <f t="shared" ref="G3138:G3139" si="871">ROUND(F3138*E3138,2)</f>
        <v>27.22</v>
      </c>
      <c r="AA3138" s="6" t="s">
        <v>405</v>
      </c>
      <c r="AB3138" s="6" t="s">
        <v>1728</v>
      </c>
      <c r="AC3138" s="6" t="s">
        <v>8</v>
      </c>
      <c r="AD3138" s="6" t="s">
        <v>36</v>
      </c>
      <c r="AE3138" s="6">
        <v>1.6701999999999999</v>
      </c>
      <c r="AF3138" s="104">
        <v>21.73</v>
      </c>
      <c r="AG3138" s="104">
        <v>36.29</v>
      </c>
    </row>
    <row r="3139" spans="1:33" ht="15" customHeight="1">
      <c r="A3139" s="112" t="s">
        <v>127</v>
      </c>
      <c r="B3139" s="113" t="s">
        <v>1727</v>
      </c>
      <c r="C3139" s="112" t="s">
        <v>8</v>
      </c>
      <c r="D3139" s="112" t="s">
        <v>36</v>
      </c>
      <c r="E3139" s="114">
        <v>6.4683999999999999</v>
      </c>
      <c r="F3139" s="115">
        <f t="shared" si="870"/>
        <v>12.84</v>
      </c>
      <c r="G3139" s="115">
        <f t="shared" si="871"/>
        <v>83.05</v>
      </c>
      <c r="AA3139" s="6" t="s">
        <v>127</v>
      </c>
      <c r="AB3139" s="6" t="s">
        <v>1727</v>
      </c>
      <c r="AC3139" s="6" t="s">
        <v>8</v>
      </c>
      <c r="AD3139" s="6" t="s">
        <v>36</v>
      </c>
      <c r="AE3139" s="6">
        <v>6.4683999999999999</v>
      </c>
      <c r="AF3139" s="104">
        <v>17.12</v>
      </c>
      <c r="AG3139" s="104">
        <v>110.73</v>
      </c>
    </row>
    <row r="3140" spans="1:33" ht="18" customHeight="1">
      <c r="A3140" s="107"/>
      <c r="B3140" s="107"/>
      <c r="C3140" s="107"/>
      <c r="D3140" s="107"/>
      <c r="E3140" s="116" t="s">
        <v>99</v>
      </c>
      <c r="F3140" s="116"/>
      <c r="G3140" s="117">
        <f>SUM(G3138:G3139)</f>
        <v>110.27</v>
      </c>
      <c r="AE3140" s="6" t="s">
        <v>99</v>
      </c>
      <c r="AG3140" s="104">
        <v>147.02000000000001</v>
      </c>
    </row>
    <row r="3141" spans="1:33" ht="15" customHeight="1">
      <c r="A3141" s="110" t="s">
        <v>18</v>
      </c>
      <c r="B3141" s="110"/>
      <c r="C3141" s="111" t="s">
        <v>2</v>
      </c>
      <c r="D3141" s="111" t="s">
        <v>3</v>
      </c>
      <c r="E3141" s="111" t="s">
        <v>4</v>
      </c>
      <c r="F3141" s="111" t="s">
        <v>5</v>
      </c>
      <c r="G3141" s="111" t="s">
        <v>6</v>
      </c>
      <c r="AA3141" s="6" t="s">
        <v>18</v>
      </c>
      <c r="AC3141" s="6" t="s">
        <v>2</v>
      </c>
      <c r="AD3141" s="6" t="s">
        <v>3</v>
      </c>
      <c r="AE3141" s="6" t="s">
        <v>4</v>
      </c>
      <c r="AF3141" s="104" t="s">
        <v>5</v>
      </c>
      <c r="AG3141" s="104" t="s">
        <v>6</v>
      </c>
    </row>
    <row r="3142" spans="1:33" ht="29.1" customHeight="1">
      <c r="A3142" s="112" t="s">
        <v>1013</v>
      </c>
      <c r="B3142" s="113" t="s">
        <v>1014</v>
      </c>
      <c r="C3142" s="112" t="s">
        <v>8</v>
      </c>
      <c r="D3142" s="112" t="s">
        <v>102</v>
      </c>
      <c r="E3142" s="114">
        <v>0.80500000000000005</v>
      </c>
      <c r="F3142" s="115">
        <f>0.75*AF3142</f>
        <v>406.005</v>
      </c>
      <c r="G3142" s="115">
        <f>ROUND(F3142*E3142,2)</f>
        <v>326.83</v>
      </c>
      <c r="AA3142" s="6" t="s">
        <v>1013</v>
      </c>
      <c r="AB3142" s="6" t="s">
        <v>1014</v>
      </c>
      <c r="AC3142" s="6" t="s">
        <v>8</v>
      </c>
      <c r="AD3142" s="6" t="s">
        <v>102</v>
      </c>
      <c r="AE3142" s="6">
        <v>0.80500000000000005</v>
      </c>
      <c r="AF3142" s="104">
        <v>541.34</v>
      </c>
      <c r="AG3142" s="104">
        <v>435.77</v>
      </c>
    </row>
    <row r="3143" spans="1:33" ht="15" customHeight="1">
      <c r="A3143" s="107"/>
      <c r="B3143" s="107"/>
      <c r="C3143" s="107"/>
      <c r="D3143" s="107"/>
      <c r="E3143" s="116" t="s">
        <v>20</v>
      </c>
      <c r="F3143" s="116"/>
      <c r="G3143" s="117">
        <f>SUM(G3142)</f>
        <v>326.83</v>
      </c>
      <c r="AE3143" s="6" t="s">
        <v>20</v>
      </c>
      <c r="AG3143" s="104">
        <v>435.77</v>
      </c>
    </row>
    <row r="3144" spans="1:33" ht="15" customHeight="1">
      <c r="A3144" s="107"/>
      <c r="B3144" s="107"/>
      <c r="C3144" s="107"/>
      <c r="D3144" s="107"/>
      <c r="E3144" s="118" t="s">
        <v>21</v>
      </c>
      <c r="F3144" s="118"/>
      <c r="G3144" s="119">
        <f>G3143+G3140+G3136+G3133</f>
        <v>510.19999999999993</v>
      </c>
      <c r="AE3144" s="6" t="s">
        <v>21</v>
      </c>
      <c r="AG3144" s="104">
        <v>680.23</v>
      </c>
    </row>
    <row r="3145" spans="1:33" ht="9.9499999999999993" customHeight="1">
      <c r="A3145" s="107"/>
      <c r="B3145" s="107"/>
      <c r="C3145" s="108"/>
      <c r="D3145" s="108"/>
      <c r="E3145" s="107"/>
      <c r="F3145" s="107"/>
      <c r="G3145" s="107"/>
    </row>
    <row r="3146" spans="1:33" ht="20.100000000000001" customHeight="1">
      <c r="A3146" s="109" t="s">
        <v>1015</v>
      </c>
      <c r="B3146" s="109"/>
      <c r="C3146" s="109"/>
      <c r="D3146" s="109"/>
      <c r="E3146" s="109"/>
      <c r="F3146" s="109"/>
      <c r="G3146" s="109"/>
      <c r="AA3146" s="6" t="s">
        <v>1015</v>
      </c>
    </row>
    <row r="3147" spans="1:33" ht="15" customHeight="1">
      <c r="A3147" s="110" t="s">
        <v>18</v>
      </c>
      <c r="B3147" s="110"/>
      <c r="C3147" s="111" t="s">
        <v>2</v>
      </c>
      <c r="D3147" s="111" t="s">
        <v>3</v>
      </c>
      <c r="E3147" s="111" t="s">
        <v>4</v>
      </c>
      <c r="F3147" s="111" t="s">
        <v>5</v>
      </c>
      <c r="G3147" s="111" t="s">
        <v>6</v>
      </c>
      <c r="AA3147" s="6" t="s">
        <v>18</v>
      </c>
      <c r="AC3147" s="6" t="s">
        <v>2</v>
      </c>
      <c r="AD3147" s="6" t="s">
        <v>3</v>
      </c>
      <c r="AE3147" s="6" t="s">
        <v>4</v>
      </c>
      <c r="AF3147" s="104" t="s">
        <v>5</v>
      </c>
      <c r="AG3147" s="104" t="s">
        <v>6</v>
      </c>
    </row>
    <row r="3148" spans="1:33" ht="20.100000000000001" customHeight="1">
      <c r="A3148" s="112" t="s">
        <v>1016</v>
      </c>
      <c r="B3148" s="113" t="s">
        <v>1017</v>
      </c>
      <c r="C3148" s="112" t="s">
        <v>8</v>
      </c>
      <c r="D3148" s="112" t="s">
        <v>90</v>
      </c>
      <c r="E3148" s="114">
        <v>0.4461</v>
      </c>
      <c r="F3148" s="115">
        <f t="shared" ref="F3148:F3167" si="872">IF(D3148="H",$K$9*AF3148,$K$10*AF3148)</f>
        <v>12.75</v>
      </c>
      <c r="G3148" s="115">
        <f>TRUNC(F3148*E3148,2)</f>
        <v>5.68</v>
      </c>
      <c r="AA3148" s="6" t="s">
        <v>1016</v>
      </c>
      <c r="AB3148" s="6" t="s">
        <v>1017</v>
      </c>
      <c r="AC3148" s="6" t="s">
        <v>8</v>
      </c>
      <c r="AD3148" s="6" t="s">
        <v>90</v>
      </c>
      <c r="AE3148" s="6">
        <v>0.4461</v>
      </c>
      <c r="AF3148" s="104">
        <v>17</v>
      </c>
      <c r="AG3148" s="104">
        <v>7.58</v>
      </c>
    </row>
    <row r="3149" spans="1:33" ht="20.100000000000001" customHeight="1">
      <c r="A3149" s="112" t="s">
        <v>1018</v>
      </c>
      <c r="B3149" s="113" t="s">
        <v>1019</v>
      </c>
      <c r="C3149" s="112" t="s">
        <v>8</v>
      </c>
      <c r="D3149" s="112" t="s">
        <v>90</v>
      </c>
      <c r="E3149" s="114">
        <v>6.1683000000000003</v>
      </c>
      <c r="F3149" s="115">
        <f t="shared" si="872"/>
        <v>10.1175</v>
      </c>
      <c r="G3149" s="115">
        <f t="shared" ref="G3149:G3167" si="873">TRUNC(F3149*E3149,2)</f>
        <v>62.4</v>
      </c>
      <c r="AA3149" s="6" t="s">
        <v>1018</v>
      </c>
      <c r="AB3149" s="6" t="s">
        <v>1019</v>
      </c>
      <c r="AC3149" s="6" t="s">
        <v>8</v>
      </c>
      <c r="AD3149" s="6" t="s">
        <v>90</v>
      </c>
      <c r="AE3149" s="6">
        <v>6.1683000000000003</v>
      </c>
      <c r="AF3149" s="104">
        <v>13.49</v>
      </c>
      <c r="AG3149" s="104">
        <v>83.21</v>
      </c>
    </row>
    <row r="3150" spans="1:33" ht="20.100000000000001" customHeight="1">
      <c r="A3150" s="112" t="s">
        <v>1020</v>
      </c>
      <c r="B3150" s="113" t="s">
        <v>1021</v>
      </c>
      <c r="C3150" s="112" t="s">
        <v>8</v>
      </c>
      <c r="D3150" s="112" t="s">
        <v>90</v>
      </c>
      <c r="E3150" s="114">
        <v>3.3822000000000001</v>
      </c>
      <c r="F3150" s="115">
        <f t="shared" si="872"/>
        <v>8.557500000000001</v>
      </c>
      <c r="G3150" s="115">
        <f t="shared" si="873"/>
        <v>28.94</v>
      </c>
      <c r="AA3150" s="6" t="s">
        <v>1020</v>
      </c>
      <c r="AB3150" s="6" t="s">
        <v>1021</v>
      </c>
      <c r="AC3150" s="6" t="s">
        <v>8</v>
      </c>
      <c r="AD3150" s="6" t="s">
        <v>90</v>
      </c>
      <c r="AE3150" s="6">
        <v>3.3822000000000001</v>
      </c>
      <c r="AF3150" s="104">
        <v>11.41</v>
      </c>
      <c r="AG3150" s="104">
        <v>38.590000000000003</v>
      </c>
    </row>
    <row r="3151" spans="1:33" ht="20.100000000000001" customHeight="1">
      <c r="A3151" s="112" t="s">
        <v>1022</v>
      </c>
      <c r="B3151" s="113" t="s">
        <v>1023</v>
      </c>
      <c r="C3151" s="112" t="s">
        <v>8</v>
      </c>
      <c r="D3151" s="112" t="s">
        <v>90</v>
      </c>
      <c r="E3151" s="114">
        <v>0.76970000000000005</v>
      </c>
      <c r="F3151" s="115">
        <f t="shared" si="872"/>
        <v>12.03</v>
      </c>
      <c r="G3151" s="115">
        <f t="shared" si="873"/>
        <v>9.25</v>
      </c>
      <c r="AA3151" s="6" t="s">
        <v>1022</v>
      </c>
      <c r="AB3151" s="6" t="s">
        <v>1023</v>
      </c>
      <c r="AC3151" s="6" t="s">
        <v>8</v>
      </c>
      <c r="AD3151" s="6" t="s">
        <v>90</v>
      </c>
      <c r="AE3151" s="6">
        <v>0.76970000000000005</v>
      </c>
      <c r="AF3151" s="104">
        <v>16.04</v>
      </c>
      <c r="AG3151" s="104">
        <v>12.34</v>
      </c>
    </row>
    <row r="3152" spans="1:33" ht="20.100000000000001" customHeight="1">
      <c r="A3152" s="112" t="s">
        <v>1024</v>
      </c>
      <c r="B3152" s="113" t="s">
        <v>1025</v>
      </c>
      <c r="C3152" s="112" t="s">
        <v>8</v>
      </c>
      <c r="D3152" s="112" t="s">
        <v>90</v>
      </c>
      <c r="E3152" s="114">
        <v>0.40600000000000003</v>
      </c>
      <c r="F3152" s="115">
        <f t="shared" si="872"/>
        <v>11.3025</v>
      </c>
      <c r="G3152" s="115">
        <f t="shared" si="873"/>
        <v>4.58</v>
      </c>
      <c r="AA3152" s="6" t="s">
        <v>1024</v>
      </c>
      <c r="AB3152" s="6" t="s">
        <v>1025</v>
      </c>
      <c r="AC3152" s="6" t="s">
        <v>8</v>
      </c>
      <c r="AD3152" s="6" t="s">
        <v>90</v>
      </c>
      <c r="AE3152" s="6">
        <v>0.40600000000000003</v>
      </c>
      <c r="AF3152" s="104">
        <v>15.07</v>
      </c>
      <c r="AG3152" s="104">
        <v>6.11</v>
      </c>
    </row>
    <row r="3153" spans="1:33" ht="29.1" customHeight="1">
      <c r="A3153" s="112" t="s">
        <v>1026</v>
      </c>
      <c r="B3153" s="113" t="s">
        <v>1027</v>
      </c>
      <c r="C3153" s="112" t="s">
        <v>8</v>
      </c>
      <c r="D3153" s="112" t="s">
        <v>90</v>
      </c>
      <c r="E3153" s="114">
        <v>13.8202</v>
      </c>
      <c r="F3153" s="115">
        <f t="shared" si="872"/>
        <v>10.0725</v>
      </c>
      <c r="G3153" s="115">
        <f t="shared" si="873"/>
        <v>139.19999999999999</v>
      </c>
      <c r="AA3153" s="6" t="s">
        <v>1026</v>
      </c>
      <c r="AB3153" s="6" t="s">
        <v>1027</v>
      </c>
      <c r="AC3153" s="6" t="s">
        <v>8</v>
      </c>
      <c r="AD3153" s="6" t="s">
        <v>90</v>
      </c>
      <c r="AE3153" s="6">
        <v>13.8202</v>
      </c>
      <c r="AF3153" s="104">
        <v>13.43</v>
      </c>
      <c r="AG3153" s="104">
        <v>185.6</v>
      </c>
    </row>
    <row r="3154" spans="1:33" ht="29.1" customHeight="1">
      <c r="A3154" s="112" t="s">
        <v>1028</v>
      </c>
      <c r="B3154" s="113" t="s">
        <v>1029</v>
      </c>
      <c r="C3154" s="112" t="s">
        <v>8</v>
      </c>
      <c r="D3154" s="112" t="s">
        <v>90</v>
      </c>
      <c r="E3154" s="114">
        <v>8.5686</v>
      </c>
      <c r="F3154" s="115">
        <f t="shared" si="872"/>
        <v>9.69</v>
      </c>
      <c r="G3154" s="115">
        <f t="shared" si="873"/>
        <v>83.02</v>
      </c>
      <c r="AA3154" s="6" t="s">
        <v>1028</v>
      </c>
      <c r="AB3154" s="6" t="s">
        <v>1029</v>
      </c>
      <c r="AC3154" s="6" t="s">
        <v>8</v>
      </c>
      <c r="AD3154" s="6" t="s">
        <v>90</v>
      </c>
      <c r="AE3154" s="6">
        <v>8.5686</v>
      </c>
      <c r="AF3154" s="104">
        <v>12.92</v>
      </c>
      <c r="AG3154" s="104">
        <v>110.7</v>
      </c>
    </row>
    <row r="3155" spans="1:33" ht="29.1" customHeight="1">
      <c r="A3155" s="112" t="s">
        <v>1030</v>
      </c>
      <c r="B3155" s="113" t="s">
        <v>1031</v>
      </c>
      <c r="C3155" s="112" t="s">
        <v>8</v>
      </c>
      <c r="D3155" s="112" t="s">
        <v>90</v>
      </c>
      <c r="E3155" s="114">
        <v>8.0101999999999993</v>
      </c>
      <c r="F3155" s="115">
        <f t="shared" si="872"/>
        <v>10.342499999999999</v>
      </c>
      <c r="G3155" s="115">
        <f t="shared" si="873"/>
        <v>82.84</v>
      </c>
      <c r="AA3155" s="6" t="s">
        <v>1030</v>
      </c>
      <c r="AB3155" s="6" t="s">
        <v>1031</v>
      </c>
      <c r="AC3155" s="6" t="s">
        <v>8</v>
      </c>
      <c r="AD3155" s="6" t="s">
        <v>90</v>
      </c>
      <c r="AE3155" s="6">
        <v>8.0101999999999993</v>
      </c>
      <c r="AF3155" s="104">
        <v>13.79</v>
      </c>
      <c r="AG3155" s="104">
        <v>110.46</v>
      </c>
    </row>
    <row r="3156" spans="1:33" ht="29.1" customHeight="1">
      <c r="A3156" s="112" t="s">
        <v>1032</v>
      </c>
      <c r="B3156" s="113" t="s">
        <v>1033</v>
      </c>
      <c r="C3156" s="112" t="s">
        <v>8</v>
      </c>
      <c r="D3156" s="112" t="s">
        <v>90</v>
      </c>
      <c r="E3156" s="114">
        <v>19.815200000000001</v>
      </c>
      <c r="F3156" s="115">
        <f t="shared" si="872"/>
        <v>9.0224999999999991</v>
      </c>
      <c r="G3156" s="115">
        <f t="shared" si="873"/>
        <v>178.78</v>
      </c>
      <c r="AA3156" s="6" t="s">
        <v>1032</v>
      </c>
      <c r="AB3156" s="6" t="s">
        <v>1033</v>
      </c>
      <c r="AC3156" s="6" t="s">
        <v>8</v>
      </c>
      <c r="AD3156" s="6" t="s">
        <v>90</v>
      </c>
      <c r="AE3156" s="6">
        <v>19.815200000000001</v>
      </c>
      <c r="AF3156" s="104">
        <v>12.03</v>
      </c>
      <c r="AG3156" s="104">
        <v>238.37</v>
      </c>
    </row>
    <row r="3157" spans="1:33" ht="29.1" customHeight="1">
      <c r="A3157" s="112" t="s">
        <v>1034</v>
      </c>
      <c r="B3157" s="113" t="s">
        <v>1035</v>
      </c>
      <c r="C3157" s="112" t="s">
        <v>8</v>
      </c>
      <c r="D3157" s="112" t="s">
        <v>90</v>
      </c>
      <c r="E3157" s="114">
        <v>4.6157000000000004</v>
      </c>
      <c r="F3157" s="115">
        <f t="shared" si="872"/>
        <v>7.6650000000000009</v>
      </c>
      <c r="G3157" s="115">
        <f t="shared" si="873"/>
        <v>35.369999999999997</v>
      </c>
      <c r="AA3157" s="6" t="s">
        <v>1034</v>
      </c>
      <c r="AB3157" s="6" t="s">
        <v>1035</v>
      </c>
      <c r="AC3157" s="6" t="s">
        <v>8</v>
      </c>
      <c r="AD3157" s="6" t="s">
        <v>90</v>
      </c>
      <c r="AE3157" s="6">
        <v>4.6157000000000004</v>
      </c>
      <c r="AF3157" s="104">
        <v>10.220000000000001</v>
      </c>
      <c r="AG3157" s="104">
        <v>47.17</v>
      </c>
    </row>
    <row r="3158" spans="1:33" ht="29.1" customHeight="1">
      <c r="A3158" s="112" t="s">
        <v>1036</v>
      </c>
      <c r="B3158" s="113" t="s">
        <v>1037</v>
      </c>
      <c r="C3158" s="112" t="s">
        <v>8</v>
      </c>
      <c r="D3158" s="112" t="s">
        <v>90</v>
      </c>
      <c r="E3158" s="114">
        <v>1.0504</v>
      </c>
      <c r="F3158" s="115">
        <f t="shared" si="872"/>
        <v>10.3725</v>
      </c>
      <c r="G3158" s="115">
        <f t="shared" si="873"/>
        <v>10.89</v>
      </c>
      <c r="AA3158" s="6" t="s">
        <v>1036</v>
      </c>
      <c r="AB3158" s="6" t="s">
        <v>1037</v>
      </c>
      <c r="AC3158" s="6" t="s">
        <v>8</v>
      </c>
      <c r="AD3158" s="6" t="s">
        <v>90</v>
      </c>
      <c r="AE3158" s="6">
        <v>1.0504</v>
      </c>
      <c r="AF3158" s="104">
        <v>13.83</v>
      </c>
      <c r="AG3158" s="104">
        <v>14.52</v>
      </c>
    </row>
    <row r="3159" spans="1:33" ht="29.1" customHeight="1">
      <c r="A3159" s="112" t="s">
        <v>1038</v>
      </c>
      <c r="B3159" s="113" t="s">
        <v>1039</v>
      </c>
      <c r="C3159" s="112" t="s">
        <v>8</v>
      </c>
      <c r="D3159" s="112" t="s">
        <v>90</v>
      </c>
      <c r="E3159" s="114">
        <v>0.55400000000000005</v>
      </c>
      <c r="F3159" s="115">
        <f t="shared" si="872"/>
        <v>9.9824999999999999</v>
      </c>
      <c r="G3159" s="115">
        <f t="shared" si="873"/>
        <v>5.53</v>
      </c>
      <c r="AA3159" s="6" t="s">
        <v>1038</v>
      </c>
      <c r="AB3159" s="6" t="s">
        <v>1039</v>
      </c>
      <c r="AC3159" s="6" t="s">
        <v>8</v>
      </c>
      <c r="AD3159" s="6" t="s">
        <v>90</v>
      </c>
      <c r="AE3159" s="6">
        <v>0.55400000000000005</v>
      </c>
      <c r="AF3159" s="104">
        <v>13.31</v>
      </c>
      <c r="AG3159" s="104">
        <v>7.37</v>
      </c>
    </row>
    <row r="3160" spans="1:33" ht="29.1" customHeight="1">
      <c r="A3160" s="112" t="s">
        <v>1040</v>
      </c>
      <c r="B3160" s="113" t="s">
        <v>1041</v>
      </c>
      <c r="C3160" s="112" t="s">
        <v>8</v>
      </c>
      <c r="D3160" s="112" t="s">
        <v>90</v>
      </c>
      <c r="E3160" s="114">
        <v>2.6966999999999999</v>
      </c>
      <c r="F3160" s="115">
        <f t="shared" si="872"/>
        <v>10.612500000000001</v>
      </c>
      <c r="G3160" s="115">
        <f t="shared" si="873"/>
        <v>28.61</v>
      </c>
      <c r="AA3160" s="6" t="s">
        <v>1040</v>
      </c>
      <c r="AB3160" s="6" t="s">
        <v>1041</v>
      </c>
      <c r="AC3160" s="6" t="s">
        <v>8</v>
      </c>
      <c r="AD3160" s="6" t="s">
        <v>90</v>
      </c>
      <c r="AE3160" s="6">
        <v>2.6966999999999999</v>
      </c>
      <c r="AF3160" s="104">
        <v>14.15</v>
      </c>
      <c r="AG3160" s="104">
        <v>38.15</v>
      </c>
    </row>
    <row r="3161" spans="1:33" ht="29.1" customHeight="1">
      <c r="A3161" s="112" t="s">
        <v>1042</v>
      </c>
      <c r="B3161" s="113" t="s">
        <v>1043</v>
      </c>
      <c r="C3161" s="112" t="s">
        <v>8</v>
      </c>
      <c r="D3161" s="112" t="s">
        <v>102</v>
      </c>
      <c r="E3161" s="114">
        <v>9.3100000000000002E-2</v>
      </c>
      <c r="F3161" s="115">
        <f t="shared" si="872"/>
        <v>627.95249999999999</v>
      </c>
      <c r="G3161" s="115">
        <f t="shared" si="873"/>
        <v>58.46</v>
      </c>
      <c r="AA3161" s="6" t="s">
        <v>1042</v>
      </c>
      <c r="AB3161" s="6" t="s">
        <v>1043</v>
      </c>
      <c r="AC3161" s="6" t="s">
        <v>8</v>
      </c>
      <c r="AD3161" s="6" t="s">
        <v>102</v>
      </c>
      <c r="AE3161" s="6">
        <v>9.3100000000000002E-2</v>
      </c>
      <c r="AF3161" s="104">
        <v>837.27</v>
      </c>
      <c r="AG3161" s="104">
        <v>77.94</v>
      </c>
    </row>
    <row r="3162" spans="1:33" ht="20.100000000000001" customHeight="1">
      <c r="A3162" s="112" t="s">
        <v>1044</v>
      </c>
      <c r="B3162" s="113" t="s">
        <v>1045</v>
      </c>
      <c r="C3162" s="112" t="s">
        <v>8</v>
      </c>
      <c r="D3162" s="112" t="s">
        <v>102</v>
      </c>
      <c r="E3162" s="114">
        <v>0.14449999999999999</v>
      </c>
      <c r="F3162" s="115">
        <f t="shared" si="872"/>
        <v>630.4425</v>
      </c>
      <c r="G3162" s="115">
        <f t="shared" si="873"/>
        <v>91.09</v>
      </c>
      <c r="AA3162" s="6" t="s">
        <v>1044</v>
      </c>
      <c r="AB3162" s="6" t="s">
        <v>1045</v>
      </c>
      <c r="AC3162" s="6" t="s">
        <v>8</v>
      </c>
      <c r="AD3162" s="6" t="s">
        <v>102</v>
      </c>
      <c r="AE3162" s="6">
        <v>0.14449999999999999</v>
      </c>
      <c r="AF3162" s="104">
        <v>840.59</v>
      </c>
      <c r="AG3162" s="104">
        <v>121.46</v>
      </c>
    </row>
    <row r="3163" spans="1:33" ht="29.1" customHeight="1">
      <c r="A3163" s="112" t="s">
        <v>1046</v>
      </c>
      <c r="B3163" s="113" t="s">
        <v>1047</v>
      </c>
      <c r="C3163" s="112" t="s">
        <v>8</v>
      </c>
      <c r="D3163" s="112" t="s">
        <v>102</v>
      </c>
      <c r="E3163" s="114">
        <v>0.76229999999999998</v>
      </c>
      <c r="F3163" s="115">
        <f t="shared" si="872"/>
        <v>640.88249999999994</v>
      </c>
      <c r="G3163" s="115">
        <f t="shared" si="873"/>
        <v>488.54</v>
      </c>
      <c r="AA3163" s="6" t="s">
        <v>1046</v>
      </c>
      <c r="AB3163" s="6" t="s">
        <v>1047</v>
      </c>
      <c r="AC3163" s="6" t="s">
        <v>8</v>
      </c>
      <c r="AD3163" s="6" t="s">
        <v>102</v>
      </c>
      <c r="AE3163" s="6">
        <v>0.76229999999999998</v>
      </c>
      <c r="AF3163" s="104">
        <v>854.51</v>
      </c>
      <c r="AG3163" s="104">
        <v>651.39</v>
      </c>
    </row>
    <row r="3164" spans="1:33" ht="29.1" customHeight="1">
      <c r="A3164" s="112" t="s">
        <v>1048</v>
      </c>
      <c r="B3164" s="113" t="s">
        <v>1049</v>
      </c>
      <c r="C3164" s="112" t="s">
        <v>8</v>
      </c>
      <c r="D3164" s="112" t="s">
        <v>95</v>
      </c>
      <c r="E3164" s="114">
        <v>3.5855999999999999</v>
      </c>
      <c r="F3164" s="115">
        <f t="shared" si="872"/>
        <v>94.702500000000001</v>
      </c>
      <c r="G3164" s="115">
        <f t="shared" si="873"/>
        <v>339.56</v>
      </c>
      <c r="AA3164" s="6" t="s">
        <v>1048</v>
      </c>
      <c r="AB3164" s="6" t="s">
        <v>1049</v>
      </c>
      <c r="AC3164" s="6" t="s">
        <v>8</v>
      </c>
      <c r="AD3164" s="6" t="s">
        <v>95</v>
      </c>
      <c r="AE3164" s="6">
        <v>3.5855999999999999</v>
      </c>
      <c r="AF3164" s="104">
        <v>126.27</v>
      </c>
      <c r="AG3164" s="104">
        <v>452.75</v>
      </c>
    </row>
    <row r="3165" spans="1:33" ht="29.1" customHeight="1">
      <c r="A3165" s="112" t="s">
        <v>1050</v>
      </c>
      <c r="B3165" s="113" t="s">
        <v>1051</v>
      </c>
      <c r="C3165" s="112" t="s">
        <v>8</v>
      </c>
      <c r="D3165" s="112" t="s">
        <v>95</v>
      </c>
      <c r="E3165" s="114">
        <v>5.0823</v>
      </c>
      <c r="F3165" s="115">
        <f t="shared" si="872"/>
        <v>53.445000000000007</v>
      </c>
      <c r="G3165" s="115">
        <f t="shared" si="873"/>
        <v>271.62</v>
      </c>
      <c r="AA3165" s="6" t="s">
        <v>1050</v>
      </c>
      <c r="AB3165" s="6" t="s">
        <v>1051</v>
      </c>
      <c r="AC3165" s="6" t="s">
        <v>8</v>
      </c>
      <c r="AD3165" s="6" t="s">
        <v>95</v>
      </c>
      <c r="AE3165" s="6">
        <v>5.0823</v>
      </c>
      <c r="AF3165" s="104">
        <v>71.260000000000005</v>
      </c>
      <c r="AG3165" s="104">
        <v>362.16</v>
      </c>
    </row>
    <row r="3166" spans="1:33" ht="36.950000000000003" customHeight="1">
      <c r="A3166" s="112" t="s">
        <v>1052</v>
      </c>
      <c r="B3166" s="113" t="s">
        <v>1053</v>
      </c>
      <c r="C3166" s="112" t="s">
        <v>8</v>
      </c>
      <c r="D3166" s="112" t="s">
        <v>95</v>
      </c>
      <c r="E3166" s="114">
        <v>1.5026999999999999</v>
      </c>
      <c r="F3166" s="115">
        <f t="shared" si="872"/>
        <v>105.94499999999999</v>
      </c>
      <c r="G3166" s="115">
        <f t="shared" si="873"/>
        <v>159.19999999999999</v>
      </c>
      <c r="AA3166" s="6" t="s">
        <v>1052</v>
      </c>
      <c r="AB3166" s="6" t="s">
        <v>1053</v>
      </c>
      <c r="AC3166" s="6" t="s">
        <v>8</v>
      </c>
      <c r="AD3166" s="6" t="s">
        <v>95</v>
      </c>
      <c r="AE3166" s="6">
        <v>1.5026999999999999</v>
      </c>
      <c r="AF3166" s="104">
        <v>141.26</v>
      </c>
      <c r="AG3166" s="104">
        <v>212.27</v>
      </c>
    </row>
    <row r="3167" spans="1:33" ht="29.1" customHeight="1">
      <c r="A3167" s="112" t="s">
        <v>1054</v>
      </c>
      <c r="B3167" s="113" t="s">
        <v>1055</v>
      </c>
      <c r="C3167" s="112" t="s">
        <v>8</v>
      </c>
      <c r="D3167" s="112" t="s">
        <v>95</v>
      </c>
      <c r="E3167" s="114">
        <v>2.0916000000000001</v>
      </c>
      <c r="F3167" s="115">
        <f t="shared" si="872"/>
        <v>149.98499999999999</v>
      </c>
      <c r="G3167" s="115">
        <f t="shared" si="873"/>
        <v>313.7</v>
      </c>
      <c r="AA3167" s="6" t="s">
        <v>1054</v>
      </c>
      <c r="AB3167" s="6" t="s">
        <v>1055</v>
      </c>
      <c r="AC3167" s="6" t="s">
        <v>8</v>
      </c>
      <c r="AD3167" s="6" t="s">
        <v>95</v>
      </c>
      <c r="AE3167" s="6">
        <v>2.0916000000000001</v>
      </c>
      <c r="AF3167" s="104">
        <v>199.98</v>
      </c>
      <c r="AG3167" s="104">
        <v>418.27</v>
      </c>
    </row>
    <row r="3168" spans="1:33" ht="15" customHeight="1">
      <c r="A3168" s="107"/>
      <c r="B3168" s="107"/>
      <c r="C3168" s="107"/>
      <c r="D3168" s="107"/>
      <c r="E3168" s="116" t="s">
        <v>20</v>
      </c>
      <c r="F3168" s="116"/>
      <c r="G3168" s="117">
        <f>SUM(G3148:G3167)</f>
        <v>2397.2599999999998</v>
      </c>
      <c r="AE3168" s="6" t="s">
        <v>20</v>
      </c>
      <c r="AG3168" s="104">
        <v>3196.41</v>
      </c>
    </row>
    <row r="3169" spans="1:33" ht="15" customHeight="1">
      <c r="A3169" s="107"/>
      <c r="B3169" s="107"/>
      <c r="C3169" s="107"/>
      <c r="D3169" s="107"/>
      <c r="E3169" s="118" t="s">
        <v>21</v>
      </c>
      <c r="F3169" s="118"/>
      <c r="G3169" s="119">
        <f>G3168</f>
        <v>2397.2599999999998</v>
      </c>
      <c r="AE3169" s="6" t="s">
        <v>21</v>
      </c>
      <c r="AG3169" s="104">
        <v>3196.41</v>
      </c>
    </row>
    <row r="3170" spans="1:33" ht="9.9499999999999993" customHeight="1">
      <c r="A3170" s="107"/>
      <c r="B3170" s="107"/>
      <c r="C3170" s="108"/>
      <c r="D3170" s="108"/>
      <c r="E3170" s="107"/>
      <c r="F3170" s="107"/>
      <c r="G3170" s="107"/>
    </row>
    <row r="3171" spans="1:33" ht="20.100000000000001" customHeight="1">
      <c r="A3171" s="109" t="s">
        <v>1056</v>
      </c>
      <c r="B3171" s="109"/>
      <c r="C3171" s="109"/>
      <c r="D3171" s="109"/>
      <c r="E3171" s="109"/>
      <c r="F3171" s="109"/>
      <c r="G3171" s="109"/>
      <c r="AA3171" s="6" t="s">
        <v>1056</v>
      </c>
    </row>
    <row r="3172" spans="1:33" ht="15" customHeight="1">
      <c r="A3172" s="110" t="s">
        <v>96</v>
      </c>
      <c r="B3172" s="110"/>
      <c r="C3172" s="111" t="s">
        <v>2</v>
      </c>
      <c r="D3172" s="111" t="s">
        <v>3</v>
      </c>
      <c r="E3172" s="111" t="s">
        <v>4</v>
      </c>
      <c r="F3172" s="111" t="s">
        <v>5</v>
      </c>
      <c r="G3172" s="111" t="s">
        <v>6</v>
      </c>
      <c r="AA3172" s="6" t="s">
        <v>96</v>
      </c>
      <c r="AC3172" s="6" t="s">
        <v>2</v>
      </c>
      <c r="AD3172" s="6" t="s">
        <v>3</v>
      </c>
      <c r="AE3172" s="6" t="s">
        <v>4</v>
      </c>
      <c r="AF3172" s="104" t="s">
        <v>5</v>
      </c>
      <c r="AG3172" s="104" t="s">
        <v>6</v>
      </c>
    </row>
    <row r="3173" spans="1:33" ht="15" customHeight="1">
      <c r="A3173" s="112" t="s">
        <v>405</v>
      </c>
      <c r="B3173" s="113" t="s">
        <v>1728</v>
      </c>
      <c r="C3173" s="112" t="s">
        <v>8</v>
      </c>
      <c r="D3173" s="112" t="s">
        <v>36</v>
      </c>
      <c r="E3173" s="114">
        <v>0.27179999999999999</v>
      </c>
      <c r="F3173" s="115">
        <f t="shared" ref="F3173:F3174" si="874">IF(D3173="H",$K$9*AF3173,$K$10*AF3173)</f>
        <v>16.297499999999999</v>
      </c>
      <c r="G3173" s="115">
        <f t="shared" ref="G3173:G3174" si="875">ROUND(F3173*E3173,2)</f>
        <v>4.43</v>
      </c>
      <c r="AA3173" s="6" t="s">
        <v>405</v>
      </c>
      <c r="AB3173" s="6" t="s">
        <v>1728</v>
      </c>
      <c r="AC3173" s="6" t="s">
        <v>8</v>
      </c>
      <c r="AD3173" s="6" t="s">
        <v>36</v>
      </c>
      <c r="AE3173" s="6">
        <v>0.27179999999999999</v>
      </c>
      <c r="AF3173" s="104">
        <v>21.73</v>
      </c>
      <c r="AG3173" s="104">
        <v>5.9</v>
      </c>
    </row>
    <row r="3174" spans="1:33" ht="15" customHeight="1">
      <c r="A3174" s="112" t="s">
        <v>127</v>
      </c>
      <c r="B3174" s="113" t="s">
        <v>1727</v>
      </c>
      <c r="C3174" s="112" t="s">
        <v>8</v>
      </c>
      <c r="D3174" s="112" t="s">
        <v>36</v>
      </c>
      <c r="E3174" s="114">
        <v>7.4099999999999999E-2</v>
      </c>
      <c r="F3174" s="115">
        <f t="shared" si="874"/>
        <v>12.84</v>
      </c>
      <c r="G3174" s="115">
        <f t="shared" si="875"/>
        <v>0.95</v>
      </c>
      <c r="AA3174" s="6" t="s">
        <v>127</v>
      </c>
      <c r="AB3174" s="6" t="s">
        <v>1727</v>
      </c>
      <c r="AC3174" s="6" t="s">
        <v>8</v>
      </c>
      <c r="AD3174" s="6" t="s">
        <v>36</v>
      </c>
      <c r="AE3174" s="6">
        <v>7.4099999999999999E-2</v>
      </c>
      <c r="AF3174" s="104">
        <v>17.12</v>
      </c>
      <c r="AG3174" s="104">
        <v>1.26</v>
      </c>
    </row>
    <row r="3175" spans="1:33" ht="18" customHeight="1">
      <c r="A3175" s="107"/>
      <c r="B3175" s="107"/>
      <c r="C3175" s="107"/>
      <c r="D3175" s="107"/>
      <c r="E3175" s="116" t="s">
        <v>99</v>
      </c>
      <c r="F3175" s="116"/>
      <c r="G3175" s="117">
        <f>SUM(G3173:G3174)</f>
        <v>5.38</v>
      </c>
      <c r="AE3175" s="6" t="s">
        <v>99</v>
      </c>
      <c r="AG3175" s="104">
        <v>7.16</v>
      </c>
    </row>
    <row r="3176" spans="1:33" ht="15" customHeight="1">
      <c r="A3176" s="110" t="s">
        <v>18</v>
      </c>
      <c r="B3176" s="110"/>
      <c r="C3176" s="111" t="s">
        <v>2</v>
      </c>
      <c r="D3176" s="111" t="s">
        <v>3</v>
      </c>
      <c r="E3176" s="111" t="s">
        <v>4</v>
      </c>
      <c r="F3176" s="111" t="s">
        <v>5</v>
      </c>
      <c r="G3176" s="111" t="s">
        <v>6</v>
      </c>
      <c r="AA3176" s="6" t="s">
        <v>18</v>
      </c>
      <c r="AC3176" s="6" t="s">
        <v>2</v>
      </c>
      <c r="AD3176" s="6" t="s">
        <v>3</v>
      </c>
      <c r="AE3176" s="6" t="s">
        <v>4</v>
      </c>
      <c r="AF3176" s="104" t="s">
        <v>5</v>
      </c>
      <c r="AG3176" s="104" t="s">
        <v>6</v>
      </c>
    </row>
    <row r="3177" spans="1:33" ht="29.1" customHeight="1">
      <c r="A3177" s="112" t="s">
        <v>406</v>
      </c>
      <c r="B3177" s="113" t="s">
        <v>407</v>
      </c>
      <c r="C3177" s="112" t="s">
        <v>8</v>
      </c>
      <c r="D3177" s="112" t="s">
        <v>102</v>
      </c>
      <c r="E3177" s="114">
        <v>5.6500000000000002E-2</v>
      </c>
      <c r="F3177" s="115">
        <f>0.75*AF3177</f>
        <v>361.875</v>
      </c>
      <c r="G3177" s="115">
        <f>ROUND(F3177*E3177,2)</f>
        <v>20.45</v>
      </c>
      <c r="AA3177" s="6" t="s">
        <v>406</v>
      </c>
      <c r="AB3177" s="6" t="s">
        <v>407</v>
      </c>
      <c r="AC3177" s="6" t="s">
        <v>8</v>
      </c>
      <c r="AD3177" s="6" t="s">
        <v>102</v>
      </c>
      <c r="AE3177" s="6">
        <v>5.6500000000000002E-2</v>
      </c>
      <c r="AF3177" s="104">
        <v>482.5</v>
      </c>
      <c r="AG3177" s="104">
        <v>27.26</v>
      </c>
    </row>
    <row r="3178" spans="1:33" ht="15" customHeight="1">
      <c r="A3178" s="107"/>
      <c r="B3178" s="107"/>
      <c r="C3178" s="107"/>
      <c r="D3178" s="107"/>
      <c r="E3178" s="116" t="s">
        <v>20</v>
      </c>
      <c r="F3178" s="116"/>
      <c r="G3178" s="117">
        <f>SUM(G3177)</f>
        <v>20.45</v>
      </c>
      <c r="AE3178" s="6" t="s">
        <v>20</v>
      </c>
      <c r="AG3178" s="104">
        <v>27.26</v>
      </c>
    </row>
    <row r="3179" spans="1:33" ht="15" customHeight="1">
      <c r="A3179" s="107"/>
      <c r="B3179" s="107"/>
      <c r="C3179" s="107"/>
      <c r="D3179" s="107"/>
      <c r="E3179" s="118" t="s">
        <v>21</v>
      </c>
      <c r="F3179" s="118"/>
      <c r="G3179" s="119">
        <f>G3178+G3175</f>
        <v>25.83</v>
      </c>
      <c r="AE3179" s="6" t="s">
        <v>21</v>
      </c>
      <c r="AG3179" s="104">
        <v>34.42</v>
      </c>
    </row>
    <row r="3180" spans="1:33" ht="9.9499999999999993" customHeight="1">
      <c r="A3180" s="107"/>
      <c r="B3180" s="107"/>
      <c r="C3180" s="108"/>
      <c r="D3180" s="108"/>
      <c r="E3180" s="107"/>
      <c r="F3180" s="107"/>
      <c r="G3180" s="107"/>
    </row>
    <row r="3181" spans="1:33" ht="31.5" customHeight="1">
      <c r="A3181" s="109" t="s">
        <v>1057</v>
      </c>
      <c r="B3181" s="109"/>
      <c r="C3181" s="109"/>
      <c r="D3181" s="109"/>
      <c r="E3181" s="109"/>
      <c r="F3181" s="109"/>
      <c r="G3181" s="109"/>
      <c r="AA3181" s="6" t="s">
        <v>1057</v>
      </c>
    </row>
    <row r="3182" spans="1:33" ht="15" customHeight="1">
      <c r="A3182" s="110" t="s">
        <v>63</v>
      </c>
      <c r="B3182" s="110"/>
      <c r="C3182" s="111" t="s">
        <v>2</v>
      </c>
      <c r="D3182" s="111" t="s">
        <v>3</v>
      </c>
      <c r="E3182" s="111" t="s">
        <v>4</v>
      </c>
      <c r="F3182" s="111" t="s">
        <v>5</v>
      </c>
      <c r="G3182" s="111" t="s">
        <v>6</v>
      </c>
      <c r="AA3182" s="6" t="s">
        <v>63</v>
      </c>
      <c r="AC3182" s="6" t="s">
        <v>2</v>
      </c>
      <c r="AD3182" s="6" t="s">
        <v>3</v>
      </c>
      <c r="AE3182" s="6" t="s">
        <v>4</v>
      </c>
      <c r="AF3182" s="104" t="s">
        <v>5</v>
      </c>
      <c r="AG3182" s="104" t="s">
        <v>6</v>
      </c>
    </row>
    <row r="3183" spans="1:33" ht="20.100000000000001" customHeight="1">
      <c r="A3183" s="112" t="s">
        <v>737</v>
      </c>
      <c r="B3183" s="113" t="s">
        <v>738</v>
      </c>
      <c r="C3183" s="112" t="s">
        <v>8</v>
      </c>
      <c r="D3183" s="112" t="s">
        <v>112</v>
      </c>
      <c r="E3183" s="114">
        <v>0.21</v>
      </c>
      <c r="F3183" s="115">
        <f t="shared" ref="F3183:F3184" si="876">IF(D3183="H",$K$9*AF3183,$K$10*AF3183)</f>
        <v>15.7575</v>
      </c>
      <c r="G3183" s="115">
        <f t="shared" ref="G3183:G3185" si="877">ROUND(F3183*E3183,2)</f>
        <v>3.31</v>
      </c>
      <c r="AA3183" s="6" t="s">
        <v>737</v>
      </c>
      <c r="AB3183" s="6" t="s">
        <v>738</v>
      </c>
      <c r="AC3183" s="6" t="s">
        <v>8</v>
      </c>
      <c r="AD3183" s="6" t="s">
        <v>112</v>
      </c>
      <c r="AE3183" s="6">
        <v>0.21</v>
      </c>
      <c r="AF3183" s="104">
        <v>21.01</v>
      </c>
      <c r="AG3183" s="104">
        <v>4.41</v>
      </c>
    </row>
    <row r="3184" spans="1:33" ht="15" customHeight="1">
      <c r="A3184" s="112" t="s">
        <v>425</v>
      </c>
      <c r="B3184" s="113" t="s">
        <v>426</v>
      </c>
      <c r="C3184" s="112" t="s">
        <v>8</v>
      </c>
      <c r="D3184" s="112" t="s">
        <v>90</v>
      </c>
      <c r="E3184" s="114">
        <v>0.5</v>
      </c>
      <c r="F3184" s="115">
        <f t="shared" si="876"/>
        <v>0.74249999999999994</v>
      </c>
      <c r="G3184" s="115">
        <f t="shared" si="877"/>
        <v>0.37</v>
      </c>
      <c r="AA3184" s="6" t="s">
        <v>425</v>
      </c>
      <c r="AB3184" s="6" t="s">
        <v>426</v>
      </c>
      <c r="AC3184" s="6" t="s">
        <v>8</v>
      </c>
      <c r="AD3184" s="6" t="s">
        <v>90</v>
      </c>
      <c r="AE3184" s="6">
        <v>0.5</v>
      </c>
      <c r="AF3184" s="104">
        <v>0.99</v>
      </c>
      <c r="AG3184" s="104">
        <v>0.49</v>
      </c>
    </row>
    <row r="3185" spans="1:33" ht="15" customHeight="1">
      <c r="A3185" s="107"/>
      <c r="B3185" s="107"/>
      <c r="C3185" s="107"/>
      <c r="D3185" s="107"/>
      <c r="E3185" s="116" t="s">
        <v>75</v>
      </c>
      <c r="F3185" s="116"/>
      <c r="G3185" s="117">
        <f>SUM(G3182:G3184)</f>
        <v>3.68</v>
      </c>
      <c r="AE3185" s="6" t="s">
        <v>75</v>
      </c>
      <c r="AG3185" s="104">
        <v>4.9000000000000004</v>
      </c>
    </row>
    <row r="3186" spans="1:33" ht="15" customHeight="1">
      <c r="A3186" s="110" t="s">
        <v>96</v>
      </c>
      <c r="B3186" s="110"/>
      <c r="C3186" s="111" t="s">
        <v>2</v>
      </c>
      <c r="D3186" s="111" t="s">
        <v>3</v>
      </c>
      <c r="E3186" s="111" t="s">
        <v>4</v>
      </c>
      <c r="F3186" s="111" t="s">
        <v>5</v>
      </c>
      <c r="G3186" s="111" t="s">
        <v>6</v>
      </c>
      <c r="AA3186" s="6" t="s">
        <v>96</v>
      </c>
      <c r="AC3186" s="6" t="s">
        <v>2</v>
      </c>
      <c r="AD3186" s="6" t="s">
        <v>3</v>
      </c>
      <c r="AE3186" s="6" t="s">
        <v>4</v>
      </c>
      <c r="AF3186" s="104" t="s">
        <v>5</v>
      </c>
      <c r="AG3186" s="104" t="s">
        <v>6</v>
      </c>
    </row>
    <row r="3187" spans="1:33" ht="15" customHeight="1">
      <c r="A3187" s="112" t="s">
        <v>405</v>
      </c>
      <c r="B3187" s="113" t="s">
        <v>1728</v>
      </c>
      <c r="C3187" s="112" t="s">
        <v>8</v>
      </c>
      <c r="D3187" s="112" t="s">
        <v>36</v>
      </c>
      <c r="E3187" s="114">
        <v>0.214</v>
      </c>
      <c r="F3187" s="115">
        <f t="shared" ref="F3187:F3188" si="878">IF(D3187="H",$K$9*AF3187,$K$10*AF3187)</f>
        <v>16.297499999999999</v>
      </c>
      <c r="G3187" s="115">
        <f t="shared" ref="G3187:G3188" si="879">ROUND(F3187*E3187,2)</f>
        <v>3.49</v>
      </c>
      <c r="AA3187" s="6" t="s">
        <v>405</v>
      </c>
      <c r="AB3187" s="6" t="s">
        <v>1728</v>
      </c>
      <c r="AC3187" s="6" t="s">
        <v>8</v>
      </c>
      <c r="AD3187" s="6" t="s">
        <v>36</v>
      </c>
      <c r="AE3187" s="6">
        <v>0.214</v>
      </c>
      <c r="AF3187" s="104">
        <v>21.73</v>
      </c>
      <c r="AG3187" s="104">
        <v>4.6500000000000004</v>
      </c>
    </row>
    <row r="3188" spans="1:33" ht="15" customHeight="1">
      <c r="A3188" s="112" t="s">
        <v>127</v>
      </c>
      <c r="B3188" s="113" t="s">
        <v>1727</v>
      </c>
      <c r="C3188" s="112" t="s">
        <v>8</v>
      </c>
      <c r="D3188" s="112" t="s">
        <v>36</v>
      </c>
      <c r="E3188" s="114">
        <v>0.107</v>
      </c>
      <c r="F3188" s="115">
        <f t="shared" si="878"/>
        <v>12.84</v>
      </c>
      <c r="G3188" s="115">
        <f t="shared" si="879"/>
        <v>1.37</v>
      </c>
      <c r="AA3188" s="6" t="s">
        <v>127</v>
      </c>
      <c r="AB3188" s="6" t="s">
        <v>1727</v>
      </c>
      <c r="AC3188" s="6" t="s">
        <v>8</v>
      </c>
      <c r="AD3188" s="6" t="s">
        <v>36</v>
      </c>
      <c r="AE3188" s="6">
        <v>0.107</v>
      </c>
      <c r="AF3188" s="104">
        <v>17.12</v>
      </c>
      <c r="AG3188" s="104">
        <v>1.83</v>
      </c>
    </row>
    <row r="3189" spans="1:33" ht="18" customHeight="1">
      <c r="A3189" s="107"/>
      <c r="B3189" s="107"/>
      <c r="C3189" s="107"/>
      <c r="D3189" s="107"/>
      <c r="E3189" s="116" t="s">
        <v>99</v>
      </c>
      <c r="F3189" s="116"/>
      <c r="G3189" s="117">
        <f>SUM(G3187:G3188)</f>
        <v>4.8600000000000003</v>
      </c>
      <c r="AE3189" s="6" t="s">
        <v>99</v>
      </c>
      <c r="AG3189" s="104">
        <v>6.48</v>
      </c>
    </row>
    <row r="3190" spans="1:33" ht="15" customHeight="1">
      <c r="A3190" s="110" t="s">
        <v>18</v>
      </c>
      <c r="B3190" s="110"/>
      <c r="C3190" s="111" t="s">
        <v>2</v>
      </c>
      <c r="D3190" s="111" t="s">
        <v>3</v>
      </c>
      <c r="E3190" s="111" t="s">
        <v>4</v>
      </c>
      <c r="F3190" s="111" t="s">
        <v>5</v>
      </c>
      <c r="G3190" s="111" t="s">
        <v>6</v>
      </c>
      <c r="AA3190" s="6" t="s">
        <v>18</v>
      </c>
      <c r="AC3190" s="6" t="s">
        <v>2</v>
      </c>
      <c r="AD3190" s="6" t="s">
        <v>3</v>
      </c>
      <c r="AE3190" s="6" t="s">
        <v>4</v>
      </c>
      <c r="AF3190" s="104" t="s">
        <v>5</v>
      </c>
      <c r="AG3190" s="104" t="s">
        <v>6</v>
      </c>
    </row>
    <row r="3191" spans="1:33" ht="29.1" customHeight="1">
      <c r="A3191" s="112" t="s">
        <v>739</v>
      </c>
      <c r="B3191" s="113" t="s">
        <v>740</v>
      </c>
      <c r="C3191" s="112" t="s">
        <v>8</v>
      </c>
      <c r="D3191" s="112" t="s">
        <v>102</v>
      </c>
      <c r="E3191" s="114">
        <v>3.1E-2</v>
      </c>
      <c r="F3191" s="115">
        <f t="shared" ref="F3191" si="880">IF(D3191="H",$K$9*AF3191,$K$10*AF3191)</f>
        <v>501.89250000000004</v>
      </c>
      <c r="G3191" s="115">
        <f>ROUND(F3191*E3191,2)</f>
        <v>15.56</v>
      </c>
      <c r="AA3191" s="6" t="s">
        <v>739</v>
      </c>
      <c r="AB3191" s="6" t="s">
        <v>740</v>
      </c>
      <c r="AC3191" s="6" t="s">
        <v>8</v>
      </c>
      <c r="AD3191" s="6" t="s">
        <v>102</v>
      </c>
      <c r="AE3191" s="6">
        <v>3.1E-2</v>
      </c>
      <c r="AF3191" s="104">
        <v>669.19</v>
      </c>
      <c r="AG3191" s="104">
        <v>20.74</v>
      </c>
    </row>
    <row r="3192" spans="1:33" ht="15" customHeight="1">
      <c r="A3192" s="107"/>
      <c r="B3192" s="107"/>
      <c r="C3192" s="107"/>
      <c r="D3192" s="107"/>
      <c r="E3192" s="116" t="s">
        <v>20</v>
      </c>
      <c r="F3192" s="116"/>
      <c r="G3192" s="117">
        <f>SUM(G3191)</f>
        <v>15.56</v>
      </c>
      <c r="AE3192" s="6" t="s">
        <v>20</v>
      </c>
      <c r="AG3192" s="104">
        <v>20.74</v>
      </c>
    </row>
    <row r="3193" spans="1:33" ht="15" customHeight="1">
      <c r="A3193" s="107"/>
      <c r="B3193" s="107"/>
      <c r="C3193" s="107"/>
      <c r="D3193" s="107"/>
      <c r="E3193" s="118" t="s">
        <v>21</v>
      </c>
      <c r="F3193" s="118"/>
      <c r="G3193" s="119">
        <f>G3192+G3189+G3185</f>
        <v>24.1</v>
      </c>
      <c r="AE3193" s="6" t="s">
        <v>21</v>
      </c>
      <c r="AG3193" s="104">
        <v>32.119999999999997</v>
      </c>
    </row>
    <row r="3194" spans="1:33" ht="9.9499999999999993" customHeight="1">
      <c r="A3194" s="107"/>
      <c r="B3194" s="107"/>
      <c r="C3194" s="108"/>
      <c r="D3194" s="108"/>
      <c r="E3194" s="107"/>
      <c r="F3194" s="107"/>
      <c r="G3194" s="107"/>
    </row>
    <row r="3195" spans="1:33" ht="20.100000000000001" customHeight="1">
      <c r="A3195" s="109" t="s">
        <v>1058</v>
      </c>
      <c r="B3195" s="109"/>
      <c r="C3195" s="109"/>
      <c r="D3195" s="109"/>
      <c r="E3195" s="109"/>
      <c r="F3195" s="109"/>
      <c r="G3195" s="109"/>
      <c r="AA3195" s="6" t="s">
        <v>1058</v>
      </c>
    </row>
    <row r="3196" spans="1:33" ht="15" customHeight="1">
      <c r="A3196" s="110" t="s">
        <v>63</v>
      </c>
      <c r="B3196" s="110"/>
      <c r="C3196" s="111" t="s">
        <v>2</v>
      </c>
      <c r="D3196" s="111" t="s">
        <v>3</v>
      </c>
      <c r="E3196" s="111" t="s">
        <v>4</v>
      </c>
      <c r="F3196" s="111" t="s">
        <v>5</v>
      </c>
      <c r="G3196" s="111" t="s">
        <v>6</v>
      </c>
      <c r="AA3196" s="6" t="s">
        <v>63</v>
      </c>
      <c r="AC3196" s="6" t="s">
        <v>2</v>
      </c>
      <c r="AD3196" s="6" t="s">
        <v>3</v>
      </c>
      <c r="AE3196" s="6" t="s">
        <v>4</v>
      </c>
      <c r="AF3196" s="104" t="s">
        <v>5</v>
      </c>
      <c r="AG3196" s="104" t="s">
        <v>6</v>
      </c>
    </row>
    <row r="3197" spans="1:33" ht="20.100000000000001" customHeight="1">
      <c r="A3197" s="112" t="s">
        <v>409</v>
      </c>
      <c r="B3197" s="113" t="s">
        <v>410</v>
      </c>
      <c r="C3197" s="112" t="s">
        <v>8</v>
      </c>
      <c r="D3197" s="112" t="s">
        <v>55</v>
      </c>
      <c r="E3197" s="114">
        <v>37.74</v>
      </c>
      <c r="F3197" s="115">
        <f t="shared" ref="F3197:F3199" si="881">0.75*AF3197</f>
        <v>0.51</v>
      </c>
      <c r="G3197" s="115">
        <f t="shared" ref="G3197:G3199" si="882">ROUND(F3197*E3197,2)</f>
        <v>19.25</v>
      </c>
      <c r="AA3197" s="6" t="s">
        <v>409</v>
      </c>
      <c r="AB3197" s="6" t="s">
        <v>410</v>
      </c>
      <c r="AC3197" s="6" t="s">
        <v>8</v>
      </c>
      <c r="AD3197" s="6" t="s">
        <v>55</v>
      </c>
      <c r="AE3197" s="6">
        <v>37.74</v>
      </c>
      <c r="AF3197" s="104">
        <v>0.68</v>
      </c>
      <c r="AG3197" s="104">
        <v>25.66</v>
      </c>
    </row>
    <row r="3198" spans="1:33" ht="15" customHeight="1">
      <c r="A3198" s="112" t="s">
        <v>411</v>
      </c>
      <c r="B3198" s="113" t="s">
        <v>412</v>
      </c>
      <c r="C3198" s="112" t="s">
        <v>8</v>
      </c>
      <c r="D3198" s="112" t="s">
        <v>413</v>
      </c>
      <c r="E3198" s="114">
        <v>6.8999999999999999E-3</v>
      </c>
      <c r="F3198" s="115">
        <f t="shared" si="881"/>
        <v>29.055</v>
      </c>
      <c r="G3198" s="115">
        <f t="shared" si="882"/>
        <v>0.2</v>
      </c>
      <c r="AA3198" s="6" t="s">
        <v>411</v>
      </c>
      <c r="AB3198" s="6" t="s">
        <v>412</v>
      </c>
      <c r="AC3198" s="6" t="s">
        <v>8</v>
      </c>
      <c r="AD3198" s="6" t="s">
        <v>413</v>
      </c>
      <c r="AE3198" s="6">
        <v>6.8999999999999999E-3</v>
      </c>
      <c r="AF3198" s="104">
        <v>38.74</v>
      </c>
      <c r="AG3198" s="104">
        <v>0.26</v>
      </c>
    </row>
    <row r="3199" spans="1:33" ht="20.100000000000001" customHeight="1">
      <c r="A3199" s="112" t="s">
        <v>559</v>
      </c>
      <c r="B3199" s="113" t="s">
        <v>560</v>
      </c>
      <c r="C3199" s="112" t="s">
        <v>8</v>
      </c>
      <c r="D3199" s="112" t="s">
        <v>87</v>
      </c>
      <c r="E3199" s="114">
        <v>0.57999999999999996</v>
      </c>
      <c r="F3199" s="115">
        <f t="shared" si="881"/>
        <v>2.7075</v>
      </c>
      <c r="G3199" s="115">
        <f t="shared" si="882"/>
        <v>1.57</v>
      </c>
      <c r="AA3199" s="6" t="s">
        <v>559</v>
      </c>
      <c r="AB3199" s="6" t="s">
        <v>560</v>
      </c>
      <c r="AC3199" s="6" t="s">
        <v>8</v>
      </c>
      <c r="AD3199" s="6" t="s">
        <v>87</v>
      </c>
      <c r="AE3199" s="6">
        <v>0.57999999999999996</v>
      </c>
      <c r="AF3199" s="104">
        <v>3.61</v>
      </c>
      <c r="AG3199" s="104">
        <v>2.09</v>
      </c>
    </row>
    <row r="3200" spans="1:33" ht="15" customHeight="1">
      <c r="A3200" s="107"/>
      <c r="B3200" s="107"/>
      <c r="C3200" s="107"/>
      <c r="D3200" s="107"/>
      <c r="E3200" s="116" t="s">
        <v>75</v>
      </c>
      <c r="F3200" s="116"/>
      <c r="G3200" s="117">
        <f>SUM(G3197:G3199)</f>
        <v>21.02</v>
      </c>
      <c r="AE3200" s="6" t="s">
        <v>75</v>
      </c>
      <c r="AG3200" s="104">
        <v>28.01</v>
      </c>
    </row>
    <row r="3201" spans="1:33" ht="15" customHeight="1">
      <c r="A3201" s="110" t="s">
        <v>96</v>
      </c>
      <c r="B3201" s="110"/>
      <c r="C3201" s="111" t="s">
        <v>2</v>
      </c>
      <c r="D3201" s="111" t="s">
        <v>3</v>
      </c>
      <c r="E3201" s="111" t="s">
        <v>4</v>
      </c>
      <c r="F3201" s="111" t="s">
        <v>5</v>
      </c>
      <c r="G3201" s="111" t="s">
        <v>6</v>
      </c>
      <c r="AA3201" s="6" t="s">
        <v>96</v>
      </c>
      <c r="AC3201" s="6" t="s">
        <v>2</v>
      </c>
      <c r="AD3201" s="6" t="s">
        <v>3</v>
      </c>
      <c r="AE3201" s="6" t="s">
        <v>4</v>
      </c>
      <c r="AF3201" s="104" t="s">
        <v>5</v>
      </c>
      <c r="AG3201" s="104" t="s">
        <v>6</v>
      </c>
    </row>
    <row r="3202" spans="1:33" ht="15" customHeight="1">
      <c r="A3202" s="112" t="s">
        <v>405</v>
      </c>
      <c r="B3202" s="113" t="s">
        <v>1728</v>
      </c>
      <c r="C3202" s="112" t="s">
        <v>8</v>
      </c>
      <c r="D3202" s="112" t="s">
        <v>36</v>
      </c>
      <c r="E3202" s="114">
        <v>2.2000000000000002</v>
      </c>
      <c r="F3202" s="115">
        <f t="shared" ref="F3202:F3203" si="883">IF(D3202="H",$K$9*AF3202,$K$10*AF3202)</f>
        <v>16.297499999999999</v>
      </c>
      <c r="G3202" s="115">
        <f t="shared" ref="G3202:G3203" si="884">ROUND(F3202*E3202,2)</f>
        <v>35.85</v>
      </c>
      <c r="AA3202" s="6" t="s">
        <v>405</v>
      </c>
      <c r="AB3202" s="6" t="s">
        <v>1728</v>
      </c>
      <c r="AC3202" s="6" t="s">
        <v>8</v>
      </c>
      <c r="AD3202" s="6" t="s">
        <v>36</v>
      </c>
      <c r="AE3202" s="6">
        <v>2.2000000000000002</v>
      </c>
      <c r="AF3202" s="104">
        <v>21.73</v>
      </c>
      <c r="AG3202" s="104">
        <v>47.8</v>
      </c>
    </row>
    <row r="3203" spans="1:33" ht="15" customHeight="1">
      <c r="A3203" s="112" t="s">
        <v>127</v>
      </c>
      <c r="B3203" s="113" t="s">
        <v>1727</v>
      </c>
      <c r="C3203" s="112" t="s">
        <v>8</v>
      </c>
      <c r="D3203" s="112" t="s">
        <v>36</v>
      </c>
      <c r="E3203" s="114">
        <v>1.1000000000000001</v>
      </c>
      <c r="F3203" s="115">
        <f t="shared" si="883"/>
        <v>12.84</v>
      </c>
      <c r="G3203" s="115">
        <f t="shared" si="884"/>
        <v>14.12</v>
      </c>
      <c r="AA3203" s="6" t="s">
        <v>127</v>
      </c>
      <c r="AB3203" s="6" t="s">
        <v>1727</v>
      </c>
      <c r="AC3203" s="6" t="s">
        <v>8</v>
      </c>
      <c r="AD3203" s="6" t="s">
        <v>36</v>
      </c>
      <c r="AE3203" s="6">
        <v>1.1000000000000001</v>
      </c>
      <c r="AF3203" s="104">
        <v>17.12</v>
      </c>
      <c r="AG3203" s="104">
        <v>18.829999999999998</v>
      </c>
    </row>
    <row r="3204" spans="1:33" ht="18" customHeight="1">
      <c r="A3204" s="107"/>
      <c r="B3204" s="107"/>
      <c r="C3204" s="107"/>
      <c r="D3204" s="107"/>
      <c r="E3204" s="116" t="s">
        <v>99</v>
      </c>
      <c r="F3204" s="116"/>
      <c r="G3204" s="117">
        <f>SUM(G3202:G3203)</f>
        <v>49.97</v>
      </c>
      <c r="AE3204" s="6" t="s">
        <v>99</v>
      </c>
      <c r="AG3204" s="104">
        <v>66.63</v>
      </c>
    </row>
    <row r="3205" spans="1:33" ht="15" customHeight="1">
      <c r="A3205" s="110" t="s">
        <v>18</v>
      </c>
      <c r="B3205" s="110"/>
      <c r="C3205" s="111" t="s">
        <v>2</v>
      </c>
      <c r="D3205" s="111" t="s">
        <v>3</v>
      </c>
      <c r="E3205" s="111" t="s">
        <v>4</v>
      </c>
      <c r="F3205" s="111" t="s">
        <v>5</v>
      </c>
      <c r="G3205" s="111" t="s">
        <v>6</v>
      </c>
      <c r="AA3205" s="6" t="s">
        <v>18</v>
      </c>
      <c r="AC3205" s="6" t="s">
        <v>2</v>
      </c>
      <c r="AD3205" s="6" t="s">
        <v>3</v>
      </c>
      <c r="AE3205" s="6" t="s">
        <v>4</v>
      </c>
      <c r="AF3205" s="104" t="s">
        <v>5</v>
      </c>
      <c r="AG3205" s="104" t="s">
        <v>6</v>
      </c>
    </row>
    <row r="3206" spans="1:33" ht="36.950000000000003" customHeight="1">
      <c r="A3206" s="112" t="s">
        <v>416</v>
      </c>
      <c r="B3206" s="113" t="s">
        <v>417</v>
      </c>
      <c r="C3206" s="112" t="s">
        <v>8</v>
      </c>
      <c r="D3206" s="112" t="s">
        <v>102</v>
      </c>
      <c r="E3206" s="114">
        <v>1.0500000000000001E-2</v>
      </c>
      <c r="F3206" s="115">
        <f t="shared" ref="F3206" si="885">IF(D3206="H",$K$9*AF3206,$K$10*AF3206)</f>
        <v>423.41999999999996</v>
      </c>
      <c r="G3206" s="115">
        <f>ROUND(F3206*E3206,2)</f>
        <v>4.45</v>
      </c>
      <c r="AA3206" s="6" t="s">
        <v>416</v>
      </c>
      <c r="AB3206" s="6" t="s">
        <v>417</v>
      </c>
      <c r="AC3206" s="6" t="s">
        <v>8</v>
      </c>
      <c r="AD3206" s="6" t="s">
        <v>102</v>
      </c>
      <c r="AE3206" s="6">
        <v>1.0500000000000001E-2</v>
      </c>
      <c r="AF3206" s="104">
        <v>564.55999999999995</v>
      </c>
      <c r="AG3206" s="104">
        <v>5.92</v>
      </c>
    </row>
    <row r="3207" spans="1:33" ht="15" customHeight="1">
      <c r="A3207" s="107"/>
      <c r="B3207" s="107"/>
      <c r="C3207" s="107"/>
      <c r="D3207" s="107"/>
      <c r="E3207" s="116" t="s">
        <v>20</v>
      </c>
      <c r="F3207" s="116"/>
      <c r="G3207" s="117">
        <f>SUM(G3206)</f>
        <v>4.45</v>
      </c>
      <c r="AE3207" s="6" t="s">
        <v>20</v>
      </c>
      <c r="AG3207" s="104">
        <v>5.92</v>
      </c>
    </row>
    <row r="3208" spans="1:33" ht="15" customHeight="1">
      <c r="A3208" s="107"/>
      <c r="B3208" s="107"/>
      <c r="C3208" s="107"/>
      <c r="D3208" s="107"/>
      <c r="E3208" s="118" t="s">
        <v>21</v>
      </c>
      <c r="F3208" s="118"/>
      <c r="G3208" s="119">
        <f>G3207+G3204+G3200</f>
        <v>75.44</v>
      </c>
      <c r="AE3208" s="6" t="s">
        <v>21</v>
      </c>
      <c r="AG3208" s="104">
        <v>100.56</v>
      </c>
    </row>
    <row r="3209" spans="1:33" ht="9.9499999999999993" customHeight="1">
      <c r="A3209" s="107"/>
      <c r="B3209" s="107"/>
      <c r="C3209" s="108"/>
      <c r="D3209" s="108"/>
      <c r="E3209" s="107"/>
      <c r="F3209" s="107"/>
      <c r="G3209" s="107"/>
    </row>
    <row r="3210" spans="1:33" ht="20.100000000000001" customHeight="1">
      <c r="A3210" s="109" t="s">
        <v>1059</v>
      </c>
      <c r="B3210" s="109"/>
      <c r="C3210" s="109"/>
      <c r="D3210" s="109"/>
      <c r="E3210" s="109"/>
      <c r="F3210" s="109"/>
      <c r="G3210" s="109"/>
      <c r="AA3210" s="6" t="s">
        <v>1059</v>
      </c>
    </row>
    <row r="3211" spans="1:33" ht="15" customHeight="1">
      <c r="A3211" s="110" t="s">
        <v>96</v>
      </c>
      <c r="B3211" s="110"/>
      <c r="C3211" s="111" t="s">
        <v>2</v>
      </c>
      <c r="D3211" s="111" t="s">
        <v>3</v>
      </c>
      <c r="E3211" s="111" t="s">
        <v>4</v>
      </c>
      <c r="F3211" s="111" t="s">
        <v>5</v>
      </c>
      <c r="G3211" s="111" t="s">
        <v>6</v>
      </c>
      <c r="AA3211" s="6" t="s">
        <v>96</v>
      </c>
      <c r="AC3211" s="6" t="s">
        <v>2</v>
      </c>
      <c r="AD3211" s="6" t="s">
        <v>3</v>
      </c>
      <c r="AE3211" s="6" t="s">
        <v>4</v>
      </c>
      <c r="AF3211" s="104" t="s">
        <v>5</v>
      </c>
      <c r="AG3211" s="104" t="s">
        <v>6</v>
      </c>
    </row>
    <row r="3212" spans="1:33" ht="15" customHeight="1">
      <c r="A3212" s="112" t="s">
        <v>405</v>
      </c>
      <c r="B3212" s="113" t="s">
        <v>1728</v>
      </c>
      <c r="C3212" s="112" t="s">
        <v>8</v>
      </c>
      <c r="D3212" s="112" t="s">
        <v>36</v>
      </c>
      <c r="E3212" s="114">
        <v>6.8099999999999994E-2</v>
      </c>
      <c r="F3212" s="115">
        <f t="shared" ref="F3212:F3213" si="886">IF(D3212="H",$K$9*AF3212,$K$10*AF3212)</f>
        <v>16.297499999999999</v>
      </c>
      <c r="G3212" s="115">
        <f t="shared" ref="G3212:G3213" si="887">ROUND(F3212*E3212,2)</f>
        <v>1.1100000000000001</v>
      </c>
      <c r="AA3212" s="6" t="s">
        <v>405</v>
      </c>
      <c r="AB3212" s="6" t="s">
        <v>1728</v>
      </c>
      <c r="AC3212" s="6" t="s">
        <v>8</v>
      </c>
      <c r="AD3212" s="6" t="s">
        <v>36</v>
      </c>
      <c r="AE3212" s="6">
        <v>6.8099999999999994E-2</v>
      </c>
      <c r="AF3212" s="104">
        <v>21.73</v>
      </c>
      <c r="AG3212" s="104">
        <v>1.47</v>
      </c>
    </row>
    <row r="3213" spans="1:33" ht="15" customHeight="1">
      <c r="A3213" s="112" t="s">
        <v>127</v>
      </c>
      <c r="B3213" s="113" t="s">
        <v>1727</v>
      </c>
      <c r="C3213" s="112" t="s">
        <v>8</v>
      </c>
      <c r="D3213" s="112" t="s">
        <v>36</v>
      </c>
      <c r="E3213" s="114">
        <v>2.5499999999999998E-2</v>
      </c>
      <c r="F3213" s="115">
        <f t="shared" si="886"/>
        <v>12.84</v>
      </c>
      <c r="G3213" s="115">
        <f t="shared" si="887"/>
        <v>0.33</v>
      </c>
      <c r="AA3213" s="6" t="s">
        <v>127</v>
      </c>
      <c r="AB3213" s="6" t="s">
        <v>1727</v>
      </c>
      <c r="AC3213" s="6" t="s">
        <v>8</v>
      </c>
      <c r="AD3213" s="6" t="s">
        <v>36</v>
      </c>
      <c r="AE3213" s="6">
        <v>2.5499999999999998E-2</v>
      </c>
      <c r="AF3213" s="104">
        <v>17.12</v>
      </c>
      <c r="AG3213" s="104">
        <v>0.43</v>
      </c>
    </row>
    <row r="3214" spans="1:33" ht="18" customHeight="1">
      <c r="A3214" s="107"/>
      <c r="B3214" s="107"/>
      <c r="C3214" s="107"/>
      <c r="D3214" s="107"/>
      <c r="E3214" s="116" t="s">
        <v>99</v>
      </c>
      <c r="F3214" s="116"/>
      <c r="G3214" s="117">
        <f>SUM(G3212:G3213)</f>
        <v>1.4400000000000002</v>
      </c>
      <c r="AE3214" s="6" t="s">
        <v>99</v>
      </c>
      <c r="AG3214" s="104">
        <v>1.9</v>
      </c>
    </row>
    <row r="3215" spans="1:33" ht="15" customHeight="1">
      <c r="A3215" s="110" t="s">
        <v>18</v>
      </c>
      <c r="B3215" s="110"/>
      <c r="C3215" s="111" t="s">
        <v>2</v>
      </c>
      <c r="D3215" s="111" t="s">
        <v>3</v>
      </c>
      <c r="E3215" s="111" t="s">
        <v>4</v>
      </c>
      <c r="F3215" s="111" t="s">
        <v>5</v>
      </c>
      <c r="G3215" s="111" t="s">
        <v>6</v>
      </c>
      <c r="AA3215" s="6" t="s">
        <v>18</v>
      </c>
      <c r="AC3215" s="6" t="s">
        <v>2</v>
      </c>
      <c r="AD3215" s="6" t="s">
        <v>3</v>
      </c>
      <c r="AE3215" s="6" t="s">
        <v>4</v>
      </c>
      <c r="AF3215" s="104" t="s">
        <v>5</v>
      </c>
      <c r="AG3215" s="104" t="s">
        <v>6</v>
      </c>
    </row>
    <row r="3216" spans="1:33" ht="29.1" customHeight="1">
      <c r="A3216" s="112" t="s">
        <v>714</v>
      </c>
      <c r="B3216" s="113" t="s">
        <v>715</v>
      </c>
      <c r="C3216" s="112" t="s">
        <v>8</v>
      </c>
      <c r="D3216" s="112" t="s">
        <v>102</v>
      </c>
      <c r="E3216" s="114">
        <v>3.7000000000000002E-3</v>
      </c>
      <c r="F3216" s="115">
        <f t="shared" ref="F3216" si="888">IF(D3216="H",$K$9*AF3216,$K$10*AF3216)</f>
        <v>443.25749999999999</v>
      </c>
      <c r="G3216" s="115">
        <f>ROUND(F3216*E3216,2)</f>
        <v>1.64</v>
      </c>
      <c r="AA3216" s="6" t="s">
        <v>714</v>
      </c>
      <c r="AB3216" s="6" t="s">
        <v>715</v>
      </c>
      <c r="AC3216" s="6" t="s">
        <v>8</v>
      </c>
      <c r="AD3216" s="6" t="s">
        <v>102</v>
      </c>
      <c r="AE3216" s="6">
        <v>3.7000000000000002E-3</v>
      </c>
      <c r="AF3216" s="104">
        <v>591.01</v>
      </c>
      <c r="AG3216" s="104">
        <v>2.1800000000000002</v>
      </c>
    </row>
    <row r="3217" spans="1:33" ht="15" customHeight="1">
      <c r="A3217" s="107"/>
      <c r="B3217" s="107"/>
      <c r="C3217" s="107"/>
      <c r="D3217" s="107"/>
      <c r="E3217" s="116" t="s">
        <v>20</v>
      </c>
      <c r="F3217" s="116"/>
      <c r="G3217" s="117">
        <f>SUM(G3216)</f>
        <v>1.64</v>
      </c>
      <c r="AE3217" s="6" t="s">
        <v>20</v>
      </c>
      <c r="AG3217" s="104">
        <v>2.1800000000000002</v>
      </c>
    </row>
    <row r="3218" spans="1:33" ht="15" customHeight="1">
      <c r="A3218" s="107"/>
      <c r="B3218" s="107"/>
      <c r="C3218" s="107"/>
      <c r="D3218" s="107"/>
      <c r="E3218" s="118" t="s">
        <v>21</v>
      </c>
      <c r="F3218" s="118"/>
      <c r="G3218" s="119">
        <f>G3217+G3214</f>
        <v>3.08</v>
      </c>
      <c r="AE3218" s="6" t="s">
        <v>21</v>
      </c>
      <c r="AG3218" s="104">
        <v>4.08</v>
      </c>
    </row>
    <row r="3219" spans="1:33" ht="9.9499999999999993" customHeight="1">
      <c r="A3219" s="107"/>
      <c r="B3219" s="107"/>
      <c r="C3219" s="108"/>
      <c r="D3219" s="108"/>
      <c r="E3219" s="107"/>
      <c r="F3219" s="107"/>
      <c r="G3219" s="107"/>
    </row>
    <row r="3220" spans="1:33" ht="27" customHeight="1">
      <c r="A3220" s="109" t="s">
        <v>1060</v>
      </c>
      <c r="B3220" s="109"/>
      <c r="C3220" s="109"/>
      <c r="D3220" s="109"/>
      <c r="E3220" s="109"/>
      <c r="F3220" s="109"/>
      <c r="G3220" s="109"/>
      <c r="AA3220" s="6" t="s">
        <v>1060</v>
      </c>
    </row>
    <row r="3221" spans="1:33" ht="15" customHeight="1">
      <c r="A3221" s="110" t="s">
        <v>96</v>
      </c>
      <c r="B3221" s="110"/>
      <c r="C3221" s="111" t="s">
        <v>2</v>
      </c>
      <c r="D3221" s="111" t="s">
        <v>3</v>
      </c>
      <c r="E3221" s="111" t="s">
        <v>4</v>
      </c>
      <c r="F3221" s="111" t="s">
        <v>5</v>
      </c>
      <c r="G3221" s="111" t="s">
        <v>6</v>
      </c>
      <c r="AA3221" s="6" t="s">
        <v>96</v>
      </c>
      <c r="AC3221" s="6" t="s">
        <v>2</v>
      </c>
      <c r="AD3221" s="6" t="s">
        <v>3</v>
      </c>
      <c r="AE3221" s="6" t="s">
        <v>4</v>
      </c>
      <c r="AF3221" s="104" t="s">
        <v>5</v>
      </c>
      <c r="AG3221" s="104" t="s">
        <v>6</v>
      </c>
    </row>
    <row r="3222" spans="1:33" ht="15" customHeight="1">
      <c r="A3222" s="112" t="s">
        <v>405</v>
      </c>
      <c r="B3222" s="113" t="s">
        <v>1728</v>
      </c>
      <c r="C3222" s="112" t="s">
        <v>8</v>
      </c>
      <c r="D3222" s="112" t="s">
        <v>36</v>
      </c>
      <c r="E3222" s="114">
        <v>0.47</v>
      </c>
      <c r="F3222" s="115">
        <f t="shared" ref="F3222:F3223" si="889">IF(D3222="H",$K$9*AF3222,$K$10*AF3222)</f>
        <v>16.297499999999999</v>
      </c>
      <c r="G3222" s="115">
        <f t="shared" ref="G3222:G3223" si="890">ROUND(F3222*E3222,2)</f>
        <v>7.66</v>
      </c>
      <c r="AA3222" s="6" t="s">
        <v>405</v>
      </c>
      <c r="AB3222" s="6" t="s">
        <v>1728</v>
      </c>
      <c r="AC3222" s="6" t="s">
        <v>8</v>
      </c>
      <c r="AD3222" s="6" t="s">
        <v>36</v>
      </c>
      <c r="AE3222" s="6">
        <v>0.47</v>
      </c>
      <c r="AF3222" s="104">
        <v>21.73</v>
      </c>
      <c r="AG3222" s="104">
        <v>10.210000000000001</v>
      </c>
    </row>
    <row r="3223" spans="1:33" ht="15" customHeight="1">
      <c r="A3223" s="112" t="s">
        <v>127</v>
      </c>
      <c r="B3223" s="113" t="s">
        <v>1727</v>
      </c>
      <c r="C3223" s="112" t="s">
        <v>8</v>
      </c>
      <c r="D3223" s="112" t="s">
        <v>36</v>
      </c>
      <c r="E3223" s="114">
        <v>0.17100000000000001</v>
      </c>
      <c r="F3223" s="115">
        <f t="shared" si="889"/>
        <v>12.84</v>
      </c>
      <c r="G3223" s="115">
        <f t="shared" si="890"/>
        <v>2.2000000000000002</v>
      </c>
      <c r="AA3223" s="6" t="s">
        <v>127</v>
      </c>
      <c r="AB3223" s="6" t="s">
        <v>1727</v>
      </c>
      <c r="AC3223" s="6" t="s">
        <v>8</v>
      </c>
      <c r="AD3223" s="6" t="s">
        <v>36</v>
      </c>
      <c r="AE3223" s="6">
        <v>0.17100000000000001</v>
      </c>
      <c r="AF3223" s="104">
        <v>17.12</v>
      </c>
      <c r="AG3223" s="104">
        <v>2.92</v>
      </c>
    </row>
    <row r="3224" spans="1:33" ht="18" customHeight="1">
      <c r="A3224" s="107"/>
      <c r="B3224" s="107"/>
      <c r="C3224" s="107"/>
      <c r="D3224" s="107"/>
      <c r="E3224" s="116" t="s">
        <v>99</v>
      </c>
      <c r="F3224" s="116"/>
      <c r="G3224" s="117">
        <f>SUM(G3222:G3223)</f>
        <v>9.86</v>
      </c>
      <c r="AE3224" s="6" t="s">
        <v>99</v>
      </c>
      <c r="AG3224" s="104">
        <v>13.13</v>
      </c>
    </row>
    <row r="3225" spans="1:33" ht="15" customHeight="1">
      <c r="A3225" s="110" t="s">
        <v>18</v>
      </c>
      <c r="B3225" s="110"/>
      <c r="C3225" s="111" t="s">
        <v>2</v>
      </c>
      <c r="D3225" s="111" t="s">
        <v>3</v>
      </c>
      <c r="E3225" s="111" t="s">
        <v>4</v>
      </c>
      <c r="F3225" s="111" t="s">
        <v>5</v>
      </c>
      <c r="G3225" s="111" t="s">
        <v>6</v>
      </c>
      <c r="AA3225" s="6" t="s">
        <v>18</v>
      </c>
      <c r="AC3225" s="6" t="s">
        <v>2</v>
      </c>
      <c r="AD3225" s="6" t="s">
        <v>3</v>
      </c>
      <c r="AE3225" s="6" t="s">
        <v>4</v>
      </c>
      <c r="AF3225" s="104" t="s">
        <v>5</v>
      </c>
      <c r="AG3225" s="104" t="s">
        <v>6</v>
      </c>
    </row>
    <row r="3226" spans="1:33" ht="36.950000000000003" customHeight="1">
      <c r="A3226" s="112" t="s">
        <v>416</v>
      </c>
      <c r="B3226" s="113" t="s">
        <v>417</v>
      </c>
      <c r="C3226" s="112" t="s">
        <v>8</v>
      </c>
      <c r="D3226" s="112" t="s">
        <v>102</v>
      </c>
      <c r="E3226" s="114">
        <v>3.7600000000000001E-2</v>
      </c>
      <c r="F3226" s="115">
        <f t="shared" ref="F3226" si="891">IF(D3226="H",$K$9*AF3226,$K$10*AF3226)</f>
        <v>423.41999999999996</v>
      </c>
      <c r="G3226" s="115">
        <f>ROUND(F3226*E3226,2)</f>
        <v>15.92</v>
      </c>
      <c r="AA3226" s="6" t="s">
        <v>416</v>
      </c>
      <c r="AB3226" s="6" t="s">
        <v>417</v>
      </c>
      <c r="AC3226" s="6" t="s">
        <v>8</v>
      </c>
      <c r="AD3226" s="6" t="s">
        <v>102</v>
      </c>
      <c r="AE3226" s="6">
        <v>3.7600000000000001E-2</v>
      </c>
      <c r="AF3226" s="104">
        <v>564.55999999999995</v>
      </c>
      <c r="AG3226" s="104">
        <v>21.22</v>
      </c>
    </row>
    <row r="3227" spans="1:33" ht="15" customHeight="1">
      <c r="A3227" s="107"/>
      <c r="B3227" s="107"/>
      <c r="C3227" s="107"/>
      <c r="D3227" s="107"/>
      <c r="E3227" s="116" t="s">
        <v>20</v>
      </c>
      <c r="F3227" s="116"/>
      <c r="G3227" s="117">
        <f>SUM(G3226)</f>
        <v>15.92</v>
      </c>
      <c r="AE3227" s="6" t="s">
        <v>20</v>
      </c>
      <c r="AG3227" s="104">
        <v>21.22</v>
      </c>
    </row>
    <row r="3228" spans="1:33" ht="15" customHeight="1">
      <c r="A3228" s="107"/>
      <c r="B3228" s="107"/>
      <c r="C3228" s="107"/>
      <c r="D3228" s="107"/>
      <c r="E3228" s="118" t="s">
        <v>21</v>
      </c>
      <c r="F3228" s="118"/>
      <c r="G3228" s="119">
        <f>G3227+G3224</f>
        <v>25.78</v>
      </c>
      <c r="AE3228" s="6" t="s">
        <v>21</v>
      </c>
      <c r="AG3228" s="104">
        <v>34.35</v>
      </c>
    </row>
    <row r="3229" spans="1:33" ht="9.9499999999999993" customHeight="1">
      <c r="A3229" s="107"/>
      <c r="B3229" s="107"/>
      <c r="C3229" s="108"/>
      <c r="D3229" s="108"/>
      <c r="E3229" s="107"/>
      <c r="F3229" s="107"/>
      <c r="G3229" s="107"/>
    </row>
    <row r="3230" spans="1:33" ht="20.100000000000001" customHeight="1">
      <c r="A3230" s="109" t="s">
        <v>1061</v>
      </c>
      <c r="B3230" s="109"/>
      <c r="C3230" s="109"/>
      <c r="D3230" s="109"/>
      <c r="E3230" s="109"/>
      <c r="F3230" s="109"/>
      <c r="G3230" s="109"/>
      <c r="AA3230" s="6" t="s">
        <v>1061</v>
      </c>
    </row>
    <row r="3231" spans="1:33" ht="15" customHeight="1">
      <c r="A3231" s="110" t="s">
        <v>63</v>
      </c>
      <c r="B3231" s="110"/>
      <c r="C3231" s="111" t="s">
        <v>2</v>
      </c>
      <c r="D3231" s="111" t="s">
        <v>3</v>
      </c>
      <c r="E3231" s="111" t="s">
        <v>4</v>
      </c>
      <c r="F3231" s="111" t="s">
        <v>5</v>
      </c>
      <c r="G3231" s="111" t="s">
        <v>6</v>
      </c>
      <c r="AA3231" s="6" t="s">
        <v>63</v>
      </c>
      <c r="AC3231" s="6" t="s">
        <v>2</v>
      </c>
      <c r="AD3231" s="6" t="s">
        <v>3</v>
      </c>
      <c r="AE3231" s="6" t="s">
        <v>4</v>
      </c>
      <c r="AF3231" s="104" t="s">
        <v>5</v>
      </c>
      <c r="AG3231" s="104" t="s">
        <v>6</v>
      </c>
    </row>
    <row r="3232" spans="1:33" ht="15" customHeight="1">
      <c r="A3232" s="112" t="s">
        <v>795</v>
      </c>
      <c r="B3232" s="113" t="s">
        <v>796</v>
      </c>
      <c r="C3232" s="112" t="s">
        <v>8</v>
      </c>
      <c r="D3232" s="112" t="s">
        <v>112</v>
      </c>
      <c r="E3232" s="114">
        <v>0.1666</v>
      </c>
      <c r="F3232" s="115">
        <f>0.75*AF3232</f>
        <v>5.8125</v>
      </c>
      <c r="G3232" s="115">
        <f>ROUND(F3232*E3232,2)</f>
        <v>0.97</v>
      </c>
      <c r="AA3232" s="6" t="s">
        <v>795</v>
      </c>
      <c r="AB3232" s="6" t="s">
        <v>796</v>
      </c>
      <c r="AC3232" s="6" t="s">
        <v>8</v>
      </c>
      <c r="AD3232" s="6" t="s">
        <v>112</v>
      </c>
      <c r="AE3232" s="6">
        <v>0.1666</v>
      </c>
      <c r="AF3232" s="104">
        <v>7.75</v>
      </c>
      <c r="AG3232" s="104">
        <v>1.29</v>
      </c>
    </row>
    <row r="3233" spans="1:33" ht="15" customHeight="1">
      <c r="A3233" s="107"/>
      <c r="B3233" s="107"/>
      <c r="C3233" s="107"/>
      <c r="D3233" s="107"/>
      <c r="E3233" s="116" t="s">
        <v>75</v>
      </c>
      <c r="F3233" s="116"/>
      <c r="G3233" s="117">
        <f>SUM(G3232)</f>
        <v>0.97</v>
      </c>
      <c r="AE3233" s="6" t="s">
        <v>75</v>
      </c>
      <c r="AG3233" s="104">
        <v>1.29</v>
      </c>
    </row>
    <row r="3234" spans="1:33" ht="15" customHeight="1">
      <c r="A3234" s="110" t="s">
        <v>96</v>
      </c>
      <c r="B3234" s="110"/>
      <c r="C3234" s="111" t="s">
        <v>2</v>
      </c>
      <c r="D3234" s="111" t="s">
        <v>3</v>
      </c>
      <c r="E3234" s="111" t="s">
        <v>4</v>
      </c>
      <c r="F3234" s="111" t="s">
        <v>5</v>
      </c>
      <c r="G3234" s="111" t="s">
        <v>6</v>
      </c>
      <c r="AA3234" s="6" t="s">
        <v>96</v>
      </c>
      <c r="AC3234" s="6" t="s">
        <v>2</v>
      </c>
      <c r="AD3234" s="6" t="s">
        <v>3</v>
      </c>
      <c r="AE3234" s="6" t="s">
        <v>4</v>
      </c>
      <c r="AF3234" s="104" t="s">
        <v>5</v>
      </c>
      <c r="AG3234" s="104" t="s">
        <v>6</v>
      </c>
    </row>
    <row r="3235" spans="1:33" ht="15" customHeight="1">
      <c r="A3235" s="112" t="s">
        <v>797</v>
      </c>
      <c r="B3235" s="113" t="s">
        <v>1741</v>
      </c>
      <c r="C3235" s="112" t="s">
        <v>8</v>
      </c>
      <c r="D3235" s="112" t="s">
        <v>36</v>
      </c>
      <c r="E3235" s="114">
        <v>6.6600000000000006E-2</v>
      </c>
      <c r="F3235" s="115">
        <f t="shared" ref="F3235:F3236" si="892">IF(D3235="H",$K$9*AF3235,$K$10*AF3235)</f>
        <v>17.234999999999999</v>
      </c>
      <c r="G3235" s="115">
        <f t="shared" ref="G3235:G3236" si="893">ROUND(F3235*E3235,2)</f>
        <v>1.1499999999999999</v>
      </c>
      <c r="AA3235" s="6" t="s">
        <v>797</v>
      </c>
      <c r="AB3235" s="6" t="s">
        <v>1741</v>
      </c>
      <c r="AC3235" s="6" t="s">
        <v>8</v>
      </c>
      <c r="AD3235" s="6" t="s">
        <v>36</v>
      </c>
      <c r="AE3235" s="6">
        <v>6.6600000000000006E-2</v>
      </c>
      <c r="AF3235" s="104">
        <v>22.98</v>
      </c>
      <c r="AG3235" s="104">
        <v>1.53</v>
      </c>
    </row>
    <row r="3236" spans="1:33" ht="15" customHeight="1">
      <c r="A3236" s="112" t="s">
        <v>127</v>
      </c>
      <c r="B3236" s="113" t="s">
        <v>1727</v>
      </c>
      <c r="C3236" s="112" t="s">
        <v>8</v>
      </c>
      <c r="D3236" s="112" t="s">
        <v>36</v>
      </c>
      <c r="E3236" s="114">
        <v>2.2200000000000001E-2</v>
      </c>
      <c r="F3236" s="115">
        <f t="shared" si="892"/>
        <v>12.84</v>
      </c>
      <c r="G3236" s="115">
        <f t="shared" si="893"/>
        <v>0.28999999999999998</v>
      </c>
      <c r="AA3236" s="6" t="s">
        <v>127</v>
      </c>
      <c r="AB3236" s="6" t="s">
        <v>1727</v>
      </c>
      <c r="AC3236" s="6" t="s">
        <v>8</v>
      </c>
      <c r="AD3236" s="6" t="s">
        <v>36</v>
      </c>
      <c r="AE3236" s="6">
        <v>2.2200000000000001E-2</v>
      </c>
      <c r="AF3236" s="104">
        <v>17.12</v>
      </c>
      <c r="AG3236" s="104">
        <v>0.38</v>
      </c>
    </row>
    <row r="3237" spans="1:33" ht="18" customHeight="1">
      <c r="A3237" s="107"/>
      <c r="B3237" s="107"/>
      <c r="C3237" s="107"/>
      <c r="D3237" s="107"/>
      <c r="E3237" s="116" t="s">
        <v>99</v>
      </c>
      <c r="F3237" s="116"/>
      <c r="G3237" s="117">
        <f>SUM(G3235:G3236)</f>
        <v>1.44</v>
      </c>
      <c r="AE3237" s="6" t="s">
        <v>99</v>
      </c>
      <c r="AG3237" s="104">
        <v>1.91</v>
      </c>
    </row>
    <row r="3238" spans="1:33" ht="15" customHeight="1">
      <c r="A3238" s="107"/>
      <c r="B3238" s="107"/>
      <c r="C3238" s="107"/>
      <c r="D3238" s="107"/>
      <c r="E3238" s="118" t="s">
        <v>21</v>
      </c>
      <c r="F3238" s="118"/>
      <c r="G3238" s="119">
        <f>G3237+G3233</f>
        <v>2.41</v>
      </c>
      <c r="AE3238" s="6" t="s">
        <v>21</v>
      </c>
      <c r="AG3238" s="104">
        <v>3.2</v>
      </c>
    </row>
    <row r="3239" spans="1:33" ht="9.9499999999999993" customHeight="1">
      <c r="A3239" s="107"/>
      <c r="B3239" s="107"/>
      <c r="C3239" s="108"/>
      <c r="D3239" s="108"/>
      <c r="E3239" s="107"/>
      <c r="F3239" s="107"/>
      <c r="G3239" s="107"/>
    </row>
    <row r="3240" spans="1:33" ht="20.100000000000001" customHeight="1">
      <c r="A3240" s="109" t="s">
        <v>1062</v>
      </c>
      <c r="B3240" s="109"/>
      <c r="C3240" s="109"/>
      <c r="D3240" s="109"/>
      <c r="E3240" s="109"/>
      <c r="F3240" s="109"/>
      <c r="G3240" s="109"/>
      <c r="AA3240" s="6" t="s">
        <v>1062</v>
      </c>
    </row>
    <row r="3241" spans="1:33" ht="15" customHeight="1">
      <c r="A3241" s="110" t="s">
        <v>63</v>
      </c>
      <c r="B3241" s="110"/>
      <c r="C3241" s="111" t="s">
        <v>2</v>
      </c>
      <c r="D3241" s="111" t="s">
        <v>3</v>
      </c>
      <c r="E3241" s="111" t="s">
        <v>4</v>
      </c>
      <c r="F3241" s="111" t="s">
        <v>5</v>
      </c>
      <c r="G3241" s="111" t="s">
        <v>6</v>
      </c>
      <c r="AA3241" s="6" t="s">
        <v>63</v>
      </c>
      <c r="AC3241" s="6" t="s">
        <v>2</v>
      </c>
      <c r="AD3241" s="6" t="s">
        <v>3</v>
      </c>
      <c r="AE3241" s="6" t="s">
        <v>4</v>
      </c>
      <c r="AF3241" s="104" t="s">
        <v>5</v>
      </c>
      <c r="AG3241" s="104" t="s">
        <v>6</v>
      </c>
    </row>
    <row r="3242" spans="1:33" ht="20.100000000000001" customHeight="1">
      <c r="A3242" s="112" t="s">
        <v>809</v>
      </c>
      <c r="B3242" s="113" t="s">
        <v>810</v>
      </c>
      <c r="C3242" s="112" t="s">
        <v>8</v>
      </c>
      <c r="D3242" s="112" t="s">
        <v>90</v>
      </c>
      <c r="E3242" s="114">
        <v>1.9379999999999999</v>
      </c>
      <c r="F3242" s="115">
        <f>0.75*AF3242</f>
        <v>3.6974999999999998</v>
      </c>
      <c r="G3242" s="115">
        <f>ROUND(F3242*E3242,2)</f>
        <v>7.17</v>
      </c>
      <c r="AA3242" s="6" t="s">
        <v>809</v>
      </c>
      <c r="AB3242" s="6" t="s">
        <v>810</v>
      </c>
      <c r="AC3242" s="6" t="s">
        <v>8</v>
      </c>
      <c r="AD3242" s="6" t="s">
        <v>90</v>
      </c>
      <c r="AE3242" s="6">
        <v>1.9379999999999999</v>
      </c>
      <c r="AF3242" s="104">
        <v>4.93</v>
      </c>
      <c r="AG3242" s="104">
        <v>9.5500000000000007</v>
      </c>
    </row>
    <row r="3243" spans="1:33" ht="15" customHeight="1">
      <c r="A3243" s="107"/>
      <c r="B3243" s="107"/>
      <c r="C3243" s="107"/>
      <c r="D3243" s="107"/>
      <c r="E3243" s="116" t="s">
        <v>75</v>
      </c>
      <c r="F3243" s="116"/>
      <c r="G3243" s="117">
        <f>SUM(G3242)</f>
        <v>7.17</v>
      </c>
      <c r="AE3243" s="6" t="s">
        <v>75</v>
      </c>
      <c r="AG3243" s="104">
        <v>9.5500000000000007</v>
      </c>
    </row>
    <row r="3244" spans="1:33" ht="15" customHeight="1">
      <c r="A3244" s="110" t="s">
        <v>96</v>
      </c>
      <c r="B3244" s="110"/>
      <c r="C3244" s="111" t="s">
        <v>2</v>
      </c>
      <c r="D3244" s="111" t="s">
        <v>3</v>
      </c>
      <c r="E3244" s="111" t="s">
        <v>4</v>
      </c>
      <c r="F3244" s="111" t="s">
        <v>5</v>
      </c>
      <c r="G3244" s="111" t="s">
        <v>6</v>
      </c>
      <c r="AA3244" s="6" t="s">
        <v>96</v>
      </c>
      <c r="AC3244" s="6" t="s">
        <v>2</v>
      </c>
      <c r="AD3244" s="6" t="s">
        <v>3</v>
      </c>
      <c r="AE3244" s="6" t="s">
        <v>4</v>
      </c>
      <c r="AF3244" s="104" t="s">
        <v>5</v>
      </c>
      <c r="AG3244" s="104" t="s">
        <v>6</v>
      </c>
    </row>
    <row r="3245" spans="1:33" ht="15" customHeight="1">
      <c r="A3245" s="112" t="s">
        <v>797</v>
      </c>
      <c r="B3245" s="113" t="s">
        <v>1741</v>
      </c>
      <c r="C3245" s="112" t="s">
        <v>8</v>
      </c>
      <c r="D3245" s="112" t="s">
        <v>36</v>
      </c>
      <c r="E3245" s="114">
        <v>0.151</v>
      </c>
      <c r="F3245" s="115">
        <f t="shared" ref="F3245:F3246" si="894">IF(D3245="H",$K$9*AF3245,$K$10*AF3245)</f>
        <v>17.234999999999999</v>
      </c>
      <c r="G3245" s="115">
        <f t="shared" ref="G3245:G3246" si="895">ROUND(F3245*E3245,2)</f>
        <v>2.6</v>
      </c>
      <c r="AA3245" s="6" t="s">
        <v>797</v>
      </c>
      <c r="AB3245" s="6" t="s">
        <v>1741</v>
      </c>
      <c r="AC3245" s="6" t="s">
        <v>8</v>
      </c>
      <c r="AD3245" s="6" t="s">
        <v>36</v>
      </c>
      <c r="AE3245" s="6">
        <v>0.151</v>
      </c>
      <c r="AF3245" s="104">
        <v>22.98</v>
      </c>
      <c r="AG3245" s="104">
        <v>3.46</v>
      </c>
    </row>
    <row r="3246" spans="1:33" ht="15" customHeight="1">
      <c r="A3246" s="112" t="s">
        <v>127</v>
      </c>
      <c r="B3246" s="113" t="s">
        <v>1727</v>
      </c>
      <c r="C3246" s="112" t="s">
        <v>8</v>
      </c>
      <c r="D3246" s="112" t="s">
        <v>36</v>
      </c>
      <c r="E3246" s="114">
        <v>3.7999999999999999E-2</v>
      </c>
      <c r="F3246" s="115">
        <f t="shared" si="894"/>
        <v>12.84</v>
      </c>
      <c r="G3246" s="115">
        <f t="shared" si="895"/>
        <v>0.49</v>
      </c>
      <c r="AA3246" s="6" t="s">
        <v>127</v>
      </c>
      <c r="AB3246" s="6" t="s">
        <v>1727</v>
      </c>
      <c r="AC3246" s="6" t="s">
        <v>8</v>
      </c>
      <c r="AD3246" s="6" t="s">
        <v>36</v>
      </c>
      <c r="AE3246" s="6">
        <v>3.7999999999999999E-2</v>
      </c>
      <c r="AF3246" s="104">
        <v>17.12</v>
      </c>
      <c r="AG3246" s="104">
        <v>0.65</v>
      </c>
    </row>
    <row r="3247" spans="1:33" ht="18" customHeight="1">
      <c r="A3247" s="107"/>
      <c r="B3247" s="107"/>
      <c r="C3247" s="107"/>
      <c r="D3247" s="107"/>
      <c r="E3247" s="116" t="s">
        <v>99</v>
      </c>
      <c r="F3247" s="116"/>
      <c r="G3247" s="117">
        <f>SUM(G3245:G3246)</f>
        <v>3.09</v>
      </c>
      <c r="AE3247" s="6" t="s">
        <v>99</v>
      </c>
      <c r="AG3247" s="104">
        <v>4.1100000000000003</v>
      </c>
    </row>
    <row r="3248" spans="1:33" ht="15" customHeight="1">
      <c r="A3248" s="107"/>
      <c r="B3248" s="107"/>
      <c r="C3248" s="107"/>
      <c r="D3248" s="107"/>
      <c r="E3248" s="118" t="s">
        <v>21</v>
      </c>
      <c r="F3248" s="118"/>
      <c r="G3248" s="119">
        <f>G3247+G3243</f>
        <v>10.26</v>
      </c>
      <c r="AE3248" s="6" t="s">
        <v>21</v>
      </c>
      <c r="AG3248" s="104">
        <v>13.66</v>
      </c>
    </row>
    <row r="3249" spans="1:33" ht="9.9499999999999993" customHeight="1">
      <c r="A3249" s="107"/>
      <c r="B3249" s="107"/>
      <c r="C3249" s="108"/>
      <c r="D3249" s="108"/>
      <c r="E3249" s="107"/>
      <c r="F3249" s="107"/>
      <c r="G3249" s="107"/>
    </row>
    <row r="3250" spans="1:33" ht="20.100000000000001" customHeight="1">
      <c r="A3250" s="109" t="s">
        <v>1063</v>
      </c>
      <c r="B3250" s="109"/>
      <c r="C3250" s="109"/>
      <c r="D3250" s="109"/>
      <c r="E3250" s="109"/>
      <c r="F3250" s="109"/>
      <c r="G3250" s="109"/>
      <c r="AA3250" s="6" t="s">
        <v>1063</v>
      </c>
    </row>
    <row r="3251" spans="1:33" ht="15" customHeight="1">
      <c r="A3251" s="110" t="s">
        <v>63</v>
      </c>
      <c r="B3251" s="110"/>
      <c r="C3251" s="111" t="s">
        <v>2</v>
      </c>
      <c r="D3251" s="111" t="s">
        <v>3</v>
      </c>
      <c r="E3251" s="111" t="s">
        <v>4</v>
      </c>
      <c r="F3251" s="111" t="s">
        <v>5</v>
      </c>
      <c r="G3251" s="111" t="s">
        <v>6</v>
      </c>
      <c r="AA3251" s="6" t="s">
        <v>63</v>
      </c>
      <c r="AC3251" s="6" t="s">
        <v>2</v>
      </c>
      <c r="AD3251" s="6" t="s">
        <v>3</v>
      </c>
      <c r="AE3251" s="6" t="s">
        <v>4</v>
      </c>
      <c r="AF3251" s="104" t="s">
        <v>5</v>
      </c>
      <c r="AG3251" s="104" t="s">
        <v>6</v>
      </c>
    </row>
    <row r="3252" spans="1:33" ht="15" customHeight="1">
      <c r="A3252" s="112" t="s">
        <v>813</v>
      </c>
      <c r="B3252" s="113" t="s">
        <v>814</v>
      </c>
      <c r="C3252" s="112" t="s">
        <v>8</v>
      </c>
      <c r="D3252" s="112" t="s">
        <v>112</v>
      </c>
      <c r="E3252" s="114">
        <v>1.06E-2</v>
      </c>
      <c r="F3252" s="115">
        <f>0.75*AF3252</f>
        <v>17.234999999999999</v>
      </c>
      <c r="G3252" s="115">
        <f t="shared" ref="G3252:G3253" si="896">TRUNC(F3252*E3252,2)</f>
        <v>0.18</v>
      </c>
      <c r="AA3252" s="6" t="s">
        <v>813</v>
      </c>
      <c r="AB3252" s="6" t="s">
        <v>814</v>
      </c>
      <c r="AC3252" s="6" t="s">
        <v>8</v>
      </c>
      <c r="AD3252" s="6" t="s">
        <v>112</v>
      </c>
      <c r="AE3252" s="6">
        <v>1.06E-2</v>
      </c>
      <c r="AF3252" s="104">
        <v>22.98</v>
      </c>
      <c r="AG3252" s="104">
        <v>0.24</v>
      </c>
    </row>
    <row r="3253" spans="1:33" ht="15" customHeight="1">
      <c r="A3253" s="112" t="s">
        <v>815</v>
      </c>
      <c r="B3253" s="113" t="s">
        <v>816</v>
      </c>
      <c r="C3253" s="112" t="s">
        <v>8</v>
      </c>
      <c r="D3253" s="112" t="s">
        <v>112</v>
      </c>
      <c r="E3253" s="114">
        <v>0.1062</v>
      </c>
      <c r="F3253" s="115">
        <f>0.75*AF3253</f>
        <v>28.1175</v>
      </c>
      <c r="G3253" s="115">
        <f t="shared" si="896"/>
        <v>2.98</v>
      </c>
      <c r="AA3253" s="6" t="s">
        <v>815</v>
      </c>
      <c r="AB3253" s="6" t="s">
        <v>816</v>
      </c>
      <c r="AC3253" s="6" t="s">
        <v>8</v>
      </c>
      <c r="AD3253" s="6" t="s">
        <v>112</v>
      </c>
      <c r="AE3253" s="6">
        <v>0.1062</v>
      </c>
      <c r="AF3253" s="104">
        <v>37.49</v>
      </c>
      <c r="AG3253" s="104">
        <v>3.98</v>
      </c>
    </row>
    <row r="3254" spans="1:33" ht="15" customHeight="1">
      <c r="A3254" s="107"/>
      <c r="B3254" s="107"/>
      <c r="C3254" s="107"/>
      <c r="D3254" s="107"/>
      <c r="E3254" s="116" t="s">
        <v>75</v>
      </c>
      <c r="F3254" s="116"/>
      <c r="G3254" s="117">
        <f>SUM(G3252:G3253)</f>
        <v>3.16</v>
      </c>
      <c r="AE3254" s="6" t="s">
        <v>75</v>
      </c>
      <c r="AG3254" s="104">
        <v>4.22</v>
      </c>
    </row>
    <row r="3255" spans="1:33" ht="15" customHeight="1">
      <c r="A3255" s="110" t="s">
        <v>96</v>
      </c>
      <c r="B3255" s="110"/>
      <c r="C3255" s="111" t="s">
        <v>2</v>
      </c>
      <c r="D3255" s="111" t="s">
        <v>3</v>
      </c>
      <c r="E3255" s="111" t="s">
        <v>4</v>
      </c>
      <c r="F3255" s="111" t="s">
        <v>5</v>
      </c>
      <c r="G3255" s="111" t="s">
        <v>6</v>
      </c>
      <c r="AA3255" s="6" t="s">
        <v>96</v>
      </c>
      <c r="AC3255" s="6" t="s">
        <v>2</v>
      </c>
      <c r="AD3255" s="6" t="s">
        <v>3</v>
      </c>
      <c r="AE3255" s="6" t="s">
        <v>4</v>
      </c>
      <c r="AF3255" s="104" t="s">
        <v>5</v>
      </c>
      <c r="AG3255" s="104" t="s">
        <v>6</v>
      </c>
    </row>
    <row r="3256" spans="1:33" ht="15" customHeight="1">
      <c r="A3256" s="112" t="s">
        <v>797</v>
      </c>
      <c r="B3256" s="113" t="s">
        <v>1741</v>
      </c>
      <c r="C3256" s="112" t="s">
        <v>8</v>
      </c>
      <c r="D3256" s="112" t="s">
        <v>36</v>
      </c>
      <c r="E3256" s="114">
        <v>0.21490000000000001</v>
      </c>
      <c r="F3256" s="115">
        <f t="shared" ref="F3256" si="897">IF(D3256="H",$K$9*AF3256,$K$10*AF3256)</f>
        <v>17.234999999999999</v>
      </c>
      <c r="G3256" s="115">
        <f>TRUNC(F3256*E3256,2)</f>
        <v>3.7</v>
      </c>
      <c r="AA3256" s="6" t="s">
        <v>797</v>
      </c>
      <c r="AB3256" s="6" t="s">
        <v>1741</v>
      </c>
      <c r="AC3256" s="6" t="s">
        <v>8</v>
      </c>
      <c r="AD3256" s="6" t="s">
        <v>36</v>
      </c>
      <c r="AE3256" s="6">
        <v>0.21490000000000001</v>
      </c>
      <c r="AF3256" s="104">
        <v>22.98</v>
      </c>
      <c r="AG3256" s="104">
        <v>4.93</v>
      </c>
    </row>
    <row r="3257" spans="1:33" ht="18" customHeight="1">
      <c r="A3257" s="107"/>
      <c r="B3257" s="107"/>
      <c r="C3257" s="107"/>
      <c r="D3257" s="107"/>
      <c r="E3257" s="116" t="s">
        <v>99</v>
      </c>
      <c r="F3257" s="116"/>
      <c r="G3257" s="117">
        <f>SUM(G3256)</f>
        <v>3.7</v>
      </c>
      <c r="AE3257" s="6" t="s">
        <v>99</v>
      </c>
      <c r="AG3257" s="104">
        <v>4.93</v>
      </c>
    </row>
    <row r="3258" spans="1:33" ht="15" customHeight="1">
      <c r="A3258" s="107"/>
      <c r="B3258" s="107"/>
      <c r="C3258" s="107"/>
      <c r="D3258" s="107"/>
      <c r="E3258" s="118" t="s">
        <v>21</v>
      </c>
      <c r="F3258" s="118"/>
      <c r="G3258" s="119">
        <f>G3257+G3254</f>
        <v>6.86</v>
      </c>
      <c r="AE3258" s="6" t="s">
        <v>21</v>
      </c>
      <c r="AG3258" s="104">
        <v>9.15</v>
      </c>
    </row>
    <row r="3259" spans="1:33" ht="9.9499999999999993" customHeight="1">
      <c r="A3259" s="107"/>
      <c r="B3259" s="107"/>
      <c r="C3259" s="108"/>
      <c r="D3259" s="108"/>
      <c r="E3259" s="107"/>
      <c r="F3259" s="107"/>
      <c r="G3259" s="107"/>
    </row>
    <row r="3260" spans="1:33" ht="20.100000000000001" customHeight="1">
      <c r="A3260" s="109" t="s">
        <v>1064</v>
      </c>
      <c r="B3260" s="109"/>
      <c r="C3260" s="109"/>
      <c r="D3260" s="109"/>
      <c r="E3260" s="109"/>
      <c r="F3260" s="109"/>
      <c r="G3260" s="109"/>
      <c r="AA3260" s="6" t="s">
        <v>1064</v>
      </c>
    </row>
    <row r="3261" spans="1:33" ht="15" customHeight="1">
      <c r="A3261" s="110" t="s">
        <v>63</v>
      </c>
      <c r="B3261" s="110"/>
      <c r="C3261" s="111" t="s">
        <v>2</v>
      </c>
      <c r="D3261" s="111" t="s">
        <v>3</v>
      </c>
      <c r="E3261" s="111" t="s">
        <v>4</v>
      </c>
      <c r="F3261" s="111" t="s">
        <v>5</v>
      </c>
      <c r="G3261" s="111" t="s">
        <v>6</v>
      </c>
      <c r="AA3261" s="6" t="s">
        <v>63</v>
      </c>
      <c r="AC3261" s="6" t="s">
        <v>2</v>
      </c>
      <c r="AD3261" s="6" t="s">
        <v>3</v>
      </c>
      <c r="AE3261" s="6" t="s">
        <v>4</v>
      </c>
      <c r="AF3261" s="104" t="s">
        <v>5</v>
      </c>
      <c r="AG3261" s="104" t="s">
        <v>6</v>
      </c>
    </row>
    <row r="3262" spans="1:33" ht="15" customHeight="1">
      <c r="A3262" s="112" t="s">
        <v>813</v>
      </c>
      <c r="B3262" s="113" t="s">
        <v>814</v>
      </c>
      <c r="C3262" s="112" t="s">
        <v>8</v>
      </c>
      <c r="D3262" s="112" t="s">
        <v>112</v>
      </c>
      <c r="E3262" s="114">
        <v>0.124</v>
      </c>
      <c r="F3262" s="115">
        <f>0.75*AF3262</f>
        <v>17.234999999999999</v>
      </c>
      <c r="G3262" s="115">
        <f>TRUNC(F3262*E3262,2)</f>
        <v>2.13</v>
      </c>
      <c r="AA3262" s="6" t="s">
        <v>813</v>
      </c>
      <c r="AB3262" s="6" t="s">
        <v>814</v>
      </c>
      <c r="AC3262" s="6" t="s">
        <v>8</v>
      </c>
      <c r="AD3262" s="6" t="s">
        <v>112</v>
      </c>
      <c r="AE3262" s="6">
        <v>0.124</v>
      </c>
      <c r="AF3262" s="104">
        <v>22.98</v>
      </c>
      <c r="AG3262" s="104">
        <v>2.84</v>
      </c>
    </row>
    <row r="3263" spans="1:33" ht="15" customHeight="1">
      <c r="A3263" s="112" t="s">
        <v>818</v>
      </c>
      <c r="B3263" s="113" t="s">
        <v>819</v>
      </c>
      <c r="C3263" s="112" t="s">
        <v>8</v>
      </c>
      <c r="D3263" s="112" t="s">
        <v>112</v>
      </c>
      <c r="E3263" s="114">
        <v>0.41339999999999999</v>
      </c>
      <c r="F3263" s="115">
        <f>0.75*AF3263</f>
        <v>26.43</v>
      </c>
      <c r="G3263" s="115">
        <f>TRUNC(F3263*E3263,2)</f>
        <v>10.92</v>
      </c>
      <c r="AA3263" s="6" t="s">
        <v>818</v>
      </c>
      <c r="AB3263" s="6" t="s">
        <v>819</v>
      </c>
      <c r="AC3263" s="6" t="s">
        <v>8</v>
      </c>
      <c r="AD3263" s="6" t="s">
        <v>112</v>
      </c>
      <c r="AE3263" s="6">
        <v>0.41339999999999999</v>
      </c>
      <c r="AF3263" s="104">
        <v>35.24</v>
      </c>
      <c r="AG3263" s="104">
        <v>14.56</v>
      </c>
    </row>
    <row r="3264" spans="1:33" ht="15" customHeight="1">
      <c r="A3264" s="107"/>
      <c r="B3264" s="107"/>
      <c r="C3264" s="107"/>
      <c r="D3264" s="107"/>
      <c r="E3264" s="116" t="s">
        <v>75</v>
      </c>
      <c r="F3264" s="116"/>
      <c r="G3264" s="117">
        <f>SUM(G3262:G3263)</f>
        <v>13.05</v>
      </c>
      <c r="AE3264" s="6" t="s">
        <v>75</v>
      </c>
      <c r="AG3264" s="104">
        <v>17.399999999999999</v>
      </c>
    </row>
    <row r="3265" spans="1:33" ht="15" customHeight="1">
      <c r="A3265" s="110" t="s">
        <v>96</v>
      </c>
      <c r="B3265" s="110"/>
      <c r="C3265" s="111" t="s">
        <v>2</v>
      </c>
      <c r="D3265" s="111" t="s">
        <v>3</v>
      </c>
      <c r="E3265" s="111" t="s">
        <v>4</v>
      </c>
      <c r="F3265" s="111" t="s">
        <v>5</v>
      </c>
      <c r="G3265" s="111" t="s">
        <v>6</v>
      </c>
      <c r="AA3265" s="6" t="s">
        <v>96</v>
      </c>
      <c r="AC3265" s="6" t="s">
        <v>2</v>
      </c>
      <c r="AD3265" s="6" t="s">
        <v>3</v>
      </c>
      <c r="AE3265" s="6" t="s">
        <v>4</v>
      </c>
      <c r="AF3265" s="104" t="s">
        <v>5</v>
      </c>
      <c r="AG3265" s="104" t="s">
        <v>6</v>
      </c>
    </row>
    <row r="3266" spans="1:33" ht="15" customHeight="1">
      <c r="A3266" s="112" t="s">
        <v>797</v>
      </c>
      <c r="B3266" s="113" t="s">
        <v>1741</v>
      </c>
      <c r="C3266" s="112" t="s">
        <v>8</v>
      </c>
      <c r="D3266" s="112" t="s">
        <v>36</v>
      </c>
      <c r="E3266" s="114">
        <v>1.0530999999999999</v>
      </c>
      <c r="F3266" s="115">
        <f t="shared" ref="F3266" si="898">IF(D3266="H",$K$9*AF3266,$K$10*AF3266)</f>
        <v>17.234999999999999</v>
      </c>
      <c r="G3266" s="115">
        <f>TRUNC(F3266*E3266,2)</f>
        <v>18.149999999999999</v>
      </c>
      <c r="AA3266" s="6" t="s">
        <v>797</v>
      </c>
      <c r="AB3266" s="6" t="s">
        <v>1741</v>
      </c>
      <c r="AC3266" s="6" t="s">
        <v>8</v>
      </c>
      <c r="AD3266" s="6" t="s">
        <v>36</v>
      </c>
      <c r="AE3266" s="6">
        <v>1.0530999999999999</v>
      </c>
      <c r="AF3266" s="104">
        <v>22.98</v>
      </c>
      <c r="AG3266" s="104">
        <v>24.2</v>
      </c>
    </row>
    <row r="3267" spans="1:33" ht="18" customHeight="1">
      <c r="A3267" s="107"/>
      <c r="B3267" s="107"/>
      <c r="C3267" s="107"/>
      <c r="D3267" s="107"/>
      <c r="E3267" s="116" t="s">
        <v>99</v>
      </c>
      <c r="F3267" s="116"/>
      <c r="G3267" s="117">
        <f>SUM(G3266)</f>
        <v>18.149999999999999</v>
      </c>
      <c r="AE3267" s="6" t="s">
        <v>99</v>
      </c>
      <c r="AG3267" s="104">
        <v>24.2</v>
      </c>
    </row>
    <row r="3268" spans="1:33" ht="15" customHeight="1">
      <c r="A3268" s="107"/>
      <c r="B3268" s="107"/>
      <c r="C3268" s="107"/>
      <c r="D3268" s="107"/>
      <c r="E3268" s="118" t="s">
        <v>21</v>
      </c>
      <c r="F3268" s="118"/>
      <c r="G3268" s="119">
        <f>G3267+G3264</f>
        <v>31.2</v>
      </c>
      <c r="AE3268" s="6" t="s">
        <v>21</v>
      </c>
      <c r="AG3268" s="104">
        <v>41.6</v>
      </c>
    </row>
    <row r="3269" spans="1:33" ht="9.9499999999999993" customHeight="1">
      <c r="A3269" s="107"/>
      <c r="B3269" s="107"/>
      <c r="C3269" s="108"/>
      <c r="D3269" s="108"/>
      <c r="E3269" s="107"/>
      <c r="F3269" s="107"/>
      <c r="G3269" s="107"/>
    </row>
    <row r="3270" spans="1:33" ht="20.100000000000001" customHeight="1">
      <c r="A3270" s="109" t="s">
        <v>1065</v>
      </c>
      <c r="B3270" s="109"/>
      <c r="C3270" s="109"/>
      <c r="D3270" s="109"/>
      <c r="E3270" s="109"/>
      <c r="F3270" s="109"/>
      <c r="G3270" s="109"/>
      <c r="AA3270" s="6" t="s">
        <v>1065</v>
      </c>
    </row>
    <row r="3271" spans="1:33" ht="15" customHeight="1">
      <c r="A3271" s="110" t="s">
        <v>63</v>
      </c>
      <c r="B3271" s="110"/>
      <c r="C3271" s="111" t="s">
        <v>2</v>
      </c>
      <c r="D3271" s="111" t="s">
        <v>3</v>
      </c>
      <c r="E3271" s="111" t="s">
        <v>4</v>
      </c>
      <c r="F3271" s="111" t="s">
        <v>5</v>
      </c>
      <c r="G3271" s="111" t="s">
        <v>6</v>
      </c>
      <c r="AA3271" s="6" t="s">
        <v>63</v>
      </c>
      <c r="AC3271" s="6" t="s">
        <v>2</v>
      </c>
      <c r="AD3271" s="6" t="s">
        <v>3</v>
      </c>
      <c r="AE3271" s="6" t="s">
        <v>4</v>
      </c>
      <c r="AF3271" s="104" t="s">
        <v>5</v>
      </c>
      <c r="AG3271" s="104" t="s">
        <v>6</v>
      </c>
    </row>
    <row r="3272" spans="1:33" ht="29.1" customHeight="1">
      <c r="A3272" s="112" t="s">
        <v>1066</v>
      </c>
      <c r="B3272" s="113" t="s">
        <v>1067</v>
      </c>
      <c r="C3272" s="112" t="s">
        <v>8</v>
      </c>
      <c r="D3272" s="112" t="s">
        <v>102</v>
      </c>
      <c r="E3272" s="114">
        <v>1.2315</v>
      </c>
      <c r="F3272" s="115">
        <f>0.75*AF3272</f>
        <v>348.75</v>
      </c>
      <c r="G3272" s="115">
        <f t="shared" ref="G3272:G3276" si="899">ROUND(F3272*E3272,2)</f>
        <v>429.49</v>
      </c>
      <c r="AA3272" s="6" t="s">
        <v>1066</v>
      </c>
      <c r="AB3272" s="6" t="s">
        <v>1067</v>
      </c>
      <c r="AC3272" s="6" t="s">
        <v>8</v>
      </c>
      <c r="AD3272" s="6" t="s">
        <v>102</v>
      </c>
      <c r="AE3272" s="6">
        <v>1.2315</v>
      </c>
      <c r="AF3272" s="104">
        <v>465</v>
      </c>
      <c r="AG3272" s="104">
        <v>572.64</v>
      </c>
    </row>
    <row r="3273" spans="1:33" ht="20.100000000000001" customHeight="1">
      <c r="A3273" s="112" t="s">
        <v>458</v>
      </c>
      <c r="B3273" s="113" t="s">
        <v>459</v>
      </c>
      <c r="C3273" s="112" t="s">
        <v>8</v>
      </c>
      <c r="D3273" s="112" t="s">
        <v>112</v>
      </c>
      <c r="E3273" s="114">
        <v>2.1299999999999999E-2</v>
      </c>
      <c r="F3273" s="115">
        <f t="shared" ref="F3272:F3276" si="900">IF(D3273="H",$K$9*AF3273,$K$10*AF3273)</f>
        <v>7.9275000000000002</v>
      </c>
      <c r="G3273" s="115">
        <f t="shared" si="899"/>
        <v>0.17</v>
      </c>
      <c r="AA3273" s="6" t="s">
        <v>458</v>
      </c>
      <c r="AB3273" s="6" t="s">
        <v>459</v>
      </c>
      <c r="AC3273" s="6" t="s">
        <v>8</v>
      </c>
      <c r="AD3273" s="6" t="s">
        <v>112</v>
      </c>
      <c r="AE3273" s="6">
        <v>2.1299999999999999E-2</v>
      </c>
      <c r="AF3273" s="104">
        <v>10.57</v>
      </c>
      <c r="AG3273" s="104">
        <v>0.22</v>
      </c>
    </row>
    <row r="3274" spans="1:33" ht="15" customHeight="1">
      <c r="A3274" s="112" t="s">
        <v>104</v>
      </c>
      <c r="B3274" s="113" t="s">
        <v>105</v>
      </c>
      <c r="C3274" s="112" t="s">
        <v>8</v>
      </c>
      <c r="D3274" s="112" t="s">
        <v>90</v>
      </c>
      <c r="E3274" s="114">
        <v>0.2994</v>
      </c>
      <c r="F3274" s="115">
        <f t="shared" si="900"/>
        <v>15.254999999999999</v>
      </c>
      <c r="G3274" s="115">
        <f t="shared" si="899"/>
        <v>4.57</v>
      </c>
      <c r="AA3274" s="6" t="s">
        <v>104</v>
      </c>
      <c r="AB3274" s="6" t="s">
        <v>105</v>
      </c>
      <c r="AC3274" s="6" t="s">
        <v>8</v>
      </c>
      <c r="AD3274" s="6" t="s">
        <v>90</v>
      </c>
      <c r="AE3274" s="6">
        <v>0.2994</v>
      </c>
      <c r="AF3274" s="104">
        <v>20.34</v>
      </c>
      <c r="AG3274" s="104">
        <v>6.08</v>
      </c>
    </row>
    <row r="3275" spans="1:33" ht="20.100000000000001" customHeight="1">
      <c r="A3275" s="112" t="s">
        <v>758</v>
      </c>
      <c r="B3275" s="113" t="s">
        <v>759</v>
      </c>
      <c r="C3275" s="112" t="s">
        <v>8</v>
      </c>
      <c r="D3275" s="112" t="s">
        <v>87</v>
      </c>
      <c r="E3275" s="114">
        <v>3.125</v>
      </c>
      <c r="F3275" s="115">
        <f t="shared" si="900"/>
        <v>4.2375000000000007</v>
      </c>
      <c r="G3275" s="115">
        <f t="shared" si="899"/>
        <v>13.24</v>
      </c>
      <c r="AA3275" s="6" t="s">
        <v>758</v>
      </c>
      <c r="AB3275" s="6" t="s">
        <v>759</v>
      </c>
      <c r="AC3275" s="6" t="s">
        <v>8</v>
      </c>
      <c r="AD3275" s="6" t="s">
        <v>87</v>
      </c>
      <c r="AE3275" s="6">
        <v>3.125</v>
      </c>
      <c r="AF3275" s="104">
        <v>5.65</v>
      </c>
      <c r="AG3275" s="104">
        <v>17.649999999999999</v>
      </c>
    </row>
    <row r="3276" spans="1:33" ht="20.100000000000001" customHeight="1">
      <c r="A3276" s="112" t="s">
        <v>466</v>
      </c>
      <c r="B3276" s="113" t="s">
        <v>467</v>
      </c>
      <c r="C3276" s="112" t="s">
        <v>8</v>
      </c>
      <c r="D3276" s="112" t="s">
        <v>87</v>
      </c>
      <c r="E3276" s="114">
        <v>2.5</v>
      </c>
      <c r="F3276" s="115">
        <f t="shared" si="900"/>
        <v>2.9249999999999998</v>
      </c>
      <c r="G3276" s="115">
        <f t="shared" si="899"/>
        <v>7.31</v>
      </c>
      <c r="AA3276" s="6" t="s">
        <v>466</v>
      </c>
      <c r="AB3276" s="6" t="s">
        <v>467</v>
      </c>
      <c r="AC3276" s="6" t="s">
        <v>8</v>
      </c>
      <c r="AD3276" s="6" t="s">
        <v>87</v>
      </c>
      <c r="AE3276" s="6">
        <v>2.5</v>
      </c>
      <c r="AF3276" s="104">
        <v>3.9</v>
      </c>
      <c r="AG3276" s="104">
        <v>9.75</v>
      </c>
    </row>
    <row r="3277" spans="1:33" ht="15" customHeight="1">
      <c r="A3277" s="107"/>
      <c r="B3277" s="107"/>
      <c r="C3277" s="107"/>
      <c r="D3277" s="107"/>
      <c r="E3277" s="116" t="s">
        <v>75</v>
      </c>
      <c r="F3277" s="116"/>
      <c r="G3277" s="117">
        <f>SUM(G3272:G3276)</f>
        <v>454.78000000000003</v>
      </c>
      <c r="AE3277" s="6" t="s">
        <v>75</v>
      </c>
      <c r="AG3277" s="104">
        <v>606.34</v>
      </c>
    </row>
    <row r="3278" spans="1:33" ht="15" customHeight="1">
      <c r="A3278" s="110" t="s">
        <v>96</v>
      </c>
      <c r="B3278" s="110"/>
      <c r="C3278" s="111" t="s">
        <v>2</v>
      </c>
      <c r="D3278" s="111" t="s">
        <v>3</v>
      </c>
      <c r="E3278" s="111" t="s">
        <v>4</v>
      </c>
      <c r="F3278" s="111" t="s">
        <v>5</v>
      </c>
      <c r="G3278" s="111" t="s">
        <v>6</v>
      </c>
      <c r="AA3278" s="6" t="s">
        <v>96</v>
      </c>
      <c r="AC3278" s="6" t="s">
        <v>2</v>
      </c>
      <c r="AD3278" s="6" t="s">
        <v>3</v>
      </c>
      <c r="AE3278" s="6" t="s">
        <v>4</v>
      </c>
      <c r="AF3278" s="104" t="s">
        <v>5</v>
      </c>
      <c r="AG3278" s="104" t="s">
        <v>6</v>
      </c>
    </row>
    <row r="3279" spans="1:33" ht="15" customHeight="1">
      <c r="A3279" s="112" t="s">
        <v>98</v>
      </c>
      <c r="B3279" s="113" t="s">
        <v>1725</v>
      </c>
      <c r="C3279" s="112" t="s">
        <v>8</v>
      </c>
      <c r="D3279" s="112" t="s">
        <v>36</v>
      </c>
      <c r="E3279" s="114">
        <v>1.6268</v>
      </c>
      <c r="F3279" s="115">
        <f t="shared" ref="F3279:F3281" si="901">IF(D3279="H",$K$9*AF3279,$K$10*AF3279)</f>
        <v>16.049999999999997</v>
      </c>
      <c r="G3279" s="115">
        <f t="shared" ref="G3279:G3281" si="902">ROUND(F3279*E3279,2)</f>
        <v>26.11</v>
      </c>
      <c r="AA3279" s="6" t="s">
        <v>98</v>
      </c>
      <c r="AB3279" s="6" t="s">
        <v>1725</v>
      </c>
      <c r="AC3279" s="6" t="s">
        <v>8</v>
      </c>
      <c r="AD3279" s="6" t="s">
        <v>36</v>
      </c>
      <c r="AE3279" s="6">
        <v>1.6268</v>
      </c>
      <c r="AF3279" s="104">
        <v>21.4</v>
      </c>
      <c r="AG3279" s="104">
        <v>34.81</v>
      </c>
    </row>
    <row r="3280" spans="1:33" ht="15" customHeight="1">
      <c r="A3280" s="112" t="s">
        <v>405</v>
      </c>
      <c r="B3280" s="113" t="s">
        <v>1728</v>
      </c>
      <c r="C3280" s="112" t="s">
        <v>8</v>
      </c>
      <c r="D3280" s="112" t="s">
        <v>36</v>
      </c>
      <c r="E3280" s="114">
        <v>0.156</v>
      </c>
      <c r="F3280" s="115">
        <f t="shared" si="901"/>
        <v>16.297499999999999</v>
      </c>
      <c r="G3280" s="115">
        <f t="shared" si="902"/>
        <v>2.54</v>
      </c>
      <c r="AA3280" s="6" t="s">
        <v>405</v>
      </c>
      <c r="AB3280" s="6" t="s">
        <v>1728</v>
      </c>
      <c r="AC3280" s="6" t="s">
        <v>8</v>
      </c>
      <c r="AD3280" s="6" t="s">
        <v>36</v>
      </c>
      <c r="AE3280" s="6">
        <v>0.156</v>
      </c>
      <c r="AF3280" s="104">
        <v>21.73</v>
      </c>
      <c r="AG3280" s="104">
        <v>3.38</v>
      </c>
    </row>
    <row r="3281" spans="1:33" ht="15" customHeight="1">
      <c r="A3281" s="112" t="s">
        <v>127</v>
      </c>
      <c r="B3281" s="113" t="s">
        <v>1727</v>
      </c>
      <c r="C3281" s="112" t="s">
        <v>8</v>
      </c>
      <c r="D3281" s="112" t="s">
        <v>36</v>
      </c>
      <c r="E3281" s="114">
        <v>1.7827999999999999</v>
      </c>
      <c r="F3281" s="115">
        <f t="shared" si="901"/>
        <v>12.84</v>
      </c>
      <c r="G3281" s="115">
        <f t="shared" si="902"/>
        <v>22.89</v>
      </c>
      <c r="AA3281" s="6" t="s">
        <v>127</v>
      </c>
      <c r="AB3281" s="6" t="s">
        <v>1727</v>
      </c>
      <c r="AC3281" s="6" t="s">
        <v>8</v>
      </c>
      <c r="AD3281" s="6" t="s">
        <v>36</v>
      </c>
      <c r="AE3281" s="6">
        <v>1.7827999999999999</v>
      </c>
      <c r="AF3281" s="104">
        <v>17.12</v>
      </c>
      <c r="AG3281" s="104">
        <v>30.52</v>
      </c>
    </row>
    <row r="3282" spans="1:33" ht="18" customHeight="1">
      <c r="A3282" s="107"/>
      <c r="B3282" s="107"/>
      <c r="C3282" s="107"/>
      <c r="D3282" s="107"/>
      <c r="E3282" s="116" t="s">
        <v>99</v>
      </c>
      <c r="F3282" s="116"/>
      <c r="G3282" s="117">
        <f>SUM(G3279:G3281)</f>
        <v>51.54</v>
      </c>
      <c r="AE3282" s="6" t="s">
        <v>99</v>
      </c>
      <c r="AG3282" s="104">
        <v>68.709999999999994</v>
      </c>
    </row>
    <row r="3283" spans="1:33" ht="15" customHeight="1">
      <c r="A3283" s="107"/>
      <c r="B3283" s="107"/>
      <c r="C3283" s="107"/>
      <c r="D3283" s="107"/>
      <c r="E3283" s="118" t="s">
        <v>21</v>
      </c>
      <c r="F3283" s="118"/>
      <c r="G3283" s="119">
        <f>G3282+G3277</f>
        <v>506.32000000000005</v>
      </c>
      <c r="AE3283" s="6" t="s">
        <v>21</v>
      </c>
      <c r="AG3283" s="104">
        <v>675.05</v>
      </c>
    </row>
    <row r="3284" spans="1:33" ht="9.9499999999999993" customHeight="1">
      <c r="A3284" s="107"/>
      <c r="B3284" s="107"/>
      <c r="C3284" s="108"/>
      <c r="D3284" s="108"/>
      <c r="E3284" s="107"/>
      <c r="F3284" s="107"/>
      <c r="G3284" s="107"/>
    </row>
    <row r="3285" spans="1:33" ht="20.100000000000001" customHeight="1">
      <c r="A3285" s="109" t="s">
        <v>1068</v>
      </c>
      <c r="B3285" s="109"/>
      <c r="C3285" s="109"/>
      <c r="D3285" s="109"/>
      <c r="E3285" s="109"/>
      <c r="F3285" s="109"/>
      <c r="G3285" s="109"/>
      <c r="AA3285" s="6" t="s">
        <v>1068</v>
      </c>
    </row>
    <row r="3286" spans="1:33" ht="15" customHeight="1">
      <c r="A3286" s="110" t="s">
        <v>63</v>
      </c>
      <c r="B3286" s="110"/>
      <c r="C3286" s="111" t="s">
        <v>2</v>
      </c>
      <c r="D3286" s="111" t="s">
        <v>3</v>
      </c>
      <c r="E3286" s="111" t="s">
        <v>4</v>
      </c>
      <c r="F3286" s="111" t="s">
        <v>5</v>
      </c>
      <c r="G3286" s="111" t="s">
        <v>6</v>
      </c>
      <c r="AA3286" s="6" t="s">
        <v>63</v>
      </c>
      <c r="AC3286" s="6" t="s">
        <v>2</v>
      </c>
      <c r="AD3286" s="6" t="s">
        <v>3</v>
      </c>
      <c r="AE3286" s="6" t="s">
        <v>4</v>
      </c>
      <c r="AF3286" s="104" t="s">
        <v>5</v>
      </c>
      <c r="AG3286" s="104" t="s">
        <v>6</v>
      </c>
    </row>
    <row r="3287" spans="1:33" ht="20.100000000000001" customHeight="1">
      <c r="A3287" s="112" t="s">
        <v>1069</v>
      </c>
      <c r="B3287" s="113" t="s">
        <v>1070</v>
      </c>
      <c r="C3287" s="112" t="s">
        <v>8</v>
      </c>
      <c r="D3287" s="112" t="s">
        <v>55</v>
      </c>
      <c r="E3287" s="114">
        <v>3.95</v>
      </c>
      <c r="F3287" s="115">
        <f>0.75*AF3287</f>
        <v>24.637500000000003</v>
      </c>
      <c r="G3287" s="115">
        <f>ROUND(F3287*E3287,2)</f>
        <v>97.32</v>
      </c>
      <c r="AA3287" s="6" t="s">
        <v>1069</v>
      </c>
      <c r="AB3287" s="6" t="s">
        <v>1070</v>
      </c>
      <c r="AC3287" s="6" t="s">
        <v>8</v>
      </c>
      <c r="AD3287" s="6" t="s">
        <v>55</v>
      </c>
      <c r="AE3287" s="6">
        <v>3.95</v>
      </c>
      <c r="AF3287" s="104">
        <v>32.85</v>
      </c>
      <c r="AG3287" s="104">
        <v>129.75</v>
      </c>
    </row>
    <row r="3288" spans="1:33" ht="15" customHeight="1">
      <c r="A3288" s="107"/>
      <c r="B3288" s="107"/>
      <c r="C3288" s="107"/>
      <c r="D3288" s="107"/>
      <c r="E3288" s="116" t="s">
        <v>75</v>
      </c>
      <c r="F3288" s="116"/>
      <c r="G3288" s="117">
        <f>SUM(G3287)</f>
        <v>97.32</v>
      </c>
      <c r="AE3288" s="6" t="s">
        <v>75</v>
      </c>
      <c r="AG3288" s="104">
        <v>129.75</v>
      </c>
    </row>
    <row r="3289" spans="1:33" ht="15" customHeight="1">
      <c r="A3289" s="110" t="s">
        <v>96</v>
      </c>
      <c r="B3289" s="110"/>
      <c r="C3289" s="111" t="s">
        <v>2</v>
      </c>
      <c r="D3289" s="111" t="s">
        <v>3</v>
      </c>
      <c r="E3289" s="111" t="s">
        <v>4</v>
      </c>
      <c r="F3289" s="111" t="s">
        <v>5</v>
      </c>
      <c r="G3289" s="111" t="s">
        <v>6</v>
      </c>
      <c r="AA3289" s="6" t="s">
        <v>96</v>
      </c>
      <c r="AC3289" s="6" t="s">
        <v>2</v>
      </c>
      <c r="AD3289" s="6" t="s">
        <v>3</v>
      </c>
      <c r="AE3289" s="6" t="s">
        <v>4</v>
      </c>
      <c r="AF3289" s="104" t="s">
        <v>5</v>
      </c>
      <c r="AG3289" s="104" t="s">
        <v>6</v>
      </c>
    </row>
    <row r="3290" spans="1:33" ht="15" customHeight="1">
      <c r="A3290" s="112" t="s">
        <v>405</v>
      </c>
      <c r="B3290" s="113" t="s">
        <v>1728</v>
      </c>
      <c r="C3290" s="112" t="s">
        <v>8</v>
      </c>
      <c r="D3290" s="112" t="s">
        <v>36</v>
      </c>
      <c r="E3290" s="114">
        <v>2.0550000000000002</v>
      </c>
      <c r="F3290" s="115">
        <f t="shared" ref="F3290:F3291" si="903">IF(D3290="H",$K$9*AF3290,$K$10*AF3290)</f>
        <v>16.297499999999999</v>
      </c>
      <c r="G3290" s="115">
        <f t="shared" ref="G3290:G3291" si="904">ROUND(F3290*E3290,2)</f>
        <v>33.49</v>
      </c>
      <c r="AA3290" s="6" t="s">
        <v>405</v>
      </c>
      <c r="AB3290" s="6" t="s">
        <v>1728</v>
      </c>
      <c r="AC3290" s="6" t="s">
        <v>8</v>
      </c>
      <c r="AD3290" s="6" t="s">
        <v>36</v>
      </c>
      <c r="AE3290" s="6">
        <v>2.0550000000000002</v>
      </c>
      <c r="AF3290" s="104">
        <v>21.73</v>
      </c>
      <c r="AG3290" s="104">
        <v>44.65</v>
      </c>
    </row>
    <row r="3291" spans="1:33" ht="15" customHeight="1">
      <c r="A3291" s="112" t="s">
        <v>127</v>
      </c>
      <c r="B3291" s="113" t="s">
        <v>1727</v>
      </c>
      <c r="C3291" s="112" t="s">
        <v>8</v>
      </c>
      <c r="D3291" s="112" t="s">
        <v>36</v>
      </c>
      <c r="E3291" s="114">
        <v>1.028</v>
      </c>
      <c r="F3291" s="115">
        <f t="shared" si="903"/>
        <v>12.84</v>
      </c>
      <c r="G3291" s="115">
        <f t="shared" si="904"/>
        <v>13.2</v>
      </c>
      <c r="AA3291" s="6" t="s">
        <v>127</v>
      </c>
      <c r="AB3291" s="6" t="s">
        <v>1727</v>
      </c>
      <c r="AC3291" s="6" t="s">
        <v>8</v>
      </c>
      <c r="AD3291" s="6" t="s">
        <v>36</v>
      </c>
      <c r="AE3291" s="6">
        <v>1.028</v>
      </c>
      <c r="AF3291" s="104">
        <v>17.12</v>
      </c>
      <c r="AG3291" s="104">
        <v>17.59</v>
      </c>
    </row>
    <row r="3292" spans="1:33" ht="18" customHeight="1">
      <c r="A3292" s="107"/>
      <c r="B3292" s="107"/>
      <c r="C3292" s="107"/>
      <c r="D3292" s="107"/>
      <c r="E3292" s="116" t="s">
        <v>99</v>
      </c>
      <c r="F3292" s="116"/>
      <c r="G3292" s="117">
        <f>SUM(G3290:G3291)</f>
        <v>46.69</v>
      </c>
      <c r="AE3292" s="6" t="s">
        <v>99</v>
      </c>
      <c r="AG3292" s="104">
        <v>62.24</v>
      </c>
    </row>
    <row r="3293" spans="1:33" ht="15" customHeight="1">
      <c r="A3293" s="110" t="s">
        <v>18</v>
      </c>
      <c r="B3293" s="110"/>
      <c r="C3293" s="111" t="s">
        <v>2</v>
      </c>
      <c r="D3293" s="111" t="s">
        <v>3</v>
      </c>
      <c r="E3293" s="111" t="s">
        <v>4</v>
      </c>
      <c r="F3293" s="111" t="s">
        <v>5</v>
      </c>
      <c r="G3293" s="111" t="s">
        <v>6</v>
      </c>
      <c r="AA3293" s="6" t="s">
        <v>18</v>
      </c>
      <c r="AC3293" s="6" t="s">
        <v>2</v>
      </c>
      <c r="AD3293" s="6" t="s">
        <v>3</v>
      </c>
      <c r="AE3293" s="6" t="s">
        <v>4</v>
      </c>
      <c r="AF3293" s="104" t="s">
        <v>5</v>
      </c>
      <c r="AG3293" s="104" t="s">
        <v>6</v>
      </c>
    </row>
    <row r="3294" spans="1:33" ht="20.100000000000001" customHeight="1">
      <c r="A3294" s="112" t="s">
        <v>1071</v>
      </c>
      <c r="B3294" s="113" t="s">
        <v>1072</v>
      </c>
      <c r="C3294" s="112" t="s">
        <v>8</v>
      </c>
      <c r="D3294" s="112" t="s">
        <v>102</v>
      </c>
      <c r="E3294" s="114">
        <v>0.01</v>
      </c>
      <c r="F3294" s="115">
        <f t="shared" ref="F3294" si="905">IF(D3294="H",$K$9*AF3294,$K$10*AF3294)</f>
        <v>478.51499999999999</v>
      </c>
      <c r="G3294" s="115">
        <f>ROUND(F3294*E3294,2)</f>
        <v>4.79</v>
      </c>
      <c r="AA3294" s="6" t="s">
        <v>1071</v>
      </c>
      <c r="AB3294" s="6" t="s">
        <v>1072</v>
      </c>
      <c r="AC3294" s="6" t="s">
        <v>8</v>
      </c>
      <c r="AD3294" s="6" t="s">
        <v>102</v>
      </c>
      <c r="AE3294" s="6">
        <v>0.01</v>
      </c>
      <c r="AF3294" s="104">
        <v>638.02</v>
      </c>
      <c r="AG3294" s="104">
        <v>6.38</v>
      </c>
    </row>
    <row r="3295" spans="1:33" ht="15" customHeight="1">
      <c r="A3295" s="107"/>
      <c r="B3295" s="107"/>
      <c r="C3295" s="107"/>
      <c r="D3295" s="107"/>
      <c r="E3295" s="116" t="s">
        <v>20</v>
      </c>
      <c r="F3295" s="116"/>
      <c r="G3295" s="117">
        <f>SUM(G3294)</f>
        <v>4.79</v>
      </c>
      <c r="AE3295" s="6" t="s">
        <v>20</v>
      </c>
      <c r="AG3295" s="104">
        <v>6.38</v>
      </c>
    </row>
    <row r="3296" spans="1:33" ht="15" customHeight="1">
      <c r="A3296" s="107"/>
      <c r="B3296" s="107"/>
      <c r="C3296" s="107"/>
      <c r="D3296" s="107"/>
      <c r="E3296" s="118" t="s">
        <v>21</v>
      </c>
      <c r="F3296" s="118"/>
      <c r="G3296" s="119">
        <f>G3295+G3292+G3288</f>
        <v>148.79999999999998</v>
      </c>
      <c r="AE3296" s="6" t="s">
        <v>21</v>
      </c>
      <c r="AG3296" s="104">
        <v>198.37</v>
      </c>
    </row>
    <row r="3297" spans="1:33" ht="9.9499999999999993" customHeight="1">
      <c r="A3297" s="107"/>
      <c r="B3297" s="107"/>
      <c r="C3297" s="108"/>
      <c r="D3297" s="108"/>
      <c r="E3297" s="107"/>
      <c r="F3297" s="107"/>
      <c r="G3297" s="107"/>
    </row>
    <row r="3298" spans="1:33" ht="20.100000000000001" customHeight="1">
      <c r="A3298" s="109" t="s">
        <v>1073</v>
      </c>
      <c r="B3298" s="109"/>
      <c r="C3298" s="109"/>
      <c r="D3298" s="109"/>
      <c r="E3298" s="109"/>
      <c r="F3298" s="109"/>
      <c r="G3298" s="109"/>
      <c r="AA3298" s="6" t="s">
        <v>1073</v>
      </c>
    </row>
    <row r="3299" spans="1:33" ht="15" customHeight="1">
      <c r="A3299" s="110" t="s">
        <v>63</v>
      </c>
      <c r="B3299" s="110"/>
      <c r="C3299" s="111" t="s">
        <v>2</v>
      </c>
      <c r="D3299" s="111" t="s">
        <v>3</v>
      </c>
      <c r="E3299" s="111" t="s">
        <v>4</v>
      </c>
      <c r="F3299" s="111" t="s">
        <v>5</v>
      </c>
      <c r="G3299" s="111" t="s">
        <v>6</v>
      </c>
      <c r="AA3299" s="6" t="s">
        <v>63</v>
      </c>
      <c r="AC3299" s="6" t="s">
        <v>2</v>
      </c>
      <c r="AD3299" s="6" t="s">
        <v>3</v>
      </c>
      <c r="AE3299" s="6" t="s">
        <v>4</v>
      </c>
      <c r="AF3299" s="104" t="s">
        <v>5</v>
      </c>
      <c r="AG3299" s="104" t="s">
        <v>6</v>
      </c>
    </row>
    <row r="3300" spans="1:33" ht="29.1" customHeight="1">
      <c r="A3300" s="112" t="s">
        <v>627</v>
      </c>
      <c r="B3300" s="113" t="s">
        <v>628</v>
      </c>
      <c r="C3300" s="112" t="s">
        <v>8</v>
      </c>
      <c r="D3300" s="112" t="s">
        <v>55</v>
      </c>
      <c r="E3300" s="114">
        <v>8.8000000000000007</v>
      </c>
      <c r="F3300" s="115">
        <f t="shared" ref="F3300:F3302" si="906">IF(D3300="H",$K$9*AF3300,$K$10*AF3300)</f>
        <v>0.69000000000000006</v>
      </c>
      <c r="G3300" s="115">
        <f t="shared" ref="G3300:G3302" si="907">ROUND(F3300*E3300,2)</f>
        <v>6.07</v>
      </c>
      <c r="AA3300" s="6" t="s">
        <v>627</v>
      </c>
      <c r="AB3300" s="6" t="s">
        <v>628</v>
      </c>
      <c r="AC3300" s="6" t="s">
        <v>8</v>
      </c>
      <c r="AD3300" s="6" t="s">
        <v>55</v>
      </c>
      <c r="AE3300" s="6">
        <v>8.8000000000000007</v>
      </c>
      <c r="AF3300" s="104">
        <v>0.92</v>
      </c>
      <c r="AG3300" s="104">
        <v>8.09</v>
      </c>
    </row>
    <row r="3301" spans="1:33" ht="29.1" customHeight="1">
      <c r="A3301" s="112" t="s">
        <v>1074</v>
      </c>
      <c r="B3301" s="113" t="s">
        <v>1075</v>
      </c>
      <c r="C3301" s="112" t="s">
        <v>8</v>
      </c>
      <c r="D3301" s="112" t="s">
        <v>55</v>
      </c>
      <c r="E3301" s="114">
        <v>1</v>
      </c>
      <c r="F3301" s="115">
        <f>0.75*AF3301</f>
        <v>286.98</v>
      </c>
      <c r="G3301" s="115">
        <f t="shared" si="907"/>
        <v>286.98</v>
      </c>
      <c r="AA3301" s="6" t="s">
        <v>1074</v>
      </c>
      <c r="AB3301" s="6" t="s">
        <v>1075</v>
      </c>
      <c r="AC3301" s="6" t="s">
        <v>8</v>
      </c>
      <c r="AD3301" s="6" t="s">
        <v>55</v>
      </c>
      <c r="AE3301" s="6">
        <v>1</v>
      </c>
      <c r="AF3301" s="104">
        <v>382.64</v>
      </c>
      <c r="AG3301" s="104">
        <v>382.64</v>
      </c>
    </row>
    <row r="3302" spans="1:33" ht="20.100000000000001" customHeight="1">
      <c r="A3302" s="112" t="s">
        <v>633</v>
      </c>
      <c r="B3302" s="113" t="s">
        <v>634</v>
      </c>
      <c r="C3302" s="112" t="s">
        <v>8</v>
      </c>
      <c r="D3302" s="112" t="s">
        <v>635</v>
      </c>
      <c r="E3302" s="114">
        <v>1.613</v>
      </c>
      <c r="F3302" s="115">
        <f t="shared" si="906"/>
        <v>39.5625</v>
      </c>
      <c r="G3302" s="115">
        <f>ROUND(F3302*E3302,2)</f>
        <v>63.81</v>
      </c>
      <c r="AA3302" s="6" t="s">
        <v>633</v>
      </c>
      <c r="AB3302" s="6" t="s">
        <v>634</v>
      </c>
      <c r="AC3302" s="6" t="s">
        <v>8</v>
      </c>
      <c r="AD3302" s="6" t="s">
        <v>635</v>
      </c>
      <c r="AE3302" s="6">
        <v>1.613</v>
      </c>
      <c r="AF3302" s="104">
        <v>52.75</v>
      </c>
      <c r="AG3302" s="104">
        <v>85.08</v>
      </c>
    </row>
    <row r="3303" spans="1:33" ht="15" customHeight="1">
      <c r="A3303" s="107"/>
      <c r="B3303" s="107"/>
      <c r="C3303" s="107"/>
      <c r="D3303" s="107"/>
      <c r="E3303" s="116" t="s">
        <v>75</v>
      </c>
      <c r="F3303" s="116"/>
      <c r="G3303" s="117">
        <f>SUM(G3300:G3302)</f>
        <v>356.86</v>
      </c>
      <c r="AE3303" s="6" t="s">
        <v>75</v>
      </c>
      <c r="AG3303" s="104">
        <v>475.81</v>
      </c>
    </row>
    <row r="3304" spans="1:33" ht="15" customHeight="1">
      <c r="A3304" s="110" t="s">
        <v>96</v>
      </c>
      <c r="B3304" s="110"/>
      <c r="C3304" s="111" t="s">
        <v>2</v>
      </c>
      <c r="D3304" s="111" t="s">
        <v>3</v>
      </c>
      <c r="E3304" s="111" t="s">
        <v>4</v>
      </c>
      <c r="F3304" s="111" t="s">
        <v>5</v>
      </c>
      <c r="G3304" s="111" t="s">
        <v>6</v>
      </c>
      <c r="AA3304" s="6" t="s">
        <v>96</v>
      </c>
      <c r="AC3304" s="6" t="s">
        <v>2</v>
      </c>
      <c r="AD3304" s="6" t="s">
        <v>3</v>
      </c>
      <c r="AE3304" s="6" t="s">
        <v>4</v>
      </c>
      <c r="AF3304" s="104" t="s">
        <v>5</v>
      </c>
      <c r="AG3304" s="104" t="s">
        <v>6</v>
      </c>
    </row>
    <row r="3305" spans="1:33" ht="15" customHeight="1">
      <c r="A3305" s="112" t="s">
        <v>405</v>
      </c>
      <c r="B3305" s="113" t="s">
        <v>1728</v>
      </c>
      <c r="C3305" s="112" t="s">
        <v>8</v>
      </c>
      <c r="D3305" s="112" t="s">
        <v>36</v>
      </c>
      <c r="E3305" s="114">
        <v>0.96799999999999997</v>
      </c>
      <c r="F3305" s="115">
        <f t="shared" ref="F3305:F3306" si="908">IF(D3305="H",$K$9*AF3305,$K$10*AF3305)</f>
        <v>16.297499999999999</v>
      </c>
      <c r="G3305" s="115">
        <f t="shared" ref="G3305:G3306" si="909">ROUND(F3305*E3305,2)</f>
        <v>15.78</v>
      </c>
      <c r="AA3305" s="6" t="s">
        <v>405</v>
      </c>
      <c r="AB3305" s="6" t="s">
        <v>1728</v>
      </c>
      <c r="AC3305" s="6" t="s">
        <v>8</v>
      </c>
      <c r="AD3305" s="6" t="s">
        <v>36</v>
      </c>
      <c r="AE3305" s="6">
        <v>0.96799999999999997</v>
      </c>
      <c r="AF3305" s="104">
        <v>21.73</v>
      </c>
      <c r="AG3305" s="104">
        <v>21.03</v>
      </c>
    </row>
    <row r="3306" spans="1:33" ht="15" customHeight="1">
      <c r="A3306" s="112" t="s">
        <v>127</v>
      </c>
      <c r="B3306" s="113" t="s">
        <v>1727</v>
      </c>
      <c r="C3306" s="112" t="s">
        <v>8</v>
      </c>
      <c r="D3306" s="112" t="s">
        <v>36</v>
      </c>
      <c r="E3306" s="114">
        <v>0.48399999999999999</v>
      </c>
      <c r="F3306" s="115">
        <f t="shared" si="908"/>
        <v>12.84</v>
      </c>
      <c r="G3306" s="115">
        <f t="shared" si="909"/>
        <v>6.21</v>
      </c>
      <c r="AA3306" s="6" t="s">
        <v>127</v>
      </c>
      <c r="AB3306" s="6" t="s">
        <v>1727</v>
      </c>
      <c r="AC3306" s="6" t="s">
        <v>8</v>
      </c>
      <c r="AD3306" s="6" t="s">
        <v>36</v>
      </c>
      <c r="AE3306" s="6">
        <v>0.48399999999999999</v>
      </c>
      <c r="AF3306" s="104">
        <v>17.12</v>
      </c>
      <c r="AG3306" s="104">
        <v>8.2799999999999994</v>
      </c>
    </row>
    <row r="3307" spans="1:33" ht="18" customHeight="1">
      <c r="A3307" s="107"/>
      <c r="B3307" s="107"/>
      <c r="C3307" s="107"/>
      <c r="D3307" s="107"/>
      <c r="E3307" s="116" t="s">
        <v>99</v>
      </c>
      <c r="F3307" s="116"/>
      <c r="G3307" s="117">
        <f>SUM(G3305:G3306)</f>
        <v>21.99</v>
      </c>
      <c r="AE3307" s="6" t="s">
        <v>99</v>
      </c>
      <c r="AG3307" s="104">
        <v>29.31</v>
      </c>
    </row>
    <row r="3308" spans="1:33" ht="15" customHeight="1">
      <c r="A3308" s="107"/>
      <c r="B3308" s="107"/>
      <c r="C3308" s="107"/>
      <c r="D3308" s="107"/>
      <c r="E3308" s="118" t="s">
        <v>21</v>
      </c>
      <c r="F3308" s="118"/>
      <c r="G3308" s="119">
        <f>G3307+G3303</f>
        <v>378.85</v>
      </c>
      <c r="AE3308" s="6" t="s">
        <v>21</v>
      </c>
      <c r="AG3308" s="104">
        <v>505.12</v>
      </c>
    </row>
    <row r="3309" spans="1:33" ht="9.9499999999999993" customHeight="1">
      <c r="A3309" s="107"/>
      <c r="B3309" s="107"/>
      <c r="C3309" s="108"/>
      <c r="D3309" s="108"/>
      <c r="E3309" s="107"/>
      <c r="F3309" s="107"/>
      <c r="G3309" s="107"/>
    </row>
    <row r="3310" spans="1:33" ht="20.100000000000001" customHeight="1">
      <c r="A3310" s="109" t="s">
        <v>1076</v>
      </c>
      <c r="B3310" s="109"/>
      <c r="C3310" s="109"/>
      <c r="D3310" s="109"/>
      <c r="E3310" s="109"/>
      <c r="F3310" s="109"/>
      <c r="G3310" s="109"/>
      <c r="AA3310" s="6" t="s">
        <v>1076</v>
      </c>
    </row>
    <row r="3311" spans="1:33" ht="15" customHeight="1">
      <c r="A3311" s="110" t="s">
        <v>341</v>
      </c>
      <c r="B3311" s="110"/>
      <c r="C3311" s="111" t="s">
        <v>2</v>
      </c>
      <c r="D3311" s="111" t="s">
        <v>3</v>
      </c>
      <c r="E3311" s="111" t="s">
        <v>4</v>
      </c>
      <c r="F3311" s="111" t="s">
        <v>5</v>
      </c>
      <c r="G3311" s="111" t="s">
        <v>6</v>
      </c>
      <c r="AA3311" s="6" t="s">
        <v>341</v>
      </c>
      <c r="AC3311" s="6" t="s">
        <v>2</v>
      </c>
      <c r="AD3311" s="6" t="s">
        <v>3</v>
      </c>
      <c r="AE3311" s="6" t="s">
        <v>4</v>
      </c>
      <c r="AF3311" s="104" t="s">
        <v>5</v>
      </c>
      <c r="AG3311" s="104" t="s">
        <v>6</v>
      </c>
    </row>
    <row r="3312" spans="1:33" ht="29.1" customHeight="1">
      <c r="A3312" s="112" t="s">
        <v>1077</v>
      </c>
      <c r="B3312" s="113" t="s">
        <v>1078</v>
      </c>
      <c r="C3312" s="112" t="s">
        <v>8</v>
      </c>
      <c r="D3312" s="112" t="s">
        <v>55</v>
      </c>
      <c r="E3312" s="114">
        <v>1</v>
      </c>
      <c r="F3312" s="115">
        <f>0.75*AF3312</f>
        <v>1139.3775000000001</v>
      </c>
      <c r="G3312" s="115">
        <f>ROUND(F3312*E3312,2)</f>
        <v>1139.3800000000001</v>
      </c>
      <c r="AA3312" s="6" t="s">
        <v>1077</v>
      </c>
      <c r="AB3312" s="6" t="s">
        <v>1078</v>
      </c>
      <c r="AC3312" s="6" t="s">
        <v>8</v>
      </c>
      <c r="AD3312" s="6" t="s">
        <v>55</v>
      </c>
      <c r="AE3312" s="6">
        <v>1</v>
      </c>
      <c r="AF3312" s="104">
        <v>1519.17</v>
      </c>
      <c r="AG3312" s="104">
        <v>1519.17</v>
      </c>
    </row>
    <row r="3313" spans="1:33" ht="15" customHeight="1">
      <c r="A3313" s="107"/>
      <c r="B3313" s="107"/>
      <c r="C3313" s="107"/>
      <c r="D3313" s="107"/>
      <c r="E3313" s="116" t="s">
        <v>346</v>
      </c>
      <c r="F3313" s="116"/>
      <c r="G3313" s="117">
        <f>SUM(G3312)</f>
        <v>1139.3800000000001</v>
      </c>
      <c r="AE3313" s="6" t="s">
        <v>346</v>
      </c>
      <c r="AG3313" s="104">
        <v>1519.17</v>
      </c>
    </row>
    <row r="3314" spans="1:33" ht="15" customHeight="1">
      <c r="A3314" s="110" t="s">
        <v>63</v>
      </c>
      <c r="B3314" s="110"/>
      <c r="C3314" s="111" t="s">
        <v>2</v>
      </c>
      <c r="D3314" s="111" t="s">
        <v>3</v>
      </c>
      <c r="E3314" s="111" t="s">
        <v>4</v>
      </c>
      <c r="F3314" s="111" t="s">
        <v>5</v>
      </c>
      <c r="G3314" s="111" t="s">
        <v>6</v>
      </c>
      <c r="AA3314" s="6" t="s">
        <v>63</v>
      </c>
      <c r="AC3314" s="6" t="s">
        <v>2</v>
      </c>
      <c r="AD3314" s="6" t="s">
        <v>3</v>
      </c>
      <c r="AE3314" s="6" t="s">
        <v>4</v>
      </c>
      <c r="AF3314" s="104" t="s">
        <v>5</v>
      </c>
      <c r="AG3314" s="104" t="s">
        <v>6</v>
      </c>
    </row>
    <row r="3315" spans="1:33" ht="29.1" customHeight="1">
      <c r="A3315" s="112" t="s">
        <v>1079</v>
      </c>
      <c r="B3315" s="113" t="s">
        <v>1080</v>
      </c>
      <c r="C3315" s="112" t="s">
        <v>8</v>
      </c>
      <c r="D3315" s="112" t="s">
        <v>55</v>
      </c>
      <c r="E3315" s="114">
        <v>4</v>
      </c>
      <c r="F3315" s="115">
        <f t="shared" ref="F3315:F3317" si="910">IF(D3315="H",$K$9*AF3315,$K$10*AF3315)</f>
        <v>1.17</v>
      </c>
      <c r="G3315" s="115">
        <f t="shared" ref="G3315:G3317" si="911">ROUND(F3315*E3315,2)</f>
        <v>4.68</v>
      </c>
      <c r="AA3315" s="6" t="s">
        <v>1079</v>
      </c>
      <c r="AB3315" s="6" t="s">
        <v>1080</v>
      </c>
      <c r="AC3315" s="6" t="s">
        <v>8</v>
      </c>
      <c r="AD3315" s="6" t="s">
        <v>55</v>
      </c>
      <c r="AE3315" s="6">
        <v>4</v>
      </c>
      <c r="AF3315" s="104">
        <v>1.56</v>
      </c>
      <c r="AG3315" s="104">
        <v>6.24</v>
      </c>
    </row>
    <row r="3316" spans="1:33" ht="15" customHeight="1">
      <c r="A3316" s="112" t="s">
        <v>1081</v>
      </c>
      <c r="B3316" s="113" t="s">
        <v>1082</v>
      </c>
      <c r="C3316" s="112" t="s">
        <v>8</v>
      </c>
      <c r="D3316" s="112" t="s">
        <v>55</v>
      </c>
      <c r="E3316" s="114">
        <v>4</v>
      </c>
      <c r="F3316" s="115">
        <f t="shared" si="910"/>
        <v>0.24</v>
      </c>
      <c r="G3316" s="115">
        <f t="shared" si="911"/>
        <v>0.96</v>
      </c>
      <c r="AA3316" s="6" t="s">
        <v>1081</v>
      </c>
      <c r="AB3316" s="6" t="s">
        <v>1082</v>
      </c>
      <c r="AC3316" s="6" t="s">
        <v>8</v>
      </c>
      <c r="AD3316" s="6" t="s">
        <v>55</v>
      </c>
      <c r="AE3316" s="6">
        <v>4</v>
      </c>
      <c r="AF3316" s="104">
        <v>0.32</v>
      </c>
      <c r="AG3316" s="104">
        <v>1.28</v>
      </c>
    </row>
    <row r="3317" spans="1:33" ht="15" customHeight="1">
      <c r="A3317" s="112" t="s">
        <v>1083</v>
      </c>
      <c r="B3317" s="113" t="s">
        <v>1084</v>
      </c>
      <c r="C3317" s="112" t="s">
        <v>8</v>
      </c>
      <c r="D3317" s="112" t="s">
        <v>87</v>
      </c>
      <c r="E3317" s="114">
        <v>0.2</v>
      </c>
      <c r="F3317" s="115">
        <f t="shared" si="910"/>
        <v>2.5499999999999998</v>
      </c>
      <c r="G3317" s="115">
        <f t="shared" si="911"/>
        <v>0.51</v>
      </c>
      <c r="AA3317" s="6" t="s">
        <v>1083</v>
      </c>
      <c r="AB3317" s="6" t="s">
        <v>1084</v>
      </c>
      <c r="AC3317" s="6" t="s">
        <v>8</v>
      </c>
      <c r="AD3317" s="6" t="s">
        <v>87</v>
      </c>
      <c r="AE3317" s="6">
        <v>0.2</v>
      </c>
      <c r="AF3317" s="104">
        <v>3.4</v>
      </c>
      <c r="AG3317" s="104">
        <v>0.68</v>
      </c>
    </row>
    <row r="3318" spans="1:33" ht="15" customHeight="1">
      <c r="A3318" s="107"/>
      <c r="B3318" s="107"/>
      <c r="C3318" s="107"/>
      <c r="D3318" s="107"/>
      <c r="E3318" s="116" t="s">
        <v>75</v>
      </c>
      <c r="F3318" s="116"/>
      <c r="G3318" s="117">
        <f>SUM(G3315:G3317)</f>
        <v>6.1499999999999995</v>
      </c>
      <c r="AE3318" s="6" t="s">
        <v>75</v>
      </c>
      <c r="AG3318" s="104">
        <v>8.1999999999999993</v>
      </c>
    </row>
    <row r="3319" spans="1:33" ht="15" customHeight="1">
      <c r="A3319" s="110" t="s">
        <v>96</v>
      </c>
      <c r="B3319" s="110"/>
      <c r="C3319" s="111" t="s">
        <v>2</v>
      </c>
      <c r="D3319" s="111" t="s">
        <v>3</v>
      </c>
      <c r="E3319" s="111" t="s">
        <v>4</v>
      </c>
      <c r="F3319" s="111" t="s">
        <v>5</v>
      </c>
      <c r="G3319" s="111" t="s">
        <v>6</v>
      </c>
      <c r="AA3319" s="6" t="s">
        <v>96</v>
      </c>
      <c r="AC3319" s="6" t="s">
        <v>2</v>
      </c>
      <c r="AD3319" s="6" t="s">
        <v>3</v>
      </c>
      <c r="AE3319" s="6" t="s">
        <v>4</v>
      </c>
      <c r="AF3319" s="104" t="s">
        <v>5</v>
      </c>
      <c r="AG3319" s="104" t="s">
        <v>6</v>
      </c>
    </row>
    <row r="3320" spans="1:33" ht="15" customHeight="1">
      <c r="A3320" s="112" t="s">
        <v>1085</v>
      </c>
      <c r="B3320" s="113" t="s">
        <v>1743</v>
      </c>
      <c r="C3320" s="112" t="s">
        <v>8</v>
      </c>
      <c r="D3320" s="112" t="s">
        <v>36</v>
      </c>
      <c r="E3320" s="114">
        <v>0.63300000000000001</v>
      </c>
      <c r="F3320" s="115">
        <f t="shared" ref="F3320:F3323" si="912">IF(D3320="H",$K$9*AF3320,$K$10*AF3320)</f>
        <v>13.5975</v>
      </c>
      <c r="G3320" s="115">
        <f t="shared" ref="G3320:G3323" si="913">ROUND(F3320*E3320,2)</f>
        <v>8.61</v>
      </c>
      <c r="AA3320" s="6" t="s">
        <v>1085</v>
      </c>
      <c r="AB3320" s="6" t="s">
        <v>1743</v>
      </c>
      <c r="AC3320" s="6" t="s">
        <v>8</v>
      </c>
      <c r="AD3320" s="6" t="s">
        <v>36</v>
      </c>
      <c r="AE3320" s="6">
        <v>0.63300000000000001</v>
      </c>
      <c r="AF3320" s="104">
        <v>18.13</v>
      </c>
      <c r="AG3320" s="104">
        <v>11.47</v>
      </c>
    </row>
    <row r="3321" spans="1:33" ht="20.100000000000001" customHeight="1">
      <c r="A3321" s="112" t="s">
        <v>825</v>
      </c>
      <c r="B3321" s="113" t="s">
        <v>1742</v>
      </c>
      <c r="C3321" s="112" t="s">
        <v>8</v>
      </c>
      <c r="D3321" s="112" t="s">
        <v>36</v>
      </c>
      <c r="E3321" s="114">
        <v>2.1145999999999998</v>
      </c>
      <c r="F3321" s="115">
        <f t="shared" si="912"/>
        <v>12.914999999999999</v>
      </c>
      <c r="G3321" s="115">
        <f t="shared" si="913"/>
        <v>27.31</v>
      </c>
      <c r="AA3321" s="6" t="s">
        <v>825</v>
      </c>
      <c r="AB3321" s="6" t="s">
        <v>1742</v>
      </c>
      <c r="AC3321" s="6" t="s">
        <v>8</v>
      </c>
      <c r="AD3321" s="6" t="s">
        <v>36</v>
      </c>
      <c r="AE3321" s="6">
        <v>2.1145999999999998</v>
      </c>
      <c r="AF3321" s="104">
        <v>17.22</v>
      </c>
      <c r="AG3321" s="104">
        <v>36.409999999999997</v>
      </c>
    </row>
    <row r="3322" spans="1:33" ht="15" customHeight="1">
      <c r="A3322" s="112" t="s">
        <v>1086</v>
      </c>
      <c r="B3322" s="113" t="s">
        <v>1744</v>
      </c>
      <c r="C3322" s="112" t="s">
        <v>8</v>
      </c>
      <c r="D3322" s="112" t="s">
        <v>36</v>
      </c>
      <c r="E3322" s="114">
        <v>0.63300000000000001</v>
      </c>
      <c r="F3322" s="115">
        <f t="shared" si="912"/>
        <v>16.484999999999999</v>
      </c>
      <c r="G3322" s="115">
        <f t="shared" si="913"/>
        <v>10.44</v>
      </c>
      <c r="AA3322" s="6" t="s">
        <v>1086</v>
      </c>
      <c r="AB3322" s="6" t="s">
        <v>1744</v>
      </c>
      <c r="AC3322" s="6" t="s">
        <v>8</v>
      </c>
      <c r="AD3322" s="6" t="s">
        <v>36</v>
      </c>
      <c r="AE3322" s="6">
        <v>0.63300000000000001</v>
      </c>
      <c r="AF3322" s="104">
        <v>21.98</v>
      </c>
      <c r="AG3322" s="104">
        <v>13.91</v>
      </c>
    </row>
    <row r="3323" spans="1:33" ht="20.100000000000001" customHeight="1">
      <c r="A3323" s="112" t="s">
        <v>605</v>
      </c>
      <c r="B3323" s="113" t="s">
        <v>1736</v>
      </c>
      <c r="C3323" s="112" t="s">
        <v>8</v>
      </c>
      <c r="D3323" s="112" t="s">
        <v>36</v>
      </c>
      <c r="E3323" s="114">
        <v>2.1145999999999998</v>
      </c>
      <c r="F3323" s="115">
        <f t="shared" si="912"/>
        <v>15.75</v>
      </c>
      <c r="G3323" s="115">
        <f t="shared" si="913"/>
        <v>33.299999999999997</v>
      </c>
      <c r="AA3323" s="6" t="s">
        <v>605</v>
      </c>
      <c r="AB3323" s="6" t="s">
        <v>1736</v>
      </c>
      <c r="AC3323" s="6" t="s">
        <v>8</v>
      </c>
      <c r="AD3323" s="6" t="s">
        <v>36</v>
      </c>
      <c r="AE3323" s="6">
        <v>2.1145999999999998</v>
      </c>
      <c r="AF3323" s="104">
        <v>21</v>
      </c>
      <c r="AG3323" s="104">
        <v>44.4</v>
      </c>
    </row>
    <row r="3324" spans="1:33" ht="18" customHeight="1">
      <c r="A3324" s="107"/>
      <c r="B3324" s="107"/>
      <c r="C3324" s="107"/>
      <c r="D3324" s="107"/>
      <c r="E3324" s="116" t="s">
        <v>99</v>
      </c>
      <c r="F3324" s="116"/>
      <c r="G3324" s="117">
        <f>SUM(G3320:G3323)</f>
        <v>79.66</v>
      </c>
      <c r="AE3324" s="6" t="s">
        <v>99</v>
      </c>
      <c r="AG3324" s="104">
        <v>106.19</v>
      </c>
    </row>
    <row r="3325" spans="1:33" ht="15" customHeight="1">
      <c r="A3325" s="107"/>
      <c r="B3325" s="107"/>
      <c r="C3325" s="107"/>
      <c r="D3325" s="107"/>
      <c r="E3325" s="118" t="s">
        <v>21</v>
      </c>
      <c r="F3325" s="118"/>
      <c r="G3325" s="119">
        <f>G3324+G3318+G3313</f>
        <v>1225.19</v>
      </c>
      <c r="AE3325" s="6" t="s">
        <v>21</v>
      </c>
      <c r="AG3325" s="104">
        <v>1633.56</v>
      </c>
    </row>
    <row r="3326" spans="1:33" ht="9.9499999999999993" customHeight="1">
      <c r="A3326" s="107"/>
      <c r="B3326" s="107"/>
      <c r="C3326" s="108"/>
      <c r="D3326" s="108"/>
      <c r="E3326" s="107"/>
      <c r="F3326" s="107"/>
      <c r="G3326" s="107"/>
    </row>
    <row r="3327" spans="1:33" ht="20.100000000000001" customHeight="1">
      <c r="A3327" s="109" t="s">
        <v>1087</v>
      </c>
      <c r="B3327" s="109"/>
      <c r="C3327" s="109"/>
      <c r="D3327" s="109"/>
      <c r="E3327" s="109"/>
      <c r="F3327" s="109"/>
      <c r="G3327" s="109"/>
      <c r="AA3327" s="6" t="s">
        <v>1087</v>
      </c>
    </row>
    <row r="3328" spans="1:33" ht="15" customHeight="1">
      <c r="A3328" s="110" t="s">
        <v>63</v>
      </c>
      <c r="B3328" s="110"/>
      <c r="C3328" s="111" t="s">
        <v>2</v>
      </c>
      <c r="D3328" s="111" t="s">
        <v>3</v>
      </c>
      <c r="E3328" s="111" t="s">
        <v>4</v>
      </c>
      <c r="F3328" s="111" t="s">
        <v>5</v>
      </c>
      <c r="G3328" s="111" t="s">
        <v>6</v>
      </c>
      <c r="AA3328" s="6" t="s">
        <v>63</v>
      </c>
      <c r="AC3328" s="6" t="s">
        <v>2</v>
      </c>
      <c r="AD3328" s="6" t="s">
        <v>3</v>
      </c>
      <c r="AE3328" s="6" t="s">
        <v>4</v>
      </c>
      <c r="AF3328" s="104" t="s">
        <v>5</v>
      </c>
      <c r="AG3328" s="104" t="s">
        <v>6</v>
      </c>
    </row>
    <row r="3329" spans="1:33" ht="15" customHeight="1">
      <c r="A3329" s="112">
        <v>7538</v>
      </c>
      <c r="B3329" s="113" t="s">
        <v>2069</v>
      </c>
      <c r="C3329" s="112" t="s">
        <v>48</v>
      </c>
      <c r="D3329" s="112" t="s">
        <v>1261</v>
      </c>
      <c r="E3329" s="112" t="s">
        <v>1882</v>
      </c>
      <c r="F3329" s="115">
        <f>0.75*AF3329</f>
        <v>2119.4324999999999</v>
      </c>
      <c r="G3329" s="115">
        <f t="shared" ref="G3329:G3331" si="914">ROUND(F3329*E3329,2)</f>
        <v>2119.4299999999998</v>
      </c>
      <c r="AA3329" s="6">
        <v>7538</v>
      </c>
      <c r="AB3329" s="6" t="s">
        <v>2069</v>
      </c>
      <c r="AC3329" s="6" t="s">
        <v>48</v>
      </c>
      <c r="AD3329" s="6" t="s">
        <v>1261</v>
      </c>
      <c r="AE3329" s="6" t="s">
        <v>1882</v>
      </c>
      <c r="AF3329" s="104" t="s">
        <v>2070</v>
      </c>
      <c r="AG3329" s="104">
        <v>2825.91</v>
      </c>
    </row>
    <row r="3330" spans="1:33" ht="15" customHeight="1">
      <c r="A3330" s="112">
        <v>485</v>
      </c>
      <c r="B3330" s="113" t="s">
        <v>1088</v>
      </c>
      <c r="C3330" s="112" t="s">
        <v>48</v>
      </c>
      <c r="D3330" s="112" t="s">
        <v>1261</v>
      </c>
      <c r="E3330" s="112" t="s">
        <v>1882</v>
      </c>
      <c r="F3330" s="115">
        <f t="shared" ref="F3330:F3331" si="915">0.75*AF3330</f>
        <v>69</v>
      </c>
      <c r="G3330" s="115">
        <f t="shared" si="914"/>
        <v>69</v>
      </c>
      <c r="AA3330" s="6">
        <v>485</v>
      </c>
      <c r="AB3330" s="6" t="s">
        <v>1088</v>
      </c>
      <c r="AC3330" s="6" t="s">
        <v>48</v>
      </c>
      <c r="AD3330" s="6" t="s">
        <v>1261</v>
      </c>
      <c r="AE3330" s="6" t="s">
        <v>1882</v>
      </c>
      <c r="AF3330" s="104" t="s">
        <v>2071</v>
      </c>
      <c r="AG3330" s="104">
        <v>92</v>
      </c>
    </row>
    <row r="3331" spans="1:33">
      <c r="A3331" s="112">
        <v>589</v>
      </c>
      <c r="B3331" s="113" t="s">
        <v>1089</v>
      </c>
      <c r="C3331" s="112" t="s">
        <v>48</v>
      </c>
      <c r="D3331" s="112" t="s">
        <v>1261</v>
      </c>
      <c r="E3331" s="112" t="s">
        <v>1882</v>
      </c>
      <c r="F3331" s="115">
        <f t="shared" si="915"/>
        <v>58.5</v>
      </c>
      <c r="G3331" s="115">
        <f>ROUND(F3331*E3331,2)</f>
        <v>58.5</v>
      </c>
      <c r="AA3331" s="6">
        <v>589</v>
      </c>
      <c r="AB3331" s="6" t="s">
        <v>1089</v>
      </c>
      <c r="AC3331" s="6" t="s">
        <v>48</v>
      </c>
      <c r="AD3331" s="6" t="s">
        <v>1261</v>
      </c>
      <c r="AE3331" s="6" t="s">
        <v>1882</v>
      </c>
      <c r="AF3331" s="104" t="s">
        <v>2072</v>
      </c>
      <c r="AG3331" s="104">
        <v>78</v>
      </c>
    </row>
    <row r="3332" spans="1:33" ht="15" customHeight="1">
      <c r="A3332" s="107"/>
      <c r="B3332" s="107"/>
      <c r="C3332" s="107"/>
      <c r="D3332" s="107"/>
      <c r="E3332" s="116" t="s">
        <v>75</v>
      </c>
      <c r="F3332" s="116"/>
      <c r="G3332" s="117">
        <f>SUM(G3329:G3331)</f>
        <v>2246.9299999999998</v>
      </c>
      <c r="AE3332" s="6" t="s">
        <v>75</v>
      </c>
      <c r="AG3332" s="104">
        <v>2995.91</v>
      </c>
    </row>
    <row r="3333" spans="1:33" ht="15" customHeight="1">
      <c r="A3333" s="110" t="s">
        <v>96</v>
      </c>
      <c r="B3333" s="110"/>
      <c r="C3333" s="111" t="s">
        <v>2</v>
      </c>
      <c r="D3333" s="111" t="s">
        <v>3</v>
      </c>
      <c r="E3333" s="111" t="s">
        <v>4</v>
      </c>
      <c r="F3333" s="111" t="s">
        <v>5</v>
      </c>
      <c r="G3333" s="111" t="s">
        <v>6</v>
      </c>
      <c r="AA3333" s="6" t="s">
        <v>96</v>
      </c>
      <c r="AC3333" s="6" t="s">
        <v>2</v>
      </c>
      <c r="AD3333" s="6" t="s">
        <v>3</v>
      </c>
      <c r="AE3333" s="6" t="s">
        <v>4</v>
      </c>
      <c r="AF3333" s="104" t="s">
        <v>5</v>
      </c>
      <c r="AG3333" s="104" t="s">
        <v>6</v>
      </c>
    </row>
    <row r="3334" spans="1:33" ht="15" customHeight="1">
      <c r="A3334" s="112">
        <v>88316</v>
      </c>
      <c r="B3334" s="113" t="s">
        <v>128</v>
      </c>
      <c r="C3334" s="112" t="s">
        <v>8</v>
      </c>
      <c r="D3334" s="112" t="s">
        <v>36</v>
      </c>
      <c r="E3334" s="114" t="s">
        <v>1884</v>
      </c>
      <c r="F3334" s="115">
        <f t="shared" ref="F3334:F3335" si="916">IF(D3334="H",$K$9*AF3334,$K$10*AF3334)</f>
        <v>12.84</v>
      </c>
      <c r="G3334" s="115">
        <f t="shared" ref="G3334:G3335" si="917">ROUND(F3334*E3334,2)</f>
        <v>25.68</v>
      </c>
      <c r="AA3334" s="6">
        <v>88316</v>
      </c>
      <c r="AB3334" s="6" t="s">
        <v>128</v>
      </c>
      <c r="AC3334" s="6" t="s">
        <v>8</v>
      </c>
      <c r="AD3334" s="6" t="s">
        <v>36</v>
      </c>
      <c r="AE3334" s="6" t="s">
        <v>1884</v>
      </c>
      <c r="AF3334" s="104" t="s">
        <v>2063</v>
      </c>
      <c r="AG3334" s="104">
        <v>34.24</v>
      </c>
    </row>
    <row r="3335" spans="1:33" ht="15" customHeight="1">
      <c r="A3335" s="112">
        <v>88264</v>
      </c>
      <c r="B3335" s="113" t="s">
        <v>2073</v>
      </c>
      <c r="C3335" s="112" t="s">
        <v>8</v>
      </c>
      <c r="D3335" s="112" t="s">
        <v>36</v>
      </c>
      <c r="E3335" s="114" t="s">
        <v>1884</v>
      </c>
      <c r="F3335" s="115">
        <f t="shared" si="916"/>
        <v>16.484999999999999</v>
      </c>
      <c r="G3335" s="115">
        <f t="shared" si="917"/>
        <v>32.97</v>
      </c>
      <c r="AA3335" s="6">
        <v>88264</v>
      </c>
      <c r="AB3335" s="6" t="s">
        <v>2073</v>
      </c>
      <c r="AC3335" s="6" t="s">
        <v>8</v>
      </c>
      <c r="AD3335" s="6" t="s">
        <v>36</v>
      </c>
      <c r="AE3335" s="6" t="s">
        <v>1884</v>
      </c>
      <c r="AF3335" s="104" t="s">
        <v>2074</v>
      </c>
      <c r="AG3335" s="104">
        <v>43.96</v>
      </c>
    </row>
    <row r="3336" spans="1:33" ht="15" customHeight="1">
      <c r="A3336" s="107"/>
      <c r="B3336" s="107"/>
      <c r="C3336" s="107"/>
      <c r="D3336" s="107"/>
      <c r="E3336" s="116" t="s">
        <v>99</v>
      </c>
      <c r="F3336" s="116"/>
      <c r="G3336" s="117">
        <f>SUM(G3334:G3335)</f>
        <v>58.65</v>
      </c>
      <c r="AE3336" s="6" t="s">
        <v>99</v>
      </c>
      <c r="AG3336" s="104">
        <v>78.2</v>
      </c>
    </row>
    <row r="3337" spans="1:33" ht="15" customHeight="1">
      <c r="A3337" s="107"/>
      <c r="B3337" s="107"/>
      <c r="C3337" s="107"/>
      <c r="D3337" s="107"/>
      <c r="E3337" s="118" t="s">
        <v>21</v>
      </c>
      <c r="F3337" s="118"/>
      <c r="G3337" s="119">
        <f>G3336+G3332</f>
        <v>2305.58</v>
      </c>
      <c r="AE3337" s="6" t="s">
        <v>21</v>
      </c>
      <c r="AG3337" s="104">
        <v>3074.1099999999997</v>
      </c>
    </row>
    <row r="3338" spans="1:33" ht="9.9499999999999993" customHeight="1">
      <c r="A3338" s="107"/>
      <c r="B3338" s="107"/>
      <c r="C3338" s="108"/>
      <c r="D3338" s="108"/>
      <c r="E3338" s="107"/>
      <c r="F3338" s="107"/>
      <c r="G3338" s="107"/>
    </row>
    <row r="3339" spans="1:33" ht="20.100000000000001" customHeight="1">
      <c r="A3339" s="109" t="s">
        <v>1090</v>
      </c>
      <c r="B3339" s="109"/>
      <c r="C3339" s="109"/>
      <c r="D3339" s="109"/>
      <c r="E3339" s="109"/>
      <c r="F3339" s="109"/>
      <c r="G3339" s="109"/>
      <c r="AA3339" s="6" t="s">
        <v>1090</v>
      </c>
    </row>
    <row r="3340" spans="1:33" ht="15" customHeight="1">
      <c r="A3340" s="110" t="s">
        <v>63</v>
      </c>
      <c r="B3340" s="110"/>
      <c r="C3340" s="111" t="s">
        <v>2</v>
      </c>
      <c r="D3340" s="111" t="s">
        <v>3</v>
      </c>
      <c r="E3340" s="111" t="s">
        <v>4</v>
      </c>
      <c r="F3340" s="111" t="s">
        <v>5</v>
      </c>
      <c r="G3340" s="111" t="s">
        <v>6</v>
      </c>
      <c r="AA3340" s="6" t="s">
        <v>63</v>
      </c>
      <c r="AC3340" s="6" t="s">
        <v>2</v>
      </c>
      <c r="AD3340" s="6" t="s">
        <v>3</v>
      </c>
      <c r="AE3340" s="6" t="s">
        <v>4</v>
      </c>
      <c r="AF3340" s="104" t="s">
        <v>5</v>
      </c>
      <c r="AG3340" s="104" t="s">
        <v>6</v>
      </c>
    </row>
    <row r="3341" spans="1:33" ht="29.1" customHeight="1">
      <c r="A3341" s="112" t="s">
        <v>1091</v>
      </c>
      <c r="B3341" s="113" t="s">
        <v>1092</v>
      </c>
      <c r="C3341" s="112" t="s">
        <v>8</v>
      </c>
      <c r="D3341" s="112" t="s">
        <v>95</v>
      </c>
      <c r="E3341" s="114">
        <v>1</v>
      </c>
      <c r="F3341" s="115">
        <f t="shared" ref="F3341:F3343" si="918">0.75*AF3341</f>
        <v>58.650000000000006</v>
      </c>
      <c r="G3341" s="115">
        <f t="shared" ref="G3341:G3343" si="919">ROUND(F3341*E3341,2)</f>
        <v>58.65</v>
      </c>
      <c r="AA3341" s="6" t="s">
        <v>1091</v>
      </c>
      <c r="AB3341" s="6" t="s">
        <v>1092</v>
      </c>
      <c r="AC3341" s="6" t="s">
        <v>8</v>
      </c>
      <c r="AD3341" s="6" t="s">
        <v>95</v>
      </c>
      <c r="AE3341" s="6">
        <v>1</v>
      </c>
      <c r="AF3341" s="104">
        <v>78.2</v>
      </c>
      <c r="AG3341" s="104">
        <v>78.2</v>
      </c>
    </row>
    <row r="3342" spans="1:33" ht="15" customHeight="1">
      <c r="A3342" s="112" t="s">
        <v>464</v>
      </c>
      <c r="B3342" s="113" t="s">
        <v>465</v>
      </c>
      <c r="C3342" s="112" t="s">
        <v>8</v>
      </c>
      <c r="D3342" s="112" t="s">
        <v>90</v>
      </c>
      <c r="E3342" s="114">
        <v>0.04</v>
      </c>
      <c r="F3342" s="115">
        <f t="shared" si="918"/>
        <v>18.8325</v>
      </c>
      <c r="G3342" s="115">
        <f t="shared" si="919"/>
        <v>0.75</v>
      </c>
      <c r="AA3342" s="6" t="s">
        <v>464</v>
      </c>
      <c r="AB3342" s="6" t="s">
        <v>465</v>
      </c>
      <c r="AC3342" s="6" t="s">
        <v>8</v>
      </c>
      <c r="AD3342" s="6" t="s">
        <v>90</v>
      </c>
      <c r="AE3342" s="6">
        <v>0.04</v>
      </c>
      <c r="AF3342" s="104">
        <v>25.11</v>
      </c>
      <c r="AG3342" s="104">
        <v>1</v>
      </c>
    </row>
    <row r="3343" spans="1:33" ht="20.100000000000001" customHeight="1">
      <c r="A3343" s="112" t="s">
        <v>332</v>
      </c>
      <c r="B3343" s="113" t="s">
        <v>333</v>
      </c>
      <c r="C3343" s="112" t="s">
        <v>8</v>
      </c>
      <c r="D3343" s="112" t="s">
        <v>87</v>
      </c>
      <c r="E3343" s="114">
        <v>1.87</v>
      </c>
      <c r="F3343" s="115">
        <f t="shared" si="918"/>
        <v>7.4175000000000004</v>
      </c>
      <c r="G3343" s="115">
        <f t="shared" si="919"/>
        <v>13.87</v>
      </c>
      <c r="AA3343" s="6" t="s">
        <v>332</v>
      </c>
      <c r="AB3343" s="6" t="s">
        <v>333</v>
      </c>
      <c r="AC3343" s="6" t="s">
        <v>8</v>
      </c>
      <c r="AD3343" s="6" t="s">
        <v>87</v>
      </c>
      <c r="AE3343" s="6">
        <v>1.87</v>
      </c>
      <c r="AF3343" s="104">
        <v>9.89</v>
      </c>
      <c r="AG3343" s="104">
        <v>18.489999999999998</v>
      </c>
    </row>
    <row r="3344" spans="1:33" ht="15" customHeight="1">
      <c r="A3344" s="107"/>
      <c r="B3344" s="107"/>
      <c r="C3344" s="107"/>
      <c r="D3344" s="107"/>
      <c r="E3344" s="116" t="s">
        <v>75</v>
      </c>
      <c r="F3344" s="116"/>
      <c r="G3344" s="117">
        <f>SUM(G3341:G3343)</f>
        <v>73.27</v>
      </c>
      <c r="AE3344" s="6" t="s">
        <v>75</v>
      </c>
      <c r="AG3344" s="104">
        <v>97.69</v>
      </c>
    </row>
    <row r="3345" spans="1:33" ht="15" customHeight="1">
      <c r="A3345" s="110" t="s">
        <v>96</v>
      </c>
      <c r="B3345" s="110"/>
      <c r="C3345" s="111" t="s">
        <v>2</v>
      </c>
      <c r="D3345" s="111" t="s">
        <v>3</v>
      </c>
      <c r="E3345" s="111" t="s">
        <v>4</v>
      </c>
      <c r="F3345" s="111" t="s">
        <v>5</v>
      </c>
      <c r="G3345" s="111" t="s">
        <v>6</v>
      </c>
      <c r="AA3345" s="6" t="s">
        <v>96</v>
      </c>
      <c r="AC3345" s="6" t="s">
        <v>2</v>
      </c>
      <c r="AD3345" s="6" t="s">
        <v>3</v>
      </c>
      <c r="AE3345" s="6" t="s">
        <v>4</v>
      </c>
      <c r="AF3345" s="104" t="s">
        <v>5</v>
      </c>
      <c r="AG3345" s="104" t="s">
        <v>6</v>
      </c>
    </row>
    <row r="3346" spans="1:33" ht="15" customHeight="1">
      <c r="A3346" s="112" t="s">
        <v>98</v>
      </c>
      <c r="B3346" s="113" t="s">
        <v>1725</v>
      </c>
      <c r="C3346" s="112" t="s">
        <v>8</v>
      </c>
      <c r="D3346" s="112" t="s">
        <v>36</v>
      </c>
      <c r="E3346" s="114">
        <v>0.501</v>
      </c>
      <c r="F3346" s="115">
        <f t="shared" ref="F3346:F3347" si="920">IF(D3346="H",$K$9*AF3346,$K$10*AF3346)</f>
        <v>16.049999999999997</v>
      </c>
      <c r="G3346" s="115">
        <f t="shared" ref="G3346:G3347" si="921">ROUND(F3346*E3346,2)</f>
        <v>8.0399999999999991</v>
      </c>
      <c r="AA3346" s="6" t="s">
        <v>98</v>
      </c>
      <c r="AB3346" s="6" t="s">
        <v>1725</v>
      </c>
      <c r="AC3346" s="6" t="s">
        <v>8</v>
      </c>
      <c r="AD3346" s="6" t="s">
        <v>36</v>
      </c>
      <c r="AE3346" s="6">
        <v>0.501</v>
      </c>
      <c r="AF3346" s="104">
        <v>21.4</v>
      </c>
      <c r="AG3346" s="104">
        <v>10.72</v>
      </c>
    </row>
    <row r="3347" spans="1:33" ht="15" customHeight="1">
      <c r="A3347" s="112" t="s">
        <v>127</v>
      </c>
      <c r="B3347" s="113" t="s">
        <v>1727</v>
      </c>
      <c r="C3347" s="112" t="s">
        <v>8</v>
      </c>
      <c r="D3347" s="112" t="s">
        <v>36</v>
      </c>
      <c r="E3347" s="114">
        <v>0.35399999999999998</v>
      </c>
      <c r="F3347" s="115">
        <f t="shared" si="920"/>
        <v>12.84</v>
      </c>
      <c r="G3347" s="115">
        <f t="shared" si="921"/>
        <v>4.55</v>
      </c>
      <c r="AA3347" s="6" t="s">
        <v>127</v>
      </c>
      <c r="AB3347" s="6" t="s">
        <v>1727</v>
      </c>
      <c r="AC3347" s="6" t="s">
        <v>8</v>
      </c>
      <c r="AD3347" s="6" t="s">
        <v>36</v>
      </c>
      <c r="AE3347" s="6">
        <v>0.35399999999999998</v>
      </c>
      <c r="AF3347" s="104">
        <v>17.12</v>
      </c>
      <c r="AG3347" s="104">
        <v>6.06</v>
      </c>
    </row>
    <row r="3348" spans="1:33" ht="18" customHeight="1">
      <c r="A3348" s="107"/>
      <c r="B3348" s="107"/>
      <c r="C3348" s="107"/>
      <c r="D3348" s="107"/>
      <c r="E3348" s="116" t="s">
        <v>99</v>
      </c>
      <c r="F3348" s="116"/>
      <c r="G3348" s="117">
        <f>SUM(G3346:G3347)</f>
        <v>12.59</v>
      </c>
      <c r="AE3348" s="6" t="s">
        <v>99</v>
      </c>
      <c r="AG3348" s="104">
        <v>16.78</v>
      </c>
    </row>
    <row r="3349" spans="1:33" ht="15" customHeight="1">
      <c r="A3349" s="110" t="s">
        <v>18</v>
      </c>
      <c r="B3349" s="110"/>
      <c r="C3349" s="111" t="s">
        <v>2</v>
      </c>
      <c r="D3349" s="111" t="s">
        <v>3</v>
      </c>
      <c r="E3349" s="111" t="s">
        <v>4</v>
      </c>
      <c r="F3349" s="111" t="s">
        <v>5</v>
      </c>
      <c r="G3349" s="111" t="s">
        <v>6</v>
      </c>
      <c r="AA3349" s="6" t="s">
        <v>18</v>
      </c>
      <c r="AC3349" s="6" t="s">
        <v>2</v>
      </c>
      <c r="AD3349" s="6" t="s">
        <v>3</v>
      </c>
      <c r="AE3349" s="6" t="s">
        <v>4</v>
      </c>
      <c r="AF3349" s="104" t="s">
        <v>5</v>
      </c>
      <c r="AG3349" s="104" t="s">
        <v>6</v>
      </c>
    </row>
    <row r="3350" spans="1:33" ht="29.1" customHeight="1">
      <c r="A3350" s="112" t="s">
        <v>1093</v>
      </c>
      <c r="B3350" s="113" t="s">
        <v>1094</v>
      </c>
      <c r="C3350" s="112" t="s">
        <v>8</v>
      </c>
      <c r="D3350" s="112" t="s">
        <v>90</v>
      </c>
      <c r="E3350" s="114">
        <v>0.99099999999999999</v>
      </c>
      <c r="F3350" s="115">
        <f t="shared" ref="F3350:F3352" si="922">IF(D3350="H",$K$9*AF3350,$K$10*AF3350)</f>
        <v>11.49</v>
      </c>
      <c r="G3350" s="115">
        <f t="shared" ref="G3350:G3352" si="923">ROUND(F3350*E3350,2)</f>
        <v>11.39</v>
      </c>
      <c r="AA3350" s="6" t="s">
        <v>1093</v>
      </c>
      <c r="AB3350" s="6" t="s">
        <v>1094</v>
      </c>
      <c r="AC3350" s="6" t="s">
        <v>8</v>
      </c>
      <c r="AD3350" s="6" t="s">
        <v>90</v>
      </c>
      <c r="AE3350" s="6">
        <v>0.99099999999999999</v>
      </c>
      <c r="AF3350" s="104">
        <v>15.32</v>
      </c>
      <c r="AG3350" s="104">
        <v>15.18</v>
      </c>
    </row>
    <row r="3351" spans="1:33" ht="29.1" customHeight="1">
      <c r="A3351" s="112" t="s">
        <v>1095</v>
      </c>
      <c r="B3351" s="113" t="s">
        <v>1096</v>
      </c>
      <c r="C3351" s="112" t="s">
        <v>8</v>
      </c>
      <c r="D3351" s="112" t="s">
        <v>102</v>
      </c>
      <c r="E3351" s="114">
        <v>4.3999999999999997E-2</v>
      </c>
      <c r="F3351" s="115">
        <f t="shared" si="922"/>
        <v>465.23249999999996</v>
      </c>
      <c r="G3351" s="115">
        <f t="shared" si="923"/>
        <v>20.47</v>
      </c>
      <c r="AA3351" s="6" t="s">
        <v>1095</v>
      </c>
      <c r="AB3351" s="6" t="s">
        <v>1096</v>
      </c>
      <c r="AC3351" s="6" t="s">
        <v>8</v>
      </c>
      <c r="AD3351" s="6" t="s">
        <v>102</v>
      </c>
      <c r="AE3351" s="6">
        <v>4.3999999999999997E-2</v>
      </c>
      <c r="AF3351" s="104">
        <v>620.30999999999995</v>
      </c>
      <c r="AG3351" s="104">
        <v>27.29</v>
      </c>
    </row>
    <row r="3352" spans="1:33" ht="20.100000000000001" customHeight="1">
      <c r="A3352" s="112" t="s">
        <v>1097</v>
      </c>
      <c r="B3352" s="113" t="s">
        <v>1098</v>
      </c>
      <c r="C3352" s="112" t="s">
        <v>8</v>
      </c>
      <c r="D3352" s="112" t="s">
        <v>87</v>
      </c>
      <c r="E3352" s="114">
        <v>0.97</v>
      </c>
      <c r="F3352" s="115">
        <f t="shared" si="922"/>
        <v>13.672499999999999</v>
      </c>
      <c r="G3352" s="115">
        <f t="shared" si="923"/>
        <v>13.26</v>
      </c>
      <c r="AA3352" s="6" t="s">
        <v>1097</v>
      </c>
      <c r="AB3352" s="6" t="s">
        <v>1098</v>
      </c>
      <c r="AC3352" s="6" t="s">
        <v>8</v>
      </c>
      <c r="AD3352" s="6" t="s">
        <v>87</v>
      </c>
      <c r="AE3352" s="6">
        <v>0.97</v>
      </c>
      <c r="AF3352" s="104">
        <v>18.23</v>
      </c>
      <c r="AG3352" s="104">
        <v>17.68</v>
      </c>
    </row>
    <row r="3353" spans="1:33" ht="15" customHeight="1">
      <c r="A3353" s="107"/>
      <c r="B3353" s="107"/>
      <c r="C3353" s="107"/>
      <c r="D3353" s="107"/>
      <c r="E3353" s="116" t="s">
        <v>20</v>
      </c>
      <c r="F3353" s="116"/>
      <c r="G3353" s="117">
        <f>SUM(G3350:G3352)</f>
        <v>45.12</v>
      </c>
      <c r="AE3353" s="6" t="s">
        <v>20</v>
      </c>
      <c r="AG3353" s="104">
        <v>60.15</v>
      </c>
    </row>
    <row r="3354" spans="1:33" ht="15" customHeight="1">
      <c r="A3354" s="107"/>
      <c r="B3354" s="107"/>
      <c r="C3354" s="107"/>
      <c r="D3354" s="107"/>
      <c r="E3354" s="118" t="s">
        <v>21</v>
      </c>
      <c r="F3354" s="118"/>
      <c r="G3354" s="119">
        <f>G3353+G3348+G3344</f>
        <v>130.97999999999999</v>
      </c>
      <c r="AE3354" s="6" t="s">
        <v>21</v>
      </c>
      <c r="AG3354" s="104">
        <v>174.62</v>
      </c>
    </row>
    <row r="3355" spans="1:33" ht="9.9499999999999993" customHeight="1">
      <c r="A3355" s="107"/>
      <c r="B3355" s="107"/>
      <c r="C3355" s="108"/>
      <c r="D3355" s="108"/>
      <c r="E3355" s="107"/>
      <c r="F3355" s="107"/>
      <c r="G3355" s="107"/>
    </row>
    <row r="3356" spans="1:33" ht="20.100000000000001" customHeight="1">
      <c r="A3356" s="109" t="s">
        <v>1099</v>
      </c>
      <c r="B3356" s="109"/>
      <c r="C3356" s="109"/>
      <c r="D3356" s="109"/>
      <c r="E3356" s="109"/>
      <c r="F3356" s="109"/>
      <c r="G3356" s="109"/>
      <c r="AA3356" s="6" t="s">
        <v>1099</v>
      </c>
    </row>
    <row r="3357" spans="1:33" ht="15" customHeight="1">
      <c r="A3357" s="110" t="s">
        <v>63</v>
      </c>
      <c r="B3357" s="110"/>
      <c r="C3357" s="111" t="s">
        <v>2</v>
      </c>
      <c r="D3357" s="111" t="s">
        <v>3</v>
      </c>
      <c r="E3357" s="111" t="s">
        <v>4</v>
      </c>
      <c r="F3357" s="111" t="s">
        <v>5</v>
      </c>
      <c r="G3357" s="111" t="s">
        <v>6</v>
      </c>
      <c r="AA3357" s="6" t="s">
        <v>63</v>
      </c>
      <c r="AC3357" s="6" t="s">
        <v>2</v>
      </c>
      <c r="AD3357" s="6" t="s">
        <v>3</v>
      </c>
      <c r="AE3357" s="6" t="s">
        <v>4</v>
      </c>
      <c r="AF3357" s="104" t="s">
        <v>5</v>
      </c>
      <c r="AG3357" s="104" t="s">
        <v>6</v>
      </c>
    </row>
    <row r="3358" spans="1:33" ht="15" customHeight="1">
      <c r="A3358" s="112" t="s">
        <v>693</v>
      </c>
      <c r="B3358" s="113" t="s">
        <v>694</v>
      </c>
      <c r="C3358" s="112" t="s">
        <v>8</v>
      </c>
      <c r="D3358" s="112" t="s">
        <v>90</v>
      </c>
      <c r="E3358" s="114">
        <v>0.26</v>
      </c>
      <c r="F3358" s="115">
        <f t="shared" ref="F3358:F3360" si="924">0.75*AF3358</f>
        <v>6.36</v>
      </c>
      <c r="G3358" s="115">
        <f t="shared" ref="G3358:G3360" si="925">ROUND(F3358*E3358,2)</f>
        <v>1.65</v>
      </c>
      <c r="AA3358" s="6" t="s">
        <v>693</v>
      </c>
      <c r="AB3358" s="6" t="s">
        <v>694</v>
      </c>
      <c r="AC3358" s="6" t="s">
        <v>8</v>
      </c>
      <c r="AD3358" s="6" t="s">
        <v>90</v>
      </c>
      <c r="AE3358" s="6">
        <v>0.26</v>
      </c>
      <c r="AF3358" s="104">
        <v>8.48</v>
      </c>
      <c r="AG3358" s="104">
        <v>2.2000000000000002</v>
      </c>
    </row>
    <row r="3359" spans="1:33" ht="20.100000000000001" customHeight="1">
      <c r="A3359" s="112" t="s">
        <v>695</v>
      </c>
      <c r="B3359" s="113" t="s">
        <v>696</v>
      </c>
      <c r="C3359" s="112" t="s">
        <v>8</v>
      </c>
      <c r="D3359" s="112" t="s">
        <v>95</v>
      </c>
      <c r="E3359" s="114">
        <v>1.125</v>
      </c>
      <c r="F3359" s="115">
        <f t="shared" si="924"/>
        <v>61.320000000000007</v>
      </c>
      <c r="G3359" s="115">
        <f t="shared" si="925"/>
        <v>68.989999999999995</v>
      </c>
      <c r="AA3359" s="6" t="s">
        <v>695</v>
      </c>
      <c r="AB3359" s="6" t="s">
        <v>696</v>
      </c>
      <c r="AC3359" s="6" t="s">
        <v>8</v>
      </c>
      <c r="AD3359" s="6" t="s">
        <v>95</v>
      </c>
      <c r="AE3359" s="6">
        <v>1.125</v>
      </c>
      <c r="AF3359" s="104">
        <v>81.760000000000005</v>
      </c>
      <c r="AG3359" s="104">
        <v>91.98</v>
      </c>
    </row>
    <row r="3360" spans="1:33" ht="20.100000000000001" customHeight="1">
      <c r="A3360" s="112" t="s">
        <v>699</v>
      </c>
      <c r="B3360" s="113" t="s">
        <v>700</v>
      </c>
      <c r="C3360" s="112" t="s">
        <v>8</v>
      </c>
      <c r="D3360" s="112" t="s">
        <v>112</v>
      </c>
      <c r="E3360" s="114">
        <v>0.61499999999999999</v>
      </c>
      <c r="F3360" s="115">
        <f t="shared" si="924"/>
        <v>16.102499999999999</v>
      </c>
      <c r="G3360" s="115">
        <f>ROUND(F3360*E3360,2)</f>
        <v>9.9</v>
      </c>
      <c r="AA3360" s="6" t="s">
        <v>699</v>
      </c>
      <c r="AB3360" s="6" t="s">
        <v>700</v>
      </c>
      <c r="AC3360" s="6" t="s">
        <v>8</v>
      </c>
      <c r="AD3360" s="6" t="s">
        <v>112</v>
      </c>
      <c r="AE3360" s="6">
        <v>0.61499999999999999</v>
      </c>
      <c r="AF3360" s="104">
        <v>21.47</v>
      </c>
      <c r="AG3360" s="104">
        <v>13.2</v>
      </c>
    </row>
    <row r="3361" spans="1:33" ht="15" customHeight="1">
      <c r="A3361" s="107"/>
      <c r="B3361" s="107"/>
      <c r="C3361" s="107"/>
      <c r="D3361" s="107"/>
      <c r="E3361" s="116" t="s">
        <v>75</v>
      </c>
      <c r="F3361" s="116"/>
      <c r="G3361" s="117">
        <f>SUM(G3358:G3360)</f>
        <v>80.540000000000006</v>
      </c>
      <c r="AE3361" s="6" t="s">
        <v>75</v>
      </c>
      <c r="AG3361" s="104">
        <v>107.38</v>
      </c>
    </row>
    <row r="3362" spans="1:33" ht="15" customHeight="1">
      <c r="A3362" s="110" t="s">
        <v>96</v>
      </c>
      <c r="B3362" s="110"/>
      <c r="C3362" s="111" t="s">
        <v>2</v>
      </c>
      <c r="D3362" s="111" t="s">
        <v>3</v>
      </c>
      <c r="E3362" s="111" t="s">
        <v>4</v>
      </c>
      <c r="F3362" s="111" t="s">
        <v>5</v>
      </c>
      <c r="G3362" s="111" t="s">
        <v>6</v>
      </c>
      <c r="AA3362" s="6" t="s">
        <v>96</v>
      </c>
      <c r="AC3362" s="6" t="s">
        <v>2</v>
      </c>
      <c r="AD3362" s="6" t="s">
        <v>3</v>
      </c>
      <c r="AE3362" s="6" t="s">
        <v>4</v>
      </c>
      <c r="AF3362" s="104" t="s">
        <v>5</v>
      </c>
      <c r="AG3362" s="104" t="s">
        <v>6</v>
      </c>
    </row>
    <row r="3363" spans="1:33" ht="15" customHeight="1">
      <c r="A3363" s="112" t="s">
        <v>476</v>
      </c>
      <c r="B3363" s="113" t="s">
        <v>1732</v>
      </c>
      <c r="C3363" s="112" t="s">
        <v>8</v>
      </c>
      <c r="D3363" s="112" t="s">
        <v>36</v>
      </c>
      <c r="E3363" s="114">
        <v>0.192</v>
      </c>
      <c r="F3363" s="115">
        <f t="shared" ref="F3363:F3364" si="926">IF(D3363="H",$K$9*AF3363,$K$10*AF3363)</f>
        <v>13.3125</v>
      </c>
      <c r="G3363" s="115">
        <f t="shared" ref="G3363:G3364" si="927">ROUND(F3363*E3363,2)</f>
        <v>2.56</v>
      </c>
      <c r="AA3363" s="6" t="s">
        <v>476</v>
      </c>
      <c r="AB3363" s="6" t="s">
        <v>1732</v>
      </c>
      <c r="AC3363" s="6" t="s">
        <v>8</v>
      </c>
      <c r="AD3363" s="6" t="s">
        <v>36</v>
      </c>
      <c r="AE3363" s="6">
        <v>0.192</v>
      </c>
      <c r="AF3363" s="104">
        <v>17.75</v>
      </c>
      <c r="AG3363" s="104">
        <v>3.4</v>
      </c>
    </row>
    <row r="3364" spans="1:33" ht="15" customHeight="1">
      <c r="A3364" s="112" t="s">
        <v>477</v>
      </c>
      <c r="B3364" s="113" t="s">
        <v>1733</v>
      </c>
      <c r="C3364" s="112" t="s">
        <v>8</v>
      </c>
      <c r="D3364" s="112" t="s">
        <v>36</v>
      </c>
      <c r="E3364" s="114">
        <v>0.94799999999999995</v>
      </c>
      <c r="F3364" s="115">
        <f t="shared" si="926"/>
        <v>16.297499999999999</v>
      </c>
      <c r="G3364" s="115">
        <f t="shared" si="927"/>
        <v>15.45</v>
      </c>
      <c r="AA3364" s="6" t="s">
        <v>477</v>
      </c>
      <c r="AB3364" s="6" t="s">
        <v>1733</v>
      </c>
      <c r="AC3364" s="6" t="s">
        <v>8</v>
      </c>
      <c r="AD3364" s="6" t="s">
        <v>36</v>
      </c>
      <c r="AE3364" s="6">
        <v>0.94799999999999995</v>
      </c>
      <c r="AF3364" s="104">
        <v>21.73</v>
      </c>
      <c r="AG3364" s="104">
        <v>20.6</v>
      </c>
    </row>
    <row r="3365" spans="1:33" ht="18" customHeight="1">
      <c r="A3365" s="107"/>
      <c r="B3365" s="107"/>
      <c r="C3365" s="107"/>
      <c r="D3365" s="107"/>
      <c r="E3365" s="116" t="s">
        <v>99</v>
      </c>
      <c r="F3365" s="116"/>
      <c r="G3365" s="117">
        <f>SUM(G3363:G3364)</f>
        <v>18.009999999999998</v>
      </c>
      <c r="AE3365" s="6" t="s">
        <v>99</v>
      </c>
      <c r="AG3365" s="104">
        <v>24</v>
      </c>
    </row>
    <row r="3366" spans="1:33" ht="15" customHeight="1">
      <c r="A3366" s="107"/>
      <c r="B3366" s="107"/>
      <c r="C3366" s="107"/>
      <c r="D3366" s="107"/>
      <c r="E3366" s="118" t="s">
        <v>21</v>
      </c>
      <c r="F3366" s="118"/>
      <c r="G3366" s="119">
        <f>G3365+G3361</f>
        <v>98.550000000000011</v>
      </c>
      <c r="AE3366" s="6" t="s">
        <v>21</v>
      </c>
      <c r="AG3366" s="104">
        <v>131.38</v>
      </c>
    </row>
    <row r="3367" spans="1:33" ht="9.9499999999999993" customHeight="1">
      <c r="A3367" s="107"/>
      <c r="B3367" s="107"/>
      <c r="C3367" s="108"/>
      <c r="D3367" s="108"/>
      <c r="E3367" s="107"/>
      <c r="F3367" s="107"/>
      <c r="G3367" s="107"/>
    </row>
    <row r="3368" spans="1:33" ht="20.100000000000001" customHeight="1">
      <c r="A3368" s="109" t="s">
        <v>1100</v>
      </c>
      <c r="B3368" s="109"/>
      <c r="C3368" s="109"/>
      <c r="D3368" s="109"/>
      <c r="E3368" s="109"/>
      <c r="F3368" s="109"/>
      <c r="G3368" s="109"/>
      <c r="AA3368" s="6" t="s">
        <v>1100</v>
      </c>
    </row>
    <row r="3369" spans="1:33" ht="15" customHeight="1">
      <c r="A3369" s="110" t="s">
        <v>63</v>
      </c>
      <c r="B3369" s="110"/>
      <c r="C3369" s="111" t="s">
        <v>2</v>
      </c>
      <c r="D3369" s="111" t="s">
        <v>3</v>
      </c>
      <c r="E3369" s="111" t="s">
        <v>4</v>
      </c>
      <c r="F3369" s="111" t="s">
        <v>5</v>
      </c>
      <c r="G3369" s="111" t="s">
        <v>6</v>
      </c>
      <c r="AA3369" s="6" t="s">
        <v>63</v>
      </c>
      <c r="AC3369" s="6" t="s">
        <v>2</v>
      </c>
      <c r="AD3369" s="6" t="s">
        <v>3</v>
      </c>
      <c r="AE3369" s="6" t="s">
        <v>4</v>
      </c>
      <c r="AF3369" s="104" t="s">
        <v>5</v>
      </c>
      <c r="AG3369" s="104" t="s">
        <v>6</v>
      </c>
    </row>
    <row r="3370" spans="1:33" ht="15" customHeight="1">
      <c r="A3370" s="112" t="s">
        <v>1101</v>
      </c>
      <c r="B3370" s="113" t="s">
        <v>1102</v>
      </c>
      <c r="C3370" s="112" t="s">
        <v>8</v>
      </c>
      <c r="D3370" s="112" t="s">
        <v>55</v>
      </c>
      <c r="E3370" s="114">
        <v>1</v>
      </c>
      <c r="F3370" s="115">
        <f t="shared" ref="F3370:F3371" si="928">0.75*AF3370</f>
        <v>6.9450000000000003</v>
      </c>
      <c r="G3370" s="115">
        <f t="shared" ref="G3370" si="929">ROUND(F3370*E3370,2)</f>
        <v>6.95</v>
      </c>
      <c r="AA3370" s="6" t="s">
        <v>1101</v>
      </c>
      <c r="AB3370" s="6" t="s">
        <v>1102</v>
      </c>
      <c r="AC3370" s="6" t="s">
        <v>8</v>
      </c>
      <c r="AD3370" s="6" t="s">
        <v>55</v>
      </c>
      <c r="AE3370" s="6">
        <v>1</v>
      </c>
      <c r="AF3370" s="104">
        <v>9.26</v>
      </c>
      <c r="AG3370" s="104">
        <v>9.26</v>
      </c>
    </row>
    <row r="3371" spans="1:33" ht="29.1" customHeight="1">
      <c r="A3371" s="112" t="s">
        <v>1103</v>
      </c>
      <c r="B3371" s="113" t="s">
        <v>1104</v>
      </c>
      <c r="C3371" s="112" t="s">
        <v>8</v>
      </c>
      <c r="D3371" s="112" t="s">
        <v>55</v>
      </c>
      <c r="E3371" s="114">
        <v>1</v>
      </c>
      <c r="F3371" s="115">
        <f t="shared" si="928"/>
        <v>0.84000000000000008</v>
      </c>
      <c r="G3371" s="115">
        <f>ROUND(F3371*E3371,2)</f>
        <v>0.84</v>
      </c>
      <c r="AA3371" s="6" t="s">
        <v>1103</v>
      </c>
      <c r="AB3371" s="6" t="s">
        <v>1104</v>
      </c>
      <c r="AC3371" s="6" t="s">
        <v>8</v>
      </c>
      <c r="AD3371" s="6" t="s">
        <v>55</v>
      </c>
      <c r="AE3371" s="6">
        <v>1</v>
      </c>
      <c r="AF3371" s="104">
        <v>1.1200000000000001</v>
      </c>
      <c r="AG3371" s="104">
        <v>1.1200000000000001</v>
      </c>
    </row>
    <row r="3372" spans="1:33" ht="15" customHeight="1">
      <c r="A3372" s="107"/>
      <c r="B3372" s="107"/>
      <c r="C3372" s="107"/>
      <c r="D3372" s="107"/>
      <c r="E3372" s="116" t="s">
        <v>75</v>
      </c>
      <c r="F3372" s="116"/>
      <c r="G3372" s="117">
        <f>SUM(G3369:G3371)</f>
        <v>7.79</v>
      </c>
      <c r="AE3372" s="6" t="s">
        <v>75</v>
      </c>
      <c r="AG3372" s="104">
        <v>10.38</v>
      </c>
    </row>
    <row r="3373" spans="1:33" ht="15" customHeight="1">
      <c r="A3373" s="110" t="s">
        <v>96</v>
      </c>
      <c r="B3373" s="110"/>
      <c r="C3373" s="111" t="s">
        <v>2</v>
      </c>
      <c r="D3373" s="111" t="s">
        <v>3</v>
      </c>
      <c r="E3373" s="111" t="s">
        <v>4</v>
      </c>
      <c r="F3373" s="111" t="s">
        <v>5</v>
      </c>
      <c r="G3373" s="111" t="s">
        <v>6</v>
      </c>
      <c r="AA3373" s="6" t="s">
        <v>96</v>
      </c>
      <c r="AC3373" s="6" t="s">
        <v>2</v>
      </c>
      <c r="AD3373" s="6" t="s">
        <v>3</v>
      </c>
      <c r="AE3373" s="6" t="s">
        <v>4</v>
      </c>
      <c r="AF3373" s="104" t="s">
        <v>5</v>
      </c>
      <c r="AG3373" s="104" t="s">
        <v>6</v>
      </c>
    </row>
    <row r="3374" spans="1:33" ht="15" customHeight="1">
      <c r="A3374" s="112" t="s">
        <v>1085</v>
      </c>
      <c r="B3374" s="113" t="s">
        <v>1743</v>
      </c>
      <c r="C3374" s="112" t="s">
        <v>8</v>
      </c>
      <c r="D3374" s="112" t="s">
        <v>36</v>
      </c>
      <c r="E3374" s="114">
        <v>3.5200000000000002E-2</v>
      </c>
      <c r="F3374" s="115">
        <f t="shared" ref="F3374:F3375" si="930">IF(D3374="H",$K$9*AF3374,$K$10*AF3374)</f>
        <v>13.5975</v>
      </c>
      <c r="G3374" s="115">
        <f t="shared" ref="G3374:G3375" si="931">ROUND(F3374*E3374,2)</f>
        <v>0.48</v>
      </c>
      <c r="AA3374" s="6" t="s">
        <v>1085</v>
      </c>
      <c r="AB3374" s="6" t="s">
        <v>1743</v>
      </c>
      <c r="AC3374" s="6" t="s">
        <v>8</v>
      </c>
      <c r="AD3374" s="6" t="s">
        <v>36</v>
      </c>
      <c r="AE3374" s="6">
        <v>3.5200000000000002E-2</v>
      </c>
      <c r="AF3374" s="104">
        <v>18.13</v>
      </c>
      <c r="AG3374" s="104">
        <v>0.63</v>
      </c>
    </row>
    <row r="3375" spans="1:33" ht="15" customHeight="1">
      <c r="A3375" s="112" t="s">
        <v>1086</v>
      </c>
      <c r="B3375" s="113" t="s">
        <v>1744</v>
      </c>
      <c r="C3375" s="112" t="s">
        <v>8</v>
      </c>
      <c r="D3375" s="112" t="s">
        <v>36</v>
      </c>
      <c r="E3375" s="114">
        <v>3.5200000000000002E-2</v>
      </c>
      <c r="F3375" s="115">
        <f t="shared" si="930"/>
        <v>16.484999999999999</v>
      </c>
      <c r="G3375" s="115">
        <f t="shared" si="931"/>
        <v>0.57999999999999996</v>
      </c>
      <c r="AA3375" s="6" t="s">
        <v>1086</v>
      </c>
      <c r="AB3375" s="6" t="s">
        <v>1744</v>
      </c>
      <c r="AC3375" s="6" t="s">
        <v>8</v>
      </c>
      <c r="AD3375" s="6" t="s">
        <v>36</v>
      </c>
      <c r="AE3375" s="6">
        <v>3.5200000000000002E-2</v>
      </c>
      <c r="AF3375" s="104">
        <v>21.98</v>
      </c>
      <c r="AG3375" s="104">
        <v>0.77</v>
      </c>
    </row>
    <row r="3376" spans="1:33" ht="18" customHeight="1">
      <c r="A3376" s="107"/>
      <c r="B3376" s="107"/>
      <c r="C3376" s="107"/>
      <c r="D3376" s="107"/>
      <c r="E3376" s="116" t="s">
        <v>99</v>
      </c>
      <c r="F3376" s="116"/>
      <c r="G3376" s="117">
        <f>SUM(G3374:G3375)</f>
        <v>1.06</v>
      </c>
      <c r="AE3376" s="6" t="s">
        <v>99</v>
      </c>
      <c r="AG3376" s="104">
        <v>1.4</v>
      </c>
    </row>
    <row r="3377" spans="1:33" ht="15" customHeight="1">
      <c r="A3377" s="107"/>
      <c r="B3377" s="107"/>
      <c r="C3377" s="107"/>
      <c r="D3377" s="107"/>
      <c r="E3377" s="118" t="s">
        <v>21</v>
      </c>
      <c r="F3377" s="118"/>
      <c r="G3377" s="119">
        <f>G3376+G3372</f>
        <v>8.85</v>
      </c>
      <c r="AE3377" s="6" t="s">
        <v>21</v>
      </c>
      <c r="AG3377" s="104">
        <v>11.78</v>
      </c>
    </row>
    <row r="3378" spans="1:33" ht="9.9499999999999993" customHeight="1">
      <c r="A3378" s="107"/>
      <c r="B3378" s="107"/>
      <c r="C3378" s="108"/>
      <c r="D3378" s="108"/>
      <c r="E3378" s="107"/>
      <c r="F3378" s="107"/>
      <c r="G3378" s="107"/>
    </row>
    <row r="3379" spans="1:33" ht="20.100000000000001" customHeight="1">
      <c r="A3379" s="109" t="s">
        <v>1105</v>
      </c>
      <c r="B3379" s="109"/>
      <c r="C3379" s="109"/>
      <c r="D3379" s="109"/>
      <c r="E3379" s="109"/>
      <c r="F3379" s="109"/>
      <c r="G3379" s="109"/>
      <c r="AA3379" s="6" t="s">
        <v>1105</v>
      </c>
    </row>
    <row r="3380" spans="1:33" ht="15" customHeight="1">
      <c r="A3380" s="110" t="s">
        <v>63</v>
      </c>
      <c r="B3380" s="110"/>
      <c r="C3380" s="111" t="s">
        <v>2</v>
      </c>
      <c r="D3380" s="111" t="s">
        <v>3</v>
      </c>
      <c r="E3380" s="111" t="s">
        <v>4</v>
      </c>
      <c r="F3380" s="111" t="s">
        <v>5</v>
      </c>
      <c r="G3380" s="111" t="s">
        <v>6</v>
      </c>
      <c r="AA3380" s="6" t="s">
        <v>63</v>
      </c>
      <c r="AC3380" s="6" t="s">
        <v>2</v>
      </c>
      <c r="AD3380" s="6" t="s">
        <v>3</v>
      </c>
      <c r="AE3380" s="6" t="s">
        <v>4</v>
      </c>
      <c r="AF3380" s="104" t="s">
        <v>5</v>
      </c>
      <c r="AG3380" s="104" t="s">
        <v>6</v>
      </c>
    </row>
    <row r="3381" spans="1:33" ht="15" customHeight="1">
      <c r="A3381" s="112" t="s">
        <v>1101</v>
      </c>
      <c r="B3381" s="113" t="s">
        <v>1102</v>
      </c>
      <c r="C3381" s="112" t="s">
        <v>8</v>
      </c>
      <c r="D3381" s="112" t="s">
        <v>55</v>
      </c>
      <c r="E3381" s="114">
        <v>1</v>
      </c>
      <c r="F3381" s="115">
        <f>0.75*AF3381</f>
        <v>6.9450000000000003</v>
      </c>
      <c r="G3381" s="115">
        <f t="shared" ref="G3381" si="932">ROUND(F3381*E3381,2)</f>
        <v>6.95</v>
      </c>
      <c r="AA3381" s="6" t="s">
        <v>1101</v>
      </c>
      <c r="AB3381" s="6" t="s">
        <v>1102</v>
      </c>
      <c r="AC3381" s="6" t="s">
        <v>8</v>
      </c>
      <c r="AD3381" s="6" t="s">
        <v>55</v>
      </c>
      <c r="AE3381" s="6">
        <v>1</v>
      </c>
      <c r="AF3381" s="104">
        <v>9.26</v>
      </c>
      <c r="AG3381" s="104">
        <v>9.26</v>
      </c>
    </row>
    <row r="3382" spans="1:33" ht="29.1" customHeight="1">
      <c r="A3382" s="112" t="s">
        <v>1103</v>
      </c>
      <c r="B3382" s="113" t="s">
        <v>1104</v>
      </c>
      <c r="C3382" s="112" t="s">
        <v>8</v>
      </c>
      <c r="D3382" s="112" t="s">
        <v>55</v>
      </c>
      <c r="E3382" s="114">
        <v>1</v>
      </c>
      <c r="F3382" s="115">
        <f>0.75*AF3382</f>
        <v>0.84000000000000008</v>
      </c>
      <c r="G3382" s="115">
        <f>ROUND(F3382*E3382,2)</f>
        <v>0.84</v>
      </c>
      <c r="AA3382" s="6" t="s">
        <v>1103</v>
      </c>
      <c r="AB3382" s="6" t="s">
        <v>1104</v>
      </c>
      <c r="AC3382" s="6" t="s">
        <v>8</v>
      </c>
      <c r="AD3382" s="6" t="s">
        <v>55</v>
      </c>
      <c r="AE3382" s="6">
        <v>1</v>
      </c>
      <c r="AF3382" s="104">
        <v>1.1200000000000001</v>
      </c>
      <c r="AG3382" s="104">
        <v>1.1200000000000001</v>
      </c>
    </row>
    <row r="3383" spans="1:33" ht="15" customHeight="1">
      <c r="A3383" s="107"/>
      <c r="B3383" s="107"/>
      <c r="C3383" s="107"/>
      <c r="D3383" s="107"/>
      <c r="E3383" s="116" t="s">
        <v>75</v>
      </c>
      <c r="F3383" s="116"/>
      <c r="G3383" s="117">
        <f>SUM(G3380:G3382)</f>
        <v>7.79</v>
      </c>
      <c r="AE3383" s="6" t="s">
        <v>75</v>
      </c>
      <c r="AG3383" s="104">
        <v>10.38</v>
      </c>
    </row>
    <row r="3384" spans="1:33" ht="15" customHeight="1">
      <c r="A3384" s="110" t="s">
        <v>96</v>
      </c>
      <c r="B3384" s="110"/>
      <c r="C3384" s="111" t="s">
        <v>2</v>
      </c>
      <c r="D3384" s="111" t="s">
        <v>3</v>
      </c>
      <c r="E3384" s="111" t="s">
        <v>4</v>
      </c>
      <c r="F3384" s="111" t="s">
        <v>5</v>
      </c>
      <c r="G3384" s="111" t="s">
        <v>6</v>
      </c>
      <c r="AA3384" s="6" t="s">
        <v>96</v>
      </c>
      <c r="AC3384" s="6" t="s">
        <v>2</v>
      </c>
      <c r="AD3384" s="6" t="s">
        <v>3</v>
      </c>
      <c r="AE3384" s="6" t="s">
        <v>4</v>
      </c>
      <c r="AF3384" s="104" t="s">
        <v>5</v>
      </c>
      <c r="AG3384" s="104" t="s">
        <v>6</v>
      </c>
    </row>
    <row r="3385" spans="1:33" ht="15" customHeight="1">
      <c r="A3385" s="112" t="s">
        <v>1085</v>
      </c>
      <c r="B3385" s="113" t="s">
        <v>1743</v>
      </c>
      <c r="C3385" s="112" t="s">
        <v>8</v>
      </c>
      <c r="D3385" s="112" t="s">
        <v>36</v>
      </c>
      <c r="E3385" s="114">
        <v>4.7600000000000003E-2</v>
      </c>
      <c r="F3385" s="115">
        <f t="shared" ref="F3385:F3386" si="933">IF(D3385="H",$K$9*AF3385,$K$10*AF3385)</f>
        <v>13.5975</v>
      </c>
      <c r="G3385" s="115">
        <f t="shared" ref="G3385:G3386" si="934">ROUND(F3385*E3385,2)</f>
        <v>0.65</v>
      </c>
      <c r="AA3385" s="6" t="s">
        <v>1085</v>
      </c>
      <c r="AB3385" s="6" t="s">
        <v>1743</v>
      </c>
      <c r="AC3385" s="6" t="s">
        <v>8</v>
      </c>
      <c r="AD3385" s="6" t="s">
        <v>36</v>
      </c>
      <c r="AE3385" s="6">
        <v>4.7600000000000003E-2</v>
      </c>
      <c r="AF3385" s="104">
        <v>18.13</v>
      </c>
      <c r="AG3385" s="104">
        <v>0.86</v>
      </c>
    </row>
    <row r="3386" spans="1:33" ht="15" customHeight="1">
      <c r="A3386" s="112" t="s">
        <v>1086</v>
      </c>
      <c r="B3386" s="113" t="s">
        <v>1744</v>
      </c>
      <c r="C3386" s="112" t="s">
        <v>8</v>
      </c>
      <c r="D3386" s="112" t="s">
        <v>36</v>
      </c>
      <c r="E3386" s="114">
        <v>4.7600000000000003E-2</v>
      </c>
      <c r="F3386" s="115">
        <f t="shared" si="933"/>
        <v>16.484999999999999</v>
      </c>
      <c r="G3386" s="115">
        <f t="shared" si="934"/>
        <v>0.78</v>
      </c>
      <c r="AA3386" s="6" t="s">
        <v>1086</v>
      </c>
      <c r="AB3386" s="6" t="s">
        <v>1744</v>
      </c>
      <c r="AC3386" s="6" t="s">
        <v>8</v>
      </c>
      <c r="AD3386" s="6" t="s">
        <v>36</v>
      </c>
      <c r="AE3386" s="6">
        <v>4.7600000000000003E-2</v>
      </c>
      <c r="AF3386" s="104">
        <v>21.98</v>
      </c>
      <c r="AG3386" s="104">
        <v>1.04</v>
      </c>
    </row>
    <row r="3387" spans="1:33" ht="18" customHeight="1">
      <c r="A3387" s="107"/>
      <c r="B3387" s="107"/>
      <c r="C3387" s="107"/>
      <c r="D3387" s="107"/>
      <c r="E3387" s="116" t="s">
        <v>99</v>
      </c>
      <c r="F3387" s="116"/>
      <c r="G3387" s="117">
        <f>SUM(G3385:G3386)</f>
        <v>1.4300000000000002</v>
      </c>
      <c r="AE3387" s="6" t="s">
        <v>99</v>
      </c>
      <c r="AG3387" s="104">
        <v>1.9</v>
      </c>
    </row>
    <row r="3388" spans="1:33" ht="15" customHeight="1">
      <c r="A3388" s="107"/>
      <c r="B3388" s="107"/>
      <c r="C3388" s="107"/>
      <c r="D3388" s="107"/>
      <c r="E3388" s="118" t="s">
        <v>21</v>
      </c>
      <c r="F3388" s="118"/>
      <c r="G3388" s="119">
        <f>G3387+G3383</f>
        <v>9.2200000000000006</v>
      </c>
      <c r="AE3388" s="6" t="s">
        <v>21</v>
      </c>
      <c r="AG3388" s="104">
        <v>12.28</v>
      </c>
    </row>
    <row r="3389" spans="1:33" ht="9.9499999999999993" customHeight="1">
      <c r="A3389" s="107"/>
      <c r="B3389" s="107"/>
      <c r="C3389" s="108"/>
      <c r="D3389" s="108"/>
      <c r="E3389" s="107"/>
      <c r="F3389" s="107"/>
      <c r="G3389" s="107"/>
    </row>
    <row r="3390" spans="1:33" ht="20.100000000000001" customHeight="1">
      <c r="A3390" s="109" t="s">
        <v>1106</v>
      </c>
      <c r="B3390" s="109"/>
      <c r="C3390" s="109"/>
      <c r="D3390" s="109"/>
      <c r="E3390" s="109"/>
      <c r="F3390" s="109"/>
      <c r="G3390" s="109"/>
      <c r="AA3390" s="6" t="s">
        <v>1106</v>
      </c>
    </row>
    <row r="3391" spans="1:33" ht="15" customHeight="1">
      <c r="A3391" s="110" t="s">
        <v>63</v>
      </c>
      <c r="B3391" s="110"/>
      <c r="C3391" s="111" t="s">
        <v>2</v>
      </c>
      <c r="D3391" s="111" t="s">
        <v>3</v>
      </c>
      <c r="E3391" s="111" t="s">
        <v>4</v>
      </c>
      <c r="F3391" s="111" t="s">
        <v>5</v>
      </c>
      <c r="G3391" s="111" t="s">
        <v>6</v>
      </c>
      <c r="AA3391" s="6" t="s">
        <v>63</v>
      </c>
      <c r="AC3391" s="6" t="s">
        <v>2</v>
      </c>
      <c r="AD3391" s="6" t="s">
        <v>3</v>
      </c>
      <c r="AE3391" s="6" t="s">
        <v>4</v>
      </c>
      <c r="AF3391" s="104" t="s">
        <v>5</v>
      </c>
      <c r="AG3391" s="104" t="s">
        <v>6</v>
      </c>
    </row>
    <row r="3392" spans="1:33" ht="15" customHeight="1">
      <c r="A3392" s="112" t="s">
        <v>1101</v>
      </c>
      <c r="B3392" s="113" t="s">
        <v>1102</v>
      </c>
      <c r="C3392" s="112" t="s">
        <v>8</v>
      </c>
      <c r="D3392" s="112" t="s">
        <v>55</v>
      </c>
      <c r="E3392" s="114">
        <v>1</v>
      </c>
      <c r="F3392" s="115">
        <f t="shared" ref="F3392:F3393" si="935">0.75*AF3392</f>
        <v>6.9450000000000003</v>
      </c>
      <c r="G3392" s="115">
        <f t="shared" ref="G3392" si="936">ROUND(F3392*E3392,2)</f>
        <v>6.95</v>
      </c>
      <c r="AA3392" s="6" t="s">
        <v>1101</v>
      </c>
      <c r="AB3392" s="6" t="s">
        <v>1102</v>
      </c>
      <c r="AC3392" s="6" t="s">
        <v>8</v>
      </c>
      <c r="AD3392" s="6" t="s">
        <v>55</v>
      </c>
      <c r="AE3392" s="6">
        <v>1</v>
      </c>
      <c r="AF3392" s="104">
        <v>9.26</v>
      </c>
      <c r="AG3392" s="104">
        <v>9.26</v>
      </c>
    </row>
    <row r="3393" spans="1:33" ht="20.100000000000001" customHeight="1">
      <c r="A3393" s="112" t="s">
        <v>1107</v>
      </c>
      <c r="B3393" s="113" t="s">
        <v>1108</v>
      </c>
      <c r="C3393" s="112" t="s">
        <v>8</v>
      </c>
      <c r="D3393" s="112" t="s">
        <v>55</v>
      </c>
      <c r="E3393" s="114">
        <v>1</v>
      </c>
      <c r="F3393" s="115">
        <f t="shared" si="935"/>
        <v>1.095</v>
      </c>
      <c r="G3393" s="115">
        <f>ROUND(F3393*E3393,2)</f>
        <v>1.1000000000000001</v>
      </c>
      <c r="AA3393" s="6" t="s">
        <v>1107</v>
      </c>
      <c r="AB3393" s="6" t="s">
        <v>1108</v>
      </c>
      <c r="AC3393" s="6" t="s">
        <v>8</v>
      </c>
      <c r="AD3393" s="6" t="s">
        <v>55</v>
      </c>
      <c r="AE3393" s="6">
        <v>1</v>
      </c>
      <c r="AF3393" s="104">
        <v>1.46</v>
      </c>
      <c r="AG3393" s="104">
        <v>1.46</v>
      </c>
    </row>
    <row r="3394" spans="1:33" ht="15" customHeight="1">
      <c r="A3394" s="107"/>
      <c r="B3394" s="107"/>
      <c r="C3394" s="107"/>
      <c r="D3394" s="107"/>
      <c r="E3394" s="116" t="s">
        <v>75</v>
      </c>
      <c r="F3394" s="116"/>
      <c r="G3394" s="117">
        <f>SUM(G3391:G3393)</f>
        <v>8.0500000000000007</v>
      </c>
      <c r="AE3394" s="6" t="s">
        <v>75</v>
      </c>
      <c r="AG3394" s="104">
        <v>10.72</v>
      </c>
    </row>
    <row r="3395" spans="1:33" ht="15" customHeight="1">
      <c r="A3395" s="110" t="s">
        <v>96</v>
      </c>
      <c r="B3395" s="110"/>
      <c r="C3395" s="111" t="s">
        <v>2</v>
      </c>
      <c r="D3395" s="111" t="s">
        <v>3</v>
      </c>
      <c r="E3395" s="111" t="s">
        <v>4</v>
      </c>
      <c r="F3395" s="111" t="s">
        <v>5</v>
      </c>
      <c r="G3395" s="111" t="s">
        <v>6</v>
      </c>
      <c r="AA3395" s="6" t="s">
        <v>96</v>
      </c>
      <c r="AC3395" s="6" t="s">
        <v>2</v>
      </c>
      <c r="AD3395" s="6" t="s">
        <v>3</v>
      </c>
      <c r="AE3395" s="6" t="s">
        <v>4</v>
      </c>
      <c r="AF3395" s="104" t="s">
        <v>5</v>
      </c>
      <c r="AG3395" s="104" t="s">
        <v>6</v>
      </c>
    </row>
    <row r="3396" spans="1:33" ht="15" customHeight="1">
      <c r="A3396" s="112" t="s">
        <v>1085</v>
      </c>
      <c r="B3396" s="113" t="s">
        <v>1743</v>
      </c>
      <c r="C3396" s="112" t="s">
        <v>8</v>
      </c>
      <c r="D3396" s="112" t="s">
        <v>36</v>
      </c>
      <c r="E3396" s="114">
        <v>6.6299999999999998E-2</v>
      </c>
      <c r="F3396" s="115">
        <f t="shared" ref="F3396:F3397" si="937">IF(D3396="H",$K$9*AF3396,$K$10*AF3396)</f>
        <v>13.5975</v>
      </c>
      <c r="G3396" s="115">
        <f t="shared" ref="G3396:G3397" si="938">ROUND(F3396*E3396,2)</f>
        <v>0.9</v>
      </c>
      <c r="AA3396" s="6" t="s">
        <v>1085</v>
      </c>
      <c r="AB3396" s="6" t="s">
        <v>1743</v>
      </c>
      <c r="AC3396" s="6" t="s">
        <v>8</v>
      </c>
      <c r="AD3396" s="6" t="s">
        <v>36</v>
      </c>
      <c r="AE3396" s="6">
        <v>6.6299999999999998E-2</v>
      </c>
      <c r="AF3396" s="104">
        <v>18.13</v>
      </c>
      <c r="AG3396" s="104">
        <v>1.2</v>
      </c>
    </row>
    <row r="3397" spans="1:33" ht="15" customHeight="1">
      <c r="A3397" s="112" t="s">
        <v>1086</v>
      </c>
      <c r="B3397" s="113" t="s">
        <v>1744</v>
      </c>
      <c r="C3397" s="112" t="s">
        <v>8</v>
      </c>
      <c r="D3397" s="112" t="s">
        <v>36</v>
      </c>
      <c r="E3397" s="114">
        <v>6.6299999999999998E-2</v>
      </c>
      <c r="F3397" s="115">
        <f t="shared" si="937"/>
        <v>16.484999999999999</v>
      </c>
      <c r="G3397" s="115">
        <f t="shared" si="938"/>
        <v>1.0900000000000001</v>
      </c>
      <c r="AA3397" s="6" t="s">
        <v>1086</v>
      </c>
      <c r="AB3397" s="6" t="s">
        <v>1744</v>
      </c>
      <c r="AC3397" s="6" t="s">
        <v>8</v>
      </c>
      <c r="AD3397" s="6" t="s">
        <v>36</v>
      </c>
      <c r="AE3397" s="6">
        <v>6.6299999999999998E-2</v>
      </c>
      <c r="AF3397" s="104">
        <v>21.98</v>
      </c>
      <c r="AG3397" s="104">
        <v>1.45</v>
      </c>
    </row>
    <row r="3398" spans="1:33" ht="18" customHeight="1">
      <c r="A3398" s="107"/>
      <c r="B3398" s="107"/>
      <c r="C3398" s="107"/>
      <c r="D3398" s="107"/>
      <c r="E3398" s="116" t="s">
        <v>99</v>
      </c>
      <c r="F3398" s="116"/>
      <c r="G3398" s="117">
        <f>SUM(G3396:G3397)</f>
        <v>1.9900000000000002</v>
      </c>
      <c r="AE3398" s="6" t="s">
        <v>99</v>
      </c>
      <c r="AG3398" s="104">
        <v>2.65</v>
      </c>
    </row>
    <row r="3399" spans="1:33" ht="15" customHeight="1">
      <c r="A3399" s="107"/>
      <c r="B3399" s="107"/>
      <c r="C3399" s="107"/>
      <c r="D3399" s="107"/>
      <c r="E3399" s="118" t="s">
        <v>21</v>
      </c>
      <c r="F3399" s="118"/>
      <c r="G3399" s="119">
        <f>G3398+G3394</f>
        <v>10.040000000000001</v>
      </c>
      <c r="AE3399" s="6" t="s">
        <v>21</v>
      </c>
      <c r="AG3399" s="104">
        <v>13.37</v>
      </c>
    </row>
    <row r="3400" spans="1:33" ht="9.9499999999999993" customHeight="1">
      <c r="A3400" s="107"/>
      <c r="B3400" s="107"/>
      <c r="C3400" s="108"/>
      <c r="D3400" s="108"/>
      <c r="E3400" s="107"/>
      <c r="F3400" s="107"/>
      <c r="G3400" s="107"/>
    </row>
    <row r="3401" spans="1:33" ht="20.100000000000001" customHeight="1">
      <c r="A3401" s="109" t="s">
        <v>1109</v>
      </c>
      <c r="B3401" s="109"/>
      <c r="C3401" s="109"/>
      <c r="D3401" s="109"/>
      <c r="E3401" s="109"/>
      <c r="F3401" s="109"/>
      <c r="G3401" s="109"/>
      <c r="AA3401" s="6" t="s">
        <v>1109</v>
      </c>
    </row>
    <row r="3402" spans="1:33" ht="15" customHeight="1">
      <c r="A3402" s="110" t="s">
        <v>63</v>
      </c>
      <c r="B3402" s="110"/>
      <c r="C3402" s="111" t="s">
        <v>2</v>
      </c>
      <c r="D3402" s="111" t="s">
        <v>3</v>
      </c>
      <c r="E3402" s="111" t="s">
        <v>4</v>
      </c>
      <c r="F3402" s="111" t="s">
        <v>5</v>
      </c>
      <c r="G3402" s="111" t="s">
        <v>6</v>
      </c>
      <c r="AA3402" s="6" t="s">
        <v>63</v>
      </c>
      <c r="AC3402" s="6" t="s">
        <v>2</v>
      </c>
      <c r="AD3402" s="6" t="s">
        <v>3</v>
      </c>
      <c r="AE3402" s="6" t="s">
        <v>4</v>
      </c>
      <c r="AF3402" s="104" t="s">
        <v>5</v>
      </c>
      <c r="AG3402" s="104" t="s">
        <v>6</v>
      </c>
    </row>
    <row r="3403" spans="1:33" ht="15" customHeight="1">
      <c r="A3403" s="112" t="s">
        <v>1101</v>
      </c>
      <c r="B3403" s="113" t="s">
        <v>1102</v>
      </c>
      <c r="C3403" s="112" t="s">
        <v>8</v>
      </c>
      <c r="D3403" s="112" t="s">
        <v>55</v>
      </c>
      <c r="E3403" s="114">
        <v>1</v>
      </c>
      <c r="F3403" s="115">
        <f t="shared" ref="F3403:F3404" si="939">0.75*AF3403</f>
        <v>6.9450000000000003</v>
      </c>
      <c r="G3403" s="115">
        <f t="shared" ref="G3403" si="940">ROUND(F3403*E3403,2)</f>
        <v>6.95</v>
      </c>
      <c r="AA3403" s="6" t="s">
        <v>1101</v>
      </c>
      <c r="AB3403" s="6" t="s">
        <v>1102</v>
      </c>
      <c r="AC3403" s="6" t="s">
        <v>8</v>
      </c>
      <c r="AD3403" s="6" t="s">
        <v>55</v>
      </c>
      <c r="AE3403" s="6">
        <v>1</v>
      </c>
      <c r="AF3403" s="104">
        <v>9.26</v>
      </c>
      <c r="AG3403" s="104">
        <v>9.26</v>
      </c>
    </row>
    <row r="3404" spans="1:33" ht="20.100000000000001" customHeight="1">
      <c r="A3404" s="112" t="s">
        <v>1107</v>
      </c>
      <c r="B3404" s="113" t="s">
        <v>1108</v>
      </c>
      <c r="C3404" s="112" t="s">
        <v>8</v>
      </c>
      <c r="D3404" s="112" t="s">
        <v>55</v>
      </c>
      <c r="E3404" s="114">
        <v>1</v>
      </c>
      <c r="F3404" s="115">
        <f t="shared" si="939"/>
        <v>1.095</v>
      </c>
      <c r="G3404" s="115">
        <f>ROUND(F3404*E3404,2)</f>
        <v>1.1000000000000001</v>
      </c>
      <c r="AA3404" s="6" t="s">
        <v>1107</v>
      </c>
      <c r="AB3404" s="6" t="s">
        <v>1108</v>
      </c>
      <c r="AC3404" s="6" t="s">
        <v>8</v>
      </c>
      <c r="AD3404" s="6" t="s">
        <v>55</v>
      </c>
      <c r="AE3404" s="6">
        <v>1</v>
      </c>
      <c r="AF3404" s="104">
        <v>1.46</v>
      </c>
      <c r="AG3404" s="104">
        <v>1.46</v>
      </c>
    </row>
    <row r="3405" spans="1:33" ht="15" customHeight="1">
      <c r="A3405" s="107"/>
      <c r="B3405" s="107"/>
      <c r="C3405" s="107"/>
      <c r="D3405" s="107"/>
      <c r="E3405" s="116" t="s">
        <v>75</v>
      </c>
      <c r="F3405" s="116"/>
      <c r="G3405" s="117">
        <f>SUM(G3402:G3404)</f>
        <v>8.0500000000000007</v>
      </c>
      <c r="AE3405" s="6" t="s">
        <v>75</v>
      </c>
      <c r="AG3405" s="104">
        <v>10.72</v>
      </c>
    </row>
    <row r="3406" spans="1:33" ht="15" customHeight="1">
      <c r="A3406" s="110" t="s">
        <v>96</v>
      </c>
      <c r="B3406" s="110"/>
      <c r="C3406" s="111" t="s">
        <v>2</v>
      </c>
      <c r="D3406" s="111" t="s">
        <v>3</v>
      </c>
      <c r="E3406" s="111" t="s">
        <v>4</v>
      </c>
      <c r="F3406" s="111" t="s">
        <v>5</v>
      </c>
      <c r="G3406" s="111" t="s">
        <v>6</v>
      </c>
      <c r="AA3406" s="6" t="s">
        <v>96</v>
      </c>
      <c r="AC3406" s="6" t="s">
        <v>2</v>
      </c>
      <c r="AD3406" s="6" t="s">
        <v>3</v>
      </c>
      <c r="AE3406" s="6" t="s">
        <v>4</v>
      </c>
      <c r="AF3406" s="104" t="s">
        <v>5</v>
      </c>
      <c r="AG3406" s="104" t="s">
        <v>6</v>
      </c>
    </row>
    <row r="3407" spans="1:33" ht="15" customHeight="1">
      <c r="A3407" s="112" t="s">
        <v>1085</v>
      </c>
      <c r="B3407" s="113" t="s">
        <v>1743</v>
      </c>
      <c r="C3407" s="112" t="s">
        <v>8</v>
      </c>
      <c r="D3407" s="112" t="s">
        <v>36</v>
      </c>
      <c r="E3407" s="114">
        <v>6.6299999999999998E-2</v>
      </c>
      <c r="F3407" s="115">
        <f t="shared" ref="F3407:F3408" si="941">IF(D3407="H",$K$9*AF3407,$K$10*AF3407)</f>
        <v>13.5975</v>
      </c>
      <c r="G3407" s="115">
        <f t="shared" ref="G3407:G3408" si="942">ROUND(F3407*E3407,2)</f>
        <v>0.9</v>
      </c>
      <c r="AA3407" s="6" t="s">
        <v>1085</v>
      </c>
      <c r="AB3407" s="6" t="s">
        <v>1743</v>
      </c>
      <c r="AC3407" s="6" t="s">
        <v>8</v>
      </c>
      <c r="AD3407" s="6" t="s">
        <v>36</v>
      </c>
      <c r="AE3407" s="6">
        <v>6.6299999999999998E-2</v>
      </c>
      <c r="AF3407" s="104">
        <v>18.13</v>
      </c>
      <c r="AG3407" s="104">
        <v>1.2</v>
      </c>
    </row>
    <row r="3408" spans="1:33" ht="15" customHeight="1">
      <c r="A3408" s="112" t="s">
        <v>1086</v>
      </c>
      <c r="B3408" s="113" t="s">
        <v>1744</v>
      </c>
      <c r="C3408" s="112" t="s">
        <v>8</v>
      </c>
      <c r="D3408" s="112" t="s">
        <v>36</v>
      </c>
      <c r="E3408" s="114">
        <v>6.6299999999999998E-2</v>
      </c>
      <c r="F3408" s="115">
        <f t="shared" si="941"/>
        <v>16.484999999999999</v>
      </c>
      <c r="G3408" s="115">
        <f t="shared" si="942"/>
        <v>1.0900000000000001</v>
      </c>
      <c r="AA3408" s="6" t="s">
        <v>1086</v>
      </c>
      <c r="AB3408" s="6" t="s">
        <v>1744</v>
      </c>
      <c r="AC3408" s="6" t="s">
        <v>8</v>
      </c>
      <c r="AD3408" s="6" t="s">
        <v>36</v>
      </c>
      <c r="AE3408" s="6">
        <v>6.6299999999999998E-2</v>
      </c>
      <c r="AF3408" s="104">
        <v>21.98</v>
      </c>
      <c r="AG3408" s="104">
        <v>1.45</v>
      </c>
    </row>
    <row r="3409" spans="1:33" ht="18" customHeight="1">
      <c r="A3409" s="107"/>
      <c r="B3409" s="107"/>
      <c r="C3409" s="107"/>
      <c r="D3409" s="107"/>
      <c r="E3409" s="116" t="s">
        <v>99</v>
      </c>
      <c r="F3409" s="116"/>
      <c r="G3409" s="117">
        <f>SUM(G3407:G3408)</f>
        <v>1.9900000000000002</v>
      </c>
      <c r="AE3409" s="6" t="s">
        <v>99</v>
      </c>
      <c r="AG3409" s="104">
        <v>2.65</v>
      </c>
    </row>
    <row r="3410" spans="1:33" ht="15" customHeight="1">
      <c r="A3410" s="107"/>
      <c r="B3410" s="107"/>
      <c r="C3410" s="107"/>
      <c r="D3410" s="107"/>
      <c r="E3410" s="118" t="s">
        <v>21</v>
      </c>
      <c r="F3410" s="118"/>
      <c r="G3410" s="119">
        <f>G3409+G3405</f>
        <v>10.040000000000001</v>
      </c>
      <c r="AE3410" s="6" t="s">
        <v>21</v>
      </c>
      <c r="AG3410" s="104">
        <v>13.37</v>
      </c>
    </row>
    <row r="3411" spans="1:33" ht="9.9499999999999993" customHeight="1">
      <c r="A3411" s="107"/>
      <c r="B3411" s="107"/>
      <c r="C3411" s="108"/>
      <c r="D3411" s="108"/>
      <c r="E3411" s="107"/>
      <c r="F3411" s="107"/>
      <c r="G3411" s="107"/>
    </row>
    <row r="3412" spans="1:33" ht="20.100000000000001" customHeight="1">
      <c r="A3412" s="109" t="s">
        <v>1110</v>
      </c>
      <c r="B3412" s="109"/>
      <c r="C3412" s="109"/>
      <c r="D3412" s="109"/>
      <c r="E3412" s="109"/>
      <c r="F3412" s="109"/>
      <c r="G3412" s="109"/>
      <c r="AA3412" s="6" t="s">
        <v>1110</v>
      </c>
    </row>
    <row r="3413" spans="1:33" ht="15" customHeight="1">
      <c r="A3413" s="110" t="s">
        <v>63</v>
      </c>
      <c r="B3413" s="110"/>
      <c r="C3413" s="111" t="s">
        <v>2</v>
      </c>
      <c r="D3413" s="111" t="s">
        <v>3</v>
      </c>
      <c r="E3413" s="111" t="s">
        <v>4</v>
      </c>
      <c r="F3413" s="111" t="s">
        <v>5</v>
      </c>
      <c r="G3413" s="111" t="s">
        <v>6</v>
      </c>
      <c r="AA3413" s="6" t="s">
        <v>63</v>
      </c>
      <c r="AC3413" s="6" t="s">
        <v>2</v>
      </c>
      <c r="AD3413" s="6" t="s">
        <v>3</v>
      </c>
      <c r="AE3413" s="6" t="s">
        <v>4</v>
      </c>
      <c r="AF3413" s="104" t="s">
        <v>5</v>
      </c>
      <c r="AG3413" s="104" t="s">
        <v>6</v>
      </c>
    </row>
    <row r="3414" spans="1:33" ht="15" customHeight="1">
      <c r="A3414" s="112" t="s">
        <v>1101</v>
      </c>
      <c r="B3414" s="113" t="s">
        <v>1102</v>
      </c>
      <c r="C3414" s="112" t="s">
        <v>8</v>
      </c>
      <c r="D3414" s="112" t="s">
        <v>55</v>
      </c>
      <c r="E3414" s="114">
        <v>1</v>
      </c>
      <c r="F3414" s="115">
        <f t="shared" ref="F3414:F3415" si="943">0.75*AF3414</f>
        <v>6.9450000000000003</v>
      </c>
      <c r="G3414" s="115">
        <f t="shared" ref="G3414" si="944">ROUND(F3414*E3414,2)</f>
        <v>6.95</v>
      </c>
      <c r="AA3414" s="6" t="s">
        <v>1101</v>
      </c>
      <c r="AB3414" s="6" t="s">
        <v>1102</v>
      </c>
      <c r="AC3414" s="6" t="s">
        <v>8</v>
      </c>
      <c r="AD3414" s="6" t="s">
        <v>55</v>
      </c>
      <c r="AE3414" s="6">
        <v>1</v>
      </c>
      <c r="AF3414" s="104">
        <v>9.26</v>
      </c>
      <c r="AG3414" s="104">
        <v>9.26</v>
      </c>
    </row>
    <row r="3415" spans="1:33" ht="20.100000000000001" customHeight="1">
      <c r="A3415" s="112" t="s">
        <v>1111</v>
      </c>
      <c r="B3415" s="113" t="s">
        <v>1112</v>
      </c>
      <c r="C3415" s="112" t="s">
        <v>8</v>
      </c>
      <c r="D3415" s="112" t="s">
        <v>55</v>
      </c>
      <c r="E3415" s="114">
        <v>1</v>
      </c>
      <c r="F3415" s="115">
        <f t="shared" si="943"/>
        <v>1.3049999999999999</v>
      </c>
      <c r="G3415" s="115">
        <f>ROUND(F3415*E3415,2)</f>
        <v>1.31</v>
      </c>
      <c r="AA3415" s="6" t="s">
        <v>1111</v>
      </c>
      <c r="AB3415" s="6" t="s">
        <v>1112</v>
      </c>
      <c r="AC3415" s="6" t="s">
        <v>8</v>
      </c>
      <c r="AD3415" s="6" t="s">
        <v>55</v>
      </c>
      <c r="AE3415" s="6">
        <v>1</v>
      </c>
      <c r="AF3415" s="104">
        <v>1.74</v>
      </c>
      <c r="AG3415" s="104">
        <v>1.74</v>
      </c>
    </row>
    <row r="3416" spans="1:33" ht="15" customHeight="1">
      <c r="A3416" s="107"/>
      <c r="B3416" s="107"/>
      <c r="C3416" s="107"/>
      <c r="D3416" s="107"/>
      <c r="E3416" s="116" t="s">
        <v>75</v>
      </c>
      <c r="F3416" s="116"/>
      <c r="G3416" s="117">
        <f>SUM(G3413:G3415)</f>
        <v>8.26</v>
      </c>
      <c r="AE3416" s="6" t="s">
        <v>75</v>
      </c>
      <c r="AG3416" s="104">
        <v>11</v>
      </c>
    </row>
    <row r="3417" spans="1:33" ht="15" customHeight="1">
      <c r="A3417" s="110" t="s">
        <v>96</v>
      </c>
      <c r="B3417" s="110"/>
      <c r="C3417" s="111" t="s">
        <v>2</v>
      </c>
      <c r="D3417" s="111" t="s">
        <v>3</v>
      </c>
      <c r="E3417" s="111" t="s">
        <v>4</v>
      </c>
      <c r="F3417" s="111" t="s">
        <v>5</v>
      </c>
      <c r="G3417" s="111" t="s">
        <v>6</v>
      </c>
      <c r="AA3417" s="6" t="s">
        <v>96</v>
      </c>
      <c r="AC3417" s="6" t="s">
        <v>2</v>
      </c>
      <c r="AD3417" s="6" t="s">
        <v>3</v>
      </c>
      <c r="AE3417" s="6" t="s">
        <v>4</v>
      </c>
      <c r="AF3417" s="104" t="s">
        <v>5</v>
      </c>
      <c r="AG3417" s="104" t="s">
        <v>6</v>
      </c>
    </row>
    <row r="3418" spans="1:33" ht="15" customHeight="1">
      <c r="A3418" s="112" t="s">
        <v>1085</v>
      </c>
      <c r="B3418" s="113" t="s">
        <v>1743</v>
      </c>
      <c r="C3418" s="112" t="s">
        <v>8</v>
      </c>
      <c r="D3418" s="112" t="s">
        <v>36</v>
      </c>
      <c r="E3418" s="114">
        <v>9.11E-2</v>
      </c>
      <c r="F3418" s="115">
        <f t="shared" ref="F3418:F3419" si="945">IF(D3418="H",$K$9*AF3418,$K$10*AF3418)</f>
        <v>13.5975</v>
      </c>
      <c r="G3418" s="115">
        <f t="shared" ref="G3418:G3419" si="946">ROUND(F3418*E3418,2)</f>
        <v>1.24</v>
      </c>
      <c r="AA3418" s="6" t="s">
        <v>1085</v>
      </c>
      <c r="AB3418" s="6" t="s">
        <v>1743</v>
      </c>
      <c r="AC3418" s="6" t="s">
        <v>8</v>
      </c>
      <c r="AD3418" s="6" t="s">
        <v>36</v>
      </c>
      <c r="AE3418" s="6">
        <v>9.11E-2</v>
      </c>
      <c r="AF3418" s="104">
        <v>18.13</v>
      </c>
      <c r="AG3418" s="104">
        <v>1.65</v>
      </c>
    </row>
    <row r="3419" spans="1:33" ht="15" customHeight="1">
      <c r="A3419" s="112" t="s">
        <v>1086</v>
      </c>
      <c r="B3419" s="113" t="s">
        <v>1744</v>
      </c>
      <c r="C3419" s="112" t="s">
        <v>8</v>
      </c>
      <c r="D3419" s="112" t="s">
        <v>36</v>
      </c>
      <c r="E3419" s="114">
        <v>9.11E-2</v>
      </c>
      <c r="F3419" s="115">
        <f t="shared" si="945"/>
        <v>16.484999999999999</v>
      </c>
      <c r="G3419" s="115">
        <f t="shared" si="946"/>
        <v>1.5</v>
      </c>
      <c r="AA3419" s="6" t="s">
        <v>1086</v>
      </c>
      <c r="AB3419" s="6" t="s">
        <v>1744</v>
      </c>
      <c r="AC3419" s="6" t="s">
        <v>8</v>
      </c>
      <c r="AD3419" s="6" t="s">
        <v>36</v>
      </c>
      <c r="AE3419" s="6">
        <v>9.11E-2</v>
      </c>
      <c r="AF3419" s="104">
        <v>21.98</v>
      </c>
      <c r="AG3419" s="104">
        <v>2</v>
      </c>
    </row>
    <row r="3420" spans="1:33" ht="18" customHeight="1">
      <c r="A3420" s="107"/>
      <c r="B3420" s="107"/>
      <c r="C3420" s="107"/>
      <c r="D3420" s="107"/>
      <c r="E3420" s="116" t="s">
        <v>99</v>
      </c>
      <c r="F3420" s="116"/>
      <c r="G3420" s="117">
        <f>SUM(G3418:G3419)</f>
        <v>2.74</v>
      </c>
      <c r="AE3420" s="6" t="s">
        <v>99</v>
      </c>
      <c r="AG3420" s="104">
        <v>3.65</v>
      </c>
    </row>
    <row r="3421" spans="1:33" ht="15" customHeight="1">
      <c r="A3421" s="107"/>
      <c r="B3421" s="107"/>
      <c r="C3421" s="107"/>
      <c r="D3421" s="107"/>
      <c r="E3421" s="118" t="s">
        <v>21</v>
      </c>
      <c r="F3421" s="118"/>
      <c r="G3421" s="119">
        <f>G3420+G3416</f>
        <v>11</v>
      </c>
      <c r="AE3421" s="6" t="s">
        <v>21</v>
      </c>
      <c r="AG3421" s="104">
        <v>14.65</v>
      </c>
    </row>
    <row r="3422" spans="1:33" ht="9.9499999999999993" customHeight="1">
      <c r="A3422" s="107"/>
      <c r="B3422" s="107"/>
      <c r="C3422" s="108"/>
      <c r="D3422" s="108"/>
      <c r="E3422" s="107"/>
      <c r="F3422" s="107"/>
      <c r="G3422" s="107"/>
    </row>
    <row r="3423" spans="1:33" ht="20.100000000000001" customHeight="1">
      <c r="A3423" s="109" t="s">
        <v>1113</v>
      </c>
      <c r="B3423" s="109"/>
      <c r="C3423" s="109"/>
      <c r="D3423" s="109"/>
      <c r="E3423" s="109"/>
      <c r="F3423" s="109"/>
      <c r="G3423" s="109"/>
      <c r="AA3423" s="6" t="s">
        <v>1113</v>
      </c>
    </row>
    <row r="3424" spans="1:33" ht="15" customHeight="1">
      <c r="A3424" s="110" t="s">
        <v>63</v>
      </c>
      <c r="B3424" s="110"/>
      <c r="C3424" s="111" t="s">
        <v>2</v>
      </c>
      <c r="D3424" s="111" t="s">
        <v>3</v>
      </c>
      <c r="E3424" s="111" t="s">
        <v>4</v>
      </c>
      <c r="F3424" s="111" t="s">
        <v>5</v>
      </c>
      <c r="G3424" s="111" t="s">
        <v>6</v>
      </c>
      <c r="AA3424" s="6" t="s">
        <v>63</v>
      </c>
      <c r="AC3424" s="6" t="s">
        <v>2</v>
      </c>
      <c r="AD3424" s="6" t="s">
        <v>3</v>
      </c>
      <c r="AE3424" s="6" t="s">
        <v>4</v>
      </c>
      <c r="AF3424" s="104" t="s">
        <v>5</v>
      </c>
      <c r="AG3424" s="104" t="s">
        <v>6</v>
      </c>
    </row>
    <row r="3425" spans="1:33" ht="15" customHeight="1">
      <c r="A3425" s="112" t="s">
        <v>1114</v>
      </c>
      <c r="B3425" s="113" t="s">
        <v>1115</v>
      </c>
      <c r="C3425" s="112" t="s">
        <v>8</v>
      </c>
      <c r="D3425" s="112" t="s">
        <v>55</v>
      </c>
      <c r="E3425" s="114">
        <v>1</v>
      </c>
      <c r="F3425" s="115">
        <f t="shared" ref="F3425:F3426" si="947">IF(D3425="H",$K$9*AF3425,$K$10*AF3425)</f>
        <v>48.802499999999995</v>
      </c>
      <c r="G3425" s="115">
        <f t="shared" ref="G3425" si="948">ROUND(F3425*E3425,2)</f>
        <v>48.8</v>
      </c>
      <c r="AA3425" s="6" t="s">
        <v>1114</v>
      </c>
      <c r="AB3425" s="6" t="s">
        <v>1115</v>
      </c>
      <c r="AC3425" s="6" t="s">
        <v>8</v>
      </c>
      <c r="AD3425" s="6" t="s">
        <v>55</v>
      </c>
      <c r="AE3425" s="6">
        <v>1</v>
      </c>
      <c r="AF3425" s="104">
        <v>65.069999999999993</v>
      </c>
      <c r="AG3425" s="104">
        <v>65.069999999999993</v>
      </c>
    </row>
    <row r="3426" spans="1:33" ht="20.100000000000001" customHeight="1">
      <c r="A3426" s="112" t="s">
        <v>1111</v>
      </c>
      <c r="B3426" s="113" t="s">
        <v>1112</v>
      </c>
      <c r="C3426" s="112" t="s">
        <v>8</v>
      </c>
      <c r="D3426" s="112" t="s">
        <v>55</v>
      </c>
      <c r="E3426" s="114">
        <v>3</v>
      </c>
      <c r="F3426" s="115">
        <f>0.75*AF3426</f>
        <v>1.3049999999999999</v>
      </c>
      <c r="G3426" s="115">
        <f>ROUND(F3426*E3426,2)</f>
        <v>3.92</v>
      </c>
      <c r="AA3426" s="6" t="s">
        <v>1111</v>
      </c>
      <c r="AB3426" s="6" t="s">
        <v>1112</v>
      </c>
      <c r="AC3426" s="6" t="s">
        <v>8</v>
      </c>
      <c r="AD3426" s="6" t="s">
        <v>55</v>
      </c>
      <c r="AE3426" s="6">
        <v>3</v>
      </c>
      <c r="AF3426" s="104">
        <v>1.74</v>
      </c>
      <c r="AG3426" s="104">
        <v>5.22</v>
      </c>
    </row>
    <row r="3427" spans="1:33" ht="15" customHeight="1">
      <c r="A3427" s="107"/>
      <c r="B3427" s="107"/>
      <c r="C3427" s="107"/>
      <c r="D3427" s="107"/>
      <c r="E3427" s="116" t="s">
        <v>75</v>
      </c>
      <c r="F3427" s="116"/>
      <c r="G3427" s="117">
        <f>SUM(G3424:G3426)</f>
        <v>52.72</v>
      </c>
      <c r="AE3427" s="6" t="s">
        <v>75</v>
      </c>
      <c r="AG3427" s="104">
        <v>70.290000000000006</v>
      </c>
    </row>
    <row r="3428" spans="1:33" ht="15" customHeight="1">
      <c r="A3428" s="110" t="s">
        <v>96</v>
      </c>
      <c r="B3428" s="110"/>
      <c r="C3428" s="111" t="s">
        <v>2</v>
      </c>
      <c r="D3428" s="111" t="s">
        <v>3</v>
      </c>
      <c r="E3428" s="111" t="s">
        <v>4</v>
      </c>
      <c r="F3428" s="111" t="s">
        <v>5</v>
      </c>
      <c r="G3428" s="111" t="s">
        <v>6</v>
      </c>
      <c r="AA3428" s="6" t="s">
        <v>96</v>
      </c>
      <c r="AC3428" s="6" t="s">
        <v>2</v>
      </c>
      <c r="AD3428" s="6" t="s">
        <v>3</v>
      </c>
      <c r="AE3428" s="6" t="s">
        <v>4</v>
      </c>
      <c r="AF3428" s="104" t="s">
        <v>5</v>
      </c>
      <c r="AG3428" s="104" t="s">
        <v>6</v>
      </c>
    </row>
    <row r="3429" spans="1:33" ht="15" customHeight="1">
      <c r="A3429" s="112" t="s">
        <v>1085</v>
      </c>
      <c r="B3429" s="113" t="s">
        <v>1743</v>
      </c>
      <c r="C3429" s="112" t="s">
        <v>8</v>
      </c>
      <c r="D3429" s="112" t="s">
        <v>36</v>
      </c>
      <c r="E3429" s="114">
        <v>0.27339999999999998</v>
      </c>
      <c r="F3429" s="115">
        <f t="shared" ref="F3429:F3430" si="949">IF(D3429="H",$K$9*AF3429,$K$10*AF3429)</f>
        <v>13.5975</v>
      </c>
      <c r="G3429" s="115">
        <f t="shared" ref="G3429:G3430" si="950">ROUND(F3429*E3429,2)</f>
        <v>3.72</v>
      </c>
      <c r="AA3429" s="6" t="s">
        <v>1085</v>
      </c>
      <c r="AB3429" s="6" t="s">
        <v>1743</v>
      </c>
      <c r="AC3429" s="6" t="s">
        <v>8</v>
      </c>
      <c r="AD3429" s="6" t="s">
        <v>36</v>
      </c>
      <c r="AE3429" s="6">
        <v>0.27339999999999998</v>
      </c>
      <c r="AF3429" s="104">
        <v>18.13</v>
      </c>
      <c r="AG3429" s="104">
        <v>4.95</v>
      </c>
    </row>
    <row r="3430" spans="1:33" ht="15" customHeight="1">
      <c r="A3430" s="112" t="s">
        <v>1086</v>
      </c>
      <c r="B3430" s="113" t="s">
        <v>1744</v>
      </c>
      <c r="C3430" s="112" t="s">
        <v>8</v>
      </c>
      <c r="D3430" s="112" t="s">
        <v>36</v>
      </c>
      <c r="E3430" s="114">
        <v>0.27339999999999998</v>
      </c>
      <c r="F3430" s="115">
        <f t="shared" si="949"/>
        <v>16.484999999999999</v>
      </c>
      <c r="G3430" s="115">
        <f t="shared" si="950"/>
        <v>4.51</v>
      </c>
      <c r="AA3430" s="6" t="s">
        <v>1086</v>
      </c>
      <c r="AB3430" s="6" t="s">
        <v>1744</v>
      </c>
      <c r="AC3430" s="6" t="s">
        <v>8</v>
      </c>
      <c r="AD3430" s="6" t="s">
        <v>36</v>
      </c>
      <c r="AE3430" s="6">
        <v>0.27339999999999998</v>
      </c>
      <c r="AF3430" s="104">
        <v>21.98</v>
      </c>
      <c r="AG3430" s="104">
        <v>6</v>
      </c>
    </row>
    <row r="3431" spans="1:33" ht="18" customHeight="1">
      <c r="A3431" s="107"/>
      <c r="B3431" s="107"/>
      <c r="C3431" s="107"/>
      <c r="D3431" s="107"/>
      <c r="E3431" s="116" t="s">
        <v>99</v>
      </c>
      <c r="F3431" s="116"/>
      <c r="G3431" s="117">
        <f>SUM(G3429:G3430)</f>
        <v>8.23</v>
      </c>
      <c r="AE3431" s="6" t="s">
        <v>99</v>
      </c>
      <c r="AG3431" s="104">
        <v>10.95</v>
      </c>
    </row>
    <row r="3432" spans="1:33" ht="15" customHeight="1">
      <c r="A3432" s="107"/>
      <c r="B3432" s="107"/>
      <c r="C3432" s="107"/>
      <c r="D3432" s="107"/>
      <c r="E3432" s="118" t="s">
        <v>21</v>
      </c>
      <c r="F3432" s="118"/>
      <c r="G3432" s="119">
        <f>G3431+G3427</f>
        <v>60.95</v>
      </c>
      <c r="AE3432" s="6" t="s">
        <v>21</v>
      </c>
      <c r="AG3432" s="104">
        <v>81.239999999999995</v>
      </c>
    </row>
    <row r="3433" spans="1:33" ht="9.9499999999999993" customHeight="1">
      <c r="A3433" s="107"/>
      <c r="B3433" s="107"/>
      <c r="C3433" s="108"/>
      <c r="D3433" s="108"/>
      <c r="E3433" s="107"/>
      <c r="F3433" s="107"/>
      <c r="G3433" s="107"/>
    </row>
    <row r="3434" spans="1:33" ht="20.100000000000001" customHeight="1">
      <c r="A3434" s="109" t="s">
        <v>1116</v>
      </c>
      <c r="B3434" s="109"/>
      <c r="C3434" s="109"/>
      <c r="D3434" s="109"/>
      <c r="E3434" s="109"/>
      <c r="F3434" s="109"/>
      <c r="G3434" s="109"/>
      <c r="AA3434" s="6" t="s">
        <v>1116</v>
      </c>
    </row>
    <row r="3435" spans="1:33" ht="15" customHeight="1">
      <c r="A3435" s="110" t="s">
        <v>63</v>
      </c>
      <c r="B3435" s="110"/>
      <c r="C3435" s="111" t="s">
        <v>2</v>
      </c>
      <c r="D3435" s="111" t="s">
        <v>3</v>
      </c>
      <c r="E3435" s="111" t="s">
        <v>4</v>
      </c>
      <c r="F3435" s="111" t="s">
        <v>5</v>
      </c>
      <c r="G3435" s="111" t="s">
        <v>6</v>
      </c>
      <c r="AA3435" s="6" t="s">
        <v>63</v>
      </c>
      <c r="AC3435" s="6" t="s">
        <v>2</v>
      </c>
      <c r="AD3435" s="6" t="s">
        <v>3</v>
      </c>
      <c r="AE3435" s="6" t="s">
        <v>4</v>
      </c>
      <c r="AF3435" s="104" t="s">
        <v>5</v>
      </c>
      <c r="AG3435" s="104" t="s">
        <v>6</v>
      </c>
    </row>
    <row r="3436" spans="1:33" ht="15" customHeight="1">
      <c r="A3436" s="112" t="s">
        <v>1114</v>
      </c>
      <c r="B3436" s="113" t="s">
        <v>1115</v>
      </c>
      <c r="C3436" s="112" t="s">
        <v>8</v>
      </c>
      <c r="D3436" s="112" t="s">
        <v>55</v>
      </c>
      <c r="E3436" s="114">
        <v>1</v>
      </c>
      <c r="F3436" s="115">
        <f t="shared" ref="F3436:F3437" si="951">0.75*AF3436</f>
        <v>48.802499999999995</v>
      </c>
      <c r="G3436" s="115">
        <f t="shared" ref="G3436" si="952">ROUND(F3436*E3436,2)</f>
        <v>48.8</v>
      </c>
      <c r="AA3436" s="6" t="s">
        <v>1114</v>
      </c>
      <c r="AB3436" s="6" t="s">
        <v>1115</v>
      </c>
      <c r="AC3436" s="6" t="s">
        <v>8</v>
      </c>
      <c r="AD3436" s="6" t="s">
        <v>55</v>
      </c>
      <c r="AE3436" s="6">
        <v>1</v>
      </c>
      <c r="AF3436" s="104">
        <v>65.069999999999993</v>
      </c>
      <c r="AG3436" s="104">
        <v>65.069999999999993</v>
      </c>
    </row>
    <row r="3437" spans="1:33" ht="29.1" customHeight="1">
      <c r="A3437" s="112" t="s">
        <v>1117</v>
      </c>
      <c r="B3437" s="113" t="s">
        <v>1118</v>
      </c>
      <c r="C3437" s="112" t="s">
        <v>8</v>
      </c>
      <c r="D3437" s="112" t="s">
        <v>55</v>
      </c>
      <c r="E3437" s="114">
        <v>3</v>
      </c>
      <c r="F3437" s="115">
        <f t="shared" si="951"/>
        <v>1.41</v>
      </c>
      <c r="G3437" s="115">
        <f>ROUND(F3437*E3437,2)</f>
        <v>4.2300000000000004</v>
      </c>
      <c r="AA3437" s="6" t="s">
        <v>1117</v>
      </c>
      <c r="AB3437" s="6" t="s">
        <v>1118</v>
      </c>
      <c r="AC3437" s="6" t="s">
        <v>8</v>
      </c>
      <c r="AD3437" s="6" t="s">
        <v>55</v>
      </c>
      <c r="AE3437" s="6">
        <v>3</v>
      </c>
      <c r="AF3437" s="104">
        <v>1.88</v>
      </c>
      <c r="AG3437" s="104">
        <v>5.64</v>
      </c>
    </row>
    <row r="3438" spans="1:33" ht="15" customHeight="1">
      <c r="A3438" s="107"/>
      <c r="B3438" s="107"/>
      <c r="C3438" s="107"/>
      <c r="D3438" s="107"/>
      <c r="E3438" s="116" t="s">
        <v>75</v>
      </c>
      <c r="F3438" s="116"/>
      <c r="G3438" s="117">
        <f>SUM(G3435:G3437)</f>
        <v>53.03</v>
      </c>
      <c r="AE3438" s="6" t="s">
        <v>75</v>
      </c>
      <c r="AG3438" s="104">
        <v>70.709999999999994</v>
      </c>
    </row>
    <row r="3439" spans="1:33" ht="15" customHeight="1">
      <c r="A3439" s="110" t="s">
        <v>96</v>
      </c>
      <c r="B3439" s="110"/>
      <c r="C3439" s="111" t="s">
        <v>2</v>
      </c>
      <c r="D3439" s="111" t="s">
        <v>3</v>
      </c>
      <c r="E3439" s="111" t="s">
        <v>4</v>
      </c>
      <c r="F3439" s="111" t="s">
        <v>5</v>
      </c>
      <c r="G3439" s="111" t="s">
        <v>6</v>
      </c>
      <c r="AA3439" s="6" t="s">
        <v>96</v>
      </c>
      <c r="AC3439" s="6" t="s">
        <v>2</v>
      </c>
      <c r="AD3439" s="6" t="s">
        <v>3</v>
      </c>
      <c r="AE3439" s="6" t="s">
        <v>4</v>
      </c>
      <c r="AF3439" s="104" t="s">
        <v>5</v>
      </c>
      <c r="AG3439" s="104" t="s">
        <v>6</v>
      </c>
    </row>
    <row r="3440" spans="1:33" ht="15" customHeight="1">
      <c r="A3440" s="112" t="s">
        <v>1085</v>
      </c>
      <c r="B3440" s="113" t="s">
        <v>1743</v>
      </c>
      <c r="C3440" s="112" t="s">
        <v>8</v>
      </c>
      <c r="D3440" s="112" t="s">
        <v>36</v>
      </c>
      <c r="E3440" s="114">
        <v>0.40570000000000001</v>
      </c>
      <c r="F3440" s="115">
        <f t="shared" ref="F3440:F3441" si="953">IF(D3440="H",$K$9*AF3440,$K$10*AF3440)</f>
        <v>13.5975</v>
      </c>
      <c r="G3440" s="115">
        <f t="shared" ref="G3440:G3441" si="954">ROUND(F3440*E3440,2)</f>
        <v>5.52</v>
      </c>
      <c r="AA3440" s="6" t="s">
        <v>1085</v>
      </c>
      <c r="AB3440" s="6" t="s">
        <v>1743</v>
      </c>
      <c r="AC3440" s="6" t="s">
        <v>8</v>
      </c>
      <c r="AD3440" s="6" t="s">
        <v>36</v>
      </c>
      <c r="AE3440" s="6">
        <v>0.40570000000000001</v>
      </c>
      <c r="AF3440" s="104">
        <v>18.13</v>
      </c>
      <c r="AG3440" s="104">
        <v>7.35</v>
      </c>
    </row>
    <row r="3441" spans="1:33" ht="15" customHeight="1">
      <c r="A3441" s="112" t="s">
        <v>1086</v>
      </c>
      <c r="B3441" s="113" t="s">
        <v>1744</v>
      </c>
      <c r="C3441" s="112" t="s">
        <v>8</v>
      </c>
      <c r="D3441" s="112" t="s">
        <v>36</v>
      </c>
      <c r="E3441" s="114">
        <v>0.40570000000000001</v>
      </c>
      <c r="F3441" s="115">
        <f t="shared" si="953"/>
        <v>16.484999999999999</v>
      </c>
      <c r="G3441" s="115">
        <f t="shared" si="954"/>
        <v>6.69</v>
      </c>
      <c r="AA3441" s="6" t="s">
        <v>1086</v>
      </c>
      <c r="AB3441" s="6" t="s">
        <v>1744</v>
      </c>
      <c r="AC3441" s="6" t="s">
        <v>8</v>
      </c>
      <c r="AD3441" s="6" t="s">
        <v>36</v>
      </c>
      <c r="AE3441" s="6">
        <v>0.40570000000000001</v>
      </c>
      <c r="AF3441" s="104">
        <v>21.98</v>
      </c>
      <c r="AG3441" s="104">
        <v>8.91</v>
      </c>
    </row>
    <row r="3442" spans="1:33" ht="18" customHeight="1">
      <c r="A3442" s="107"/>
      <c r="B3442" s="107"/>
      <c r="C3442" s="107"/>
      <c r="D3442" s="107"/>
      <c r="E3442" s="116" t="s">
        <v>99</v>
      </c>
      <c r="F3442" s="116"/>
      <c r="G3442" s="117">
        <f>SUM(G3440:G3441)</f>
        <v>12.21</v>
      </c>
      <c r="AE3442" s="6" t="s">
        <v>99</v>
      </c>
      <c r="AG3442" s="104">
        <v>16.260000000000002</v>
      </c>
    </row>
    <row r="3443" spans="1:33" ht="15" customHeight="1">
      <c r="A3443" s="107"/>
      <c r="B3443" s="107"/>
      <c r="C3443" s="107"/>
      <c r="D3443" s="107"/>
      <c r="E3443" s="118" t="s">
        <v>21</v>
      </c>
      <c r="F3443" s="118"/>
      <c r="G3443" s="119">
        <f>G3442+G3438</f>
        <v>65.240000000000009</v>
      </c>
      <c r="AE3443" s="6" t="s">
        <v>21</v>
      </c>
      <c r="AG3443" s="104">
        <v>86.97</v>
      </c>
    </row>
    <row r="3444" spans="1:33" ht="9.9499999999999993" customHeight="1">
      <c r="A3444" s="107"/>
      <c r="B3444" s="107"/>
      <c r="C3444" s="108"/>
      <c r="D3444" s="108"/>
      <c r="E3444" s="107"/>
      <c r="F3444" s="107"/>
      <c r="G3444" s="107"/>
    </row>
    <row r="3445" spans="1:33" ht="20.100000000000001" customHeight="1">
      <c r="A3445" s="109" t="s">
        <v>1119</v>
      </c>
      <c r="B3445" s="109"/>
      <c r="C3445" s="109"/>
      <c r="D3445" s="109"/>
      <c r="E3445" s="109"/>
      <c r="F3445" s="109"/>
      <c r="G3445" s="109"/>
      <c r="AA3445" s="6" t="s">
        <v>1119</v>
      </c>
    </row>
    <row r="3446" spans="1:33" ht="15" customHeight="1">
      <c r="A3446" s="110" t="s">
        <v>63</v>
      </c>
      <c r="B3446" s="110"/>
      <c r="C3446" s="111" t="s">
        <v>2</v>
      </c>
      <c r="D3446" s="111" t="s">
        <v>3</v>
      </c>
      <c r="E3446" s="111" t="s">
        <v>4</v>
      </c>
      <c r="F3446" s="111" t="s">
        <v>5</v>
      </c>
      <c r="G3446" s="111" t="s">
        <v>6</v>
      </c>
      <c r="AA3446" s="6" t="s">
        <v>63</v>
      </c>
      <c r="AC3446" s="6" t="s">
        <v>2</v>
      </c>
      <c r="AD3446" s="6" t="s">
        <v>3</v>
      </c>
      <c r="AE3446" s="6" t="s">
        <v>4</v>
      </c>
      <c r="AF3446" s="104" t="s">
        <v>5</v>
      </c>
      <c r="AG3446" s="104" t="s">
        <v>6</v>
      </c>
    </row>
    <row r="3447" spans="1:33" ht="15" customHeight="1">
      <c r="A3447" s="112" t="s">
        <v>1114</v>
      </c>
      <c r="B3447" s="113" t="s">
        <v>1115</v>
      </c>
      <c r="C3447" s="112" t="s">
        <v>8</v>
      </c>
      <c r="D3447" s="112" t="s">
        <v>55</v>
      </c>
      <c r="E3447" s="114">
        <v>1</v>
      </c>
      <c r="F3447" s="115">
        <f t="shared" ref="F3447:F3448" si="955">0.75*AF3447</f>
        <v>48.802499999999995</v>
      </c>
      <c r="G3447" s="115">
        <f t="shared" ref="G3447" si="956">ROUND(F3447*E3447,2)</f>
        <v>48.8</v>
      </c>
      <c r="AA3447" s="6" t="s">
        <v>1114</v>
      </c>
      <c r="AB3447" s="6" t="s">
        <v>1115</v>
      </c>
      <c r="AC3447" s="6" t="s">
        <v>8</v>
      </c>
      <c r="AD3447" s="6" t="s">
        <v>55</v>
      </c>
      <c r="AE3447" s="6">
        <v>1</v>
      </c>
      <c r="AF3447" s="104">
        <v>65.069999999999993</v>
      </c>
      <c r="AG3447" s="104">
        <v>65.069999999999993</v>
      </c>
    </row>
    <row r="3448" spans="1:33" ht="29.1" customHeight="1">
      <c r="A3448" s="112" t="s">
        <v>1120</v>
      </c>
      <c r="B3448" s="113" t="s">
        <v>1121</v>
      </c>
      <c r="C3448" s="112" t="s">
        <v>8</v>
      </c>
      <c r="D3448" s="112" t="s">
        <v>55</v>
      </c>
      <c r="E3448" s="114">
        <v>3</v>
      </c>
      <c r="F3448" s="115">
        <f t="shared" si="955"/>
        <v>1.6724999999999999</v>
      </c>
      <c r="G3448" s="115">
        <f>ROUND(F3448*E3448,2)</f>
        <v>5.0199999999999996</v>
      </c>
      <c r="AA3448" s="6" t="s">
        <v>1120</v>
      </c>
      <c r="AB3448" s="6" t="s">
        <v>1121</v>
      </c>
      <c r="AC3448" s="6" t="s">
        <v>8</v>
      </c>
      <c r="AD3448" s="6" t="s">
        <v>55</v>
      </c>
      <c r="AE3448" s="6">
        <v>3</v>
      </c>
      <c r="AF3448" s="104">
        <v>2.23</v>
      </c>
      <c r="AG3448" s="104">
        <v>6.69</v>
      </c>
    </row>
    <row r="3449" spans="1:33" ht="15" customHeight="1">
      <c r="A3449" s="107"/>
      <c r="B3449" s="107"/>
      <c r="C3449" s="107"/>
      <c r="D3449" s="107"/>
      <c r="E3449" s="116" t="s">
        <v>75</v>
      </c>
      <c r="F3449" s="116"/>
      <c r="G3449" s="117">
        <f>SUM(G3446:G3448)</f>
        <v>53.819999999999993</v>
      </c>
      <c r="AE3449" s="6" t="s">
        <v>75</v>
      </c>
      <c r="AG3449" s="104">
        <v>71.760000000000005</v>
      </c>
    </row>
    <row r="3450" spans="1:33" ht="15" customHeight="1">
      <c r="A3450" s="110" t="s">
        <v>96</v>
      </c>
      <c r="B3450" s="110"/>
      <c r="C3450" s="111" t="s">
        <v>2</v>
      </c>
      <c r="D3450" s="111" t="s">
        <v>3</v>
      </c>
      <c r="E3450" s="111" t="s">
        <v>4</v>
      </c>
      <c r="F3450" s="111" t="s">
        <v>5</v>
      </c>
      <c r="G3450" s="111" t="s">
        <v>6</v>
      </c>
      <c r="AA3450" s="6" t="s">
        <v>96</v>
      </c>
      <c r="AC3450" s="6" t="s">
        <v>2</v>
      </c>
      <c r="AD3450" s="6" t="s">
        <v>3</v>
      </c>
      <c r="AE3450" s="6" t="s">
        <v>4</v>
      </c>
      <c r="AF3450" s="104" t="s">
        <v>5</v>
      </c>
      <c r="AG3450" s="104" t="s">
        <v>6</v>
      </c>
    </row>
    <row r="3451" spans="1:33" ht="15" customHeight="1">
      <c r="A3451" s="112" t="s">
        <v>1085</v>
      </c>
      <c r="B3451" s="113" t="s">
        <v>1743</v>
      </c>
      <c r="C3451" s="112" t="s">
        <v>8</v>
      </c>
      <c r="D3451" s="112" t="s">
        <v>36</v>
      </c>
      <c r="E3451" s="114">
        <v>0.56769999999999998</v>
      </c>
      <c r="F3451" s="115">
        <f t="shared" ref="F3451:F3452" si="957">IF(D3451="H",$K$9*AF3451,$K$10*AF3451)</f>
        <v>13.5975</v>
      </c>
      <c r="G3451" s="115">
        <f t="shared" ref="G3451:G3452" si="958">ROUND(F3451*E3451,2)</f>
        <v>7.72</v>
      </c>
      <c r="AA3451" s="6" t="s">
        <v>1085</v>
      </c>
      <c r="AB3451" s="6" t="s">
        <v>1743</v>
      </c>
      <c r="AC3451" s="6" t="s">
        <v>8</v>
      </c>
      <c r="AD3451" s="6" t="s">
        <v>36</v>
      </c>
      <c r="AE3451" s="6">
        <v>0.56769999999999998</v>
      </c>
      <c r="AF3451" s="104">
        <v>18.13</v>
      </c>
      <c r="AG3451" s="104">
        <v>10.29</v>
      </c>
    </row>
    <row r="3452" spans="1:33" ht="15" customHeight="1">
      <c r="A3452" s="112" t="s">
        <v>1086</v>
      </c>
      <c r="B3452" s="113" t="s">
        <v>1744</v>
      </c>
      <c r="C3452" s="112" t="s">
        <v>8</v>
      </c>
      <c r="D3452" s="112" t="s">
        <v>36</v>
      </c>
      <c r="E3452" s="114">
        <v>0.56769999999999998</v>
      </c>
      <c r="F3452" s="115">
        <f t="shared" si="957"/>
        <v>16.484999999999999</v>
      </c>
      <c r="G3452" s="115">
        <f t="shared" si="958"/>
        <v>9.36</v>
      </c>
      <c r="AA3452" s="6" t="s">
        <v>1086</v>
      </c>
      <c r="AB3452" s="6" t="s">
        <v>1744</v>
      </c>
      <c r="AC3452" s="6" t="s">
        <v>8</v>
      </c>
      <c r="AD3452" s="6" t="s">
        <v>36</v>
      </c>
      <c r="AE3452" s="6">
        <v>0.56769999999999998</v>
      </c>
      <c r="AF3452" s="104">
        <v>21.98</v>
      </c>
      <c r="AG3452" s="104">
        <v>12.47</v>
      </c>
    </row>
    <row r="3453" spans="1:33" ht="18" customHeight="1">
      <c r="A3453" s="107"/>
      <c r="B3453" s="107"/>
      <c r="C3453" s="107"/>
      <c r="D3453" s="107"/>
      <c r="E3453" s="116" t="s">
        <v>99</v>
      </c>
      <c r="F3453" s="116"/>
      <c r="G3453" s="117">
        <f>SUM(G3451:G3452)</f>
        <v>17.079999999999998</v>
      </c>
      <c r="AE3453" s="6" t="s">
        <v>99</v>
      </c>
      <c r="AG3453" s="104">
        <v>22.76</v>
      </c>
    </row>
    <row r="3454" spans="1:33" ht="15" customHeight="1">
      <c r="A3454" s="107"/>
      <c r="B3454" s="107"/>
      <c r="C3454" s="107"/>
      <c r="D3454" s="107"/>
      <c r="E3454" s="118" t="s">
        <v>21</v>
      </c>
      <c r="F3454" s="118"/>
      <c r="G3454" s="119">
        <f>G3453+G3449</f>
        <v>70.899999999999991</v>
      </c>
      <c r="AE3454" s="6" t="s">
        <v>21</v>
      </c>
      <c r="AG3454" s="104">
        <v>94.52</v>
      </c>
    </row>
    <row r="3455" spans="1:33" ht="9.9499999999999993" customHeight="1">
      <c r="A3455" s="107"/>
      <c r="B3455" s="107"/>
      <c r="C3455" s="108"/>
      <c r="D3455" s="108"/>
      <c r="E3455" s="107"/>
      <c r="F3455" s="107"/>
      <c r="G3455" s="107"/>
    </row>
    <row r="3456" spans="1:33" ht="20.100000000000001" customHeight="1">
      <c r="A3456" s="109" t="s">
        <v>1122</v>
      </c>
      <c r="B3456" s="109"/>
      <c r="C3456" s="109"/>
      <c r="D3456" s="109"/>
      <c r="E3456" s="109"/>
      <c r="F3456" s="109"/>
      <c r="G3456" s="109"/>
      <c r="AA3456" s="6" t="s">
        <v>1122</v>
      </c>
    </row>
    <row r="3457" spans="1:33" ht="15" customHeight="1">
      <c r="A3457" s="110" t="s">
        <v>63</v>
      </c>
      <c r="B3457" s="110"/>
      <c r="C3457" s="111" t="s">
        <v>2</v>
      </c>
      <c r="D3457" s="111" t="s">
        <v>3</v>
      </c>
      <c r="E3457" s="111" t="s">
        <v>4</v>
      </c>
      <c r="F3457" s="111" t="s">
        <v>5</v>
      </c>
      <c r="G3457" s="111" t="s">
        <v>6</v>
      </c>
      <c r="AA3457" s="6" t="s">
        <v>63</v>
      </c>
      <c r="AC3457" s="6" t="s">
        <v>2</v>
      </c>
      <c r="AD3457" s="6" t="s">
        <v>3</v>
      </c>
      <c r="AE3457" s="6" t="s">
        <v>4</v>
      </c>
      <c r="AF3457" s="104" t="s">
        <v>5</v>
      </c>
      <c r="AG3457" s="104" t="s">
        <v>6</v>
      </c>
    </row>
    <row r="3458" spans="1:33" ht="20.100000000000001" customHeight="1">
      <c r="A3458" s="112" t="s">
        <v>1123</v>
      </c>
      <c r="B3458" s="113" t="s">
        <v>1124</v>
      </c>
      <c r="C3458" s="112" t="s">
        <v>8</v>
      </c>
      <c r="D3458" s="112" t="s">
        <v>55</v>
      </c>
      <c r="E3458" s="114">
        <v>1</v>
      </c>
      <c r="F3458" s="115">
        <f t="shared" ref="F3458:F3459" si="959">0.75*AF3458</f>
        <v>85.117499999999993</v>
      </c>
      <c r="G3458" s="115">
        <f t="shared" ref="G3458" si="960">ROUND(F3458*E3458,2)</f>
        <v>85.12</v>
      </c>
      <c r="AA3458" s="6" t="s">
        <v>1123</v>
      </c>
      <c r="AB3458" s="6" t="s">
        <v>1124</v>
      </c>
      <c r="AC3458" s="6" t="s">
        <v>8</v>
      </c>
      <c r="AD3458" s="6" t="s">
        <v>55</v>
      </c>
      <c r="AE3458" s="6">
        <v>1</v>
      </c>
      <c r="AF3458" s="104">
        <v>113.49</v>
      </c>
      <c r="AG3458" s="104">
        <v>113.49</v>
      </c>
    </row>
    <row r="3459" spans="1:33" ht="29.1" customHeight="1">
      <c r="A3459" s="112" t="s">
        <v>1125</v>
      </c>
      <c r="B3459" s="113" t="s">
        <v>1126</v>
      </c>
      <c r="C3459" s="112" t="s">
        <v>8</v>
      </c>
      <c r="D3459" s="112" t="s">
        <v>55</v>
      </c>
      <c r="E3459" s="114">
        <v>3</v>
      </c>
      <c r="F3459" s="115">
        <f t="shared" si="959"/>
        <v>2.3174999999999999</v>
      </c>
      <c r="G3459" s="115">
        <f>ROUND(F3459*E3459,2)</f>
        <v>6.95</v>
      </c>
      <c r="AA3459" s="6" t="s">
        <v>1125</v>
      </c>
      <c r="AB3459" s="6" t="s">
        <v>1126</v>
      </c>
      <c r="AC3459" s="6" t="s">
        <v>8</v>
      </c>
      <c r="AD3459" s="6" t="s">
        <v>55</v>
      </c>
      <c r="AE3459" s="6">
        <v>3</v>
      </c>
      <c r="AF3459" s="104">
        <v>3.09</v>
      </c>
      <c r="AG3459" s="104">
        <v>9.27</v>
      </c>
    </row>
    <row r="3460" spans="1:33" ht="15" customHeight="1">
      <c r="A3460" s="107"/>
      <c r="B3460" s="107"/>
      <c r="C3460" s="107"/>
      <c r="D3460" s="107"/>
      <c r="E3460" s="116" t="s">
        <v>75</v>
      </c>
      <c r="F3460" s="116"/>
      <c r="G3460" s="117">
        <f>SUM(G3457:G3459)</f>
        <v>92.070000000000007</v>
      </c>
      <c r="AE3460" s="6" t="s">
        <v>75</v>
      </c>
      <c r="AG3460" s="104">
        <v>122.76</v>
      </c>
    </row>
    <row r="3461" spans="1:33" ht="15" customHeight="1">
      <c r="A3461" s="110" t="s">
        <v>96</v>
      </c>
      <c r="B3461" s="110"/>
      <c r="C3461" s="111" t="s">
        <v>2</v>
      </c>
      <c r="D3461" s="111" t="s">
        <v>3</v>
      </c>
      <c r="E3461" s="111" t="s">
        <v>4</v>
      </c>
      <c r="F3461" s="111" t="s">
        <v>5</v>
      </c>
      <c r="G3461" s="111" t="s">
        <v>6</v>
      </c>
      <c r="AA3461" s="6" t="s">
        <v>96</v>
      </c>
      <c r="AC3461" s="6" t="s">
        <v>2</v>
      </c>
      <c r="AD3461" s="6" t="s">
        <v>3</v>
      </c>
      <c r="AE3461" s="6" t="s">
        <v>4</v>
      </c>
      <c r="AF3461" s="104" t="s">
        <v>5</v>
      </c>
      <c r="AG3461" s="104" t="s">
        <v>6</v>
      </c>
    </row>
    <row r="3462" spans="1:33" ht="15" customHeight="1">
      <c r="A3462" s="112" t="s">
        <v>1085</v>
      </c>
      <c r="B3462" s="113" t="s">
        <v>1743</v>
      </c>
      <c r="C3462" s="112" t="s">
        <v>8</v>
      </c>
      <c r="D3462" s="112" t="s">
        <v>36</v>
      </c>
      <c r="E3462" s="114">
        <v>0.78300000000000003</v>
      </c>
      <c r="F3462" s="115">
        <f t="shared" ref="F3462:F3463" si="961">IF(D3462="H",$K$9*AF3462,$K$10*AF3462)</f>
        <v>13.5975</v>
      </c>
      <c r="G3462" s="115">
        <f t="shared" ref="G3462:G3463" si="962">ROUND(F3462*E3462,2)</f>
        <v>10.65</v>
      </c>
      <c r="AA3462" s="6" t="s">
        <v>1085</v>
      </c>
      <c r="AB3462" s="6" t="s">
        <v>1743</v>
      </c>
      <c r="AC3462" s="6" t="s">
        <v>8</v>
      </c>
      <c r="AD3462" s="6" t="s">
        <v>36</v>
      </c>
      <c r="AE3462" s="6">
        <v>0.78300000000000003</v>
      </c>
      <c r="AF3462" s="104">
        <v>18.13</v>
      </c>
      <c r="AG3462" s="104">
        <v>14.19</v>
      </c>
    </row>
    <row r="3463" spans="1:33" ht="15" customHeight="1">
      <c r="A3463" s="112" t="s">
        <v>1086</v>
      </c>
      <c r="B3463" s="113" t="s">
        <v>1744</v>
      </c>
      <c r="C3463" s="112" t="s">
        <v>8</v>
      </c>
      <c r="D3463" s="112" t="s">
        <v>36</v>
      </c>
      <c r="E3463" s="114">
        <v>0.78300000000000003</v>
      </c>
      <c r="F3463" s="115">
        <f t="shared" si="961"/>
        <v>16.484999999999999</v>
      </c>
      <c r="G3463" s="115">
        <f t="shared" si="962"/>
        <v>12.91</v>
      </c>
      <c r="AA3463" s="6" t="s">
        <v>1086</v>
      </c>
      <c r="AB3463" s="6" t="s">
        <v>1744</v>
      </c>
      <c r="AC3463" s="6" t="s">
        <v>8</v>
      </c>
      <c r="AD3463" s="6" t="s">
        <v>36</v>
      </c>
      <c r="AE3463" s="6">
        <v>0.78300000000000003</v>
      </c>
      <c r="AF3463" s="104">
        <v>21.98</v>
      </c>
      <c r="AG3463" s="104">
        <v>17.21</v>
      </c>
    </row>
    <row r="3464" spans="1:33" ht="18" customHeight="1">
      <c r="A3464" s="107"/>
      <c r="B3464" s="107"/>
      <c r="C3464" s="107"/>
      <c r="D3464" s="107"/>
      <c r="E3464" s="116" t="s">
        <v>99</v>
      </c>
      <c r="F3464" s="116"/>
      <c r="G3464" s="117">
        <f>SUM(G3462:G3463)</f>
        <v>23.560000000000002</v>
      </c>
      <c r="AE3464" s="6" t="s">
        <v>99</v>
      </c>
      <c r="AG3464" s="104">
        <v>31.4</v>
      </c>
    </row>
    <row r="3465" spans="1:33" ht="15" customHeight="1">
      <c r="A3465" s="107"/>
      <c r="B3465" s="107"/>
      <c r="C3465" s="107"/>
      <c r="D3465" s="107"/>
      <c r="E3465" s="118" t="s">
        <v>21</v>
      </c>
      <c r="F3465" s="118"/>
      <c r="G3465" s="119">
        <f>G3464+G3460</f>
        <v>115.63000000000001</v>
      </c>
      <c r="AE3465" s="6" t="s">
        <v>21</v>
      </c>
      <c r="AG3465" s="104">
        <v>154.16</v>
      </c>
    </row>
    <row r="3466" spans="1:33" ht="9.9499999999999993" customHeight="1">
      <c r="A3466" s="107"/>
      <c r="B3466" s="107"/>
      <c r="C3466" s="108"/>
      <c r="D3466" s="108"/>
      <c r="E3466" s="107"/>
      <c r="F3466" s="107"/>
      <c r="G3466" s="107"/>
    </row>
    <row r="3467" spans="1:33" ht="20.100000000000001" customHeight="1">
      <c r="A3467" s="109" t="s">
        <v>1127</v>
      </c>
      <c r="B3467" s="109"/>
      <c r="C3467" s="109"/>
      <c r="D3467" s="109"/>
      <c r="E3467" s="109"/>
      <c r="F3467" s="109"/>
      <c r="G3467" s="109"/>
      <c r="AA3467" s="6" t="s">
        <v>1127</v>
      </c>
    </row>
    <row r="3468" spans="1:33" ht="15" customHeight="1">
      <c r="A3468" s="110" t="s">
        <v>63</v>
      </c>
      <c r="B3468" s="110"/>
      <c r="C3468" s="111" t="s">
        <v>2</v>
      </c>
      <c r="D3468" s="111" t="s">
        <v>3</v>
      </c>
      <c r="E3468" s="111" t="s">
        <v>4</v>
      </c>
      <c r="F3468" s="111" t="s">
        <v>5</v>
      </c>
      <c r="G3468" s="111" t="s">
        <v>6</v>
      </c>
      <c r="AA3468" s="6" t="s">
        <v>63</v>
      </c>
      <c r="AC3468" s="6" t="s">
        <v>2</v>
      </c>
      <c r="AD3468" s="6" t="s">
        <v>3</v>
      </c>
      <c r="AE3468" s="6" t="s">
        <v>4</v>
      </c>
      <c r="AF3468" s="104" t="s">
        <v>5</v>
      </c>
      <c r="AG3468" s="104" t="s">
        <v>6</v>
      </c>
    </row>
    <row r="3469" spans="1:33" ht="20.100000000000001" customHeight="1">
      <c r="A3469" s="112" t="s">
        <v>1123</v>
      </c>
      <c r="B3469" s="113" t="s">
        <v>1124</v>
      </c>
      <c r="C3469" s="112" t="s">
        <v>8</v>
      </c>
      <c r="D3469" s="112" t="s">
        <v>55</v>
      </c>
      <c r="E3469" s="114">
        <v>1</v>
      </c>
      <c r="F3469" s="115">
        <f t="shared" ref="F3469:F3470" si="963">0.75*AF3469</f>
        <v>85.117499999999993</v>
      </c>
      <c r="G3469" s="115">
        <f t="shared" ref="G3469:G3470" si="964">ROUND(F3469*E3469,2)</f>
        <v>85.12</v>
      </c>
      <c r="AA3469" s="6" t="s">
        <v>1123</v>
      </c>
      <c r="AB3469" s="6" t="s">
        <v>1124</v>
      </c>
      <c r="AC3469" s="6" t="s">
        <v>8</v>
      </c>
      <c r="AD3469" s="6" t="s">
        <v>55</v>
      </c>
      <c r="AE3469" s="6">
        <v>1</v>
      </c>
      <c r="AF3469" s="104">
        <v>113.49</v>
      </c>
      <c r="AG3469" s="104">
        <v>113.49</v>
      </c>
    </row>
    <row r="3470" spans="1:33" ht="29.1" customHeight="1">
      <c r="A3470" s="112" t="s">
        <v>1125</v>
      </c>
      <c r="B3470" s="113" t="s">
        <v>1126</v>
      </c>
      <c r="C3470" s="112" t="s">
        <v>8</v>
      </c>
      <c r="D3470" s="112" t="s">
        <v>55</v>
      </c>
      <c r="E3470" s="114">
        <v>3</v>
      </c>
      <c r="F3470" s="115">
        <f t="shared" si="963"/>
        <v>2.3174999999999999</v>
      </c>
      <c r="G3470" s="115">
        <f>ROUND(F3470*E3470,2)</f>
        <v>6.95</v>
      </c>
      <c r="AA3470" s="6" t="s">
        <v>1125</v>
      </c>
      <c r="AB3470" s="6" t="s">
        <v>1126</v>
      </c>
      <c r="AC3470" s="6" t="s">
        <v>8</v>
      </c>
      <c r="AD3470" s="6" t="s">
        <v>55</v>
      </c>
      <c r="AE3470" s="6">
        <v>3</v>
      </c>
      <c r="AF3470" s="104">
        <v>3.09</v>
      </c>
      <c r="AG3470" s="104">
        <v>9.27</v>
      </c>
    </row>
    <row r="3471" spans="1:33" ht="15" customHeight="1">
      <c r="A3471" s="107"/>
      <c r="B3471" s="107"/>
      <c r="C3471" s="107"/>
      <c r="D3471" s="107"/>
      <c r="E3471" s="116" t="s">
        <v>75</v>
      </c>
      <c r="F3471" s="116"/>
      <c r="G3471" s="117">
        <f>SUM(G3468:G3470)</f>
        <v>92.070000000000007</v>
      </c>
      <c r="AE3471" s="6" t="s">
        <v>75</v>
      </c>
      <c r="AG3471" s="104">
        <v>122.76</v>
      </c>
    </row>
    <row r="3472" spans="1:33" ht="15" customHeight="1">
      <c r="A3472" s="110" t="s">
        <v>96</v>
      </c>
      <c r="B3472" s="110"/>
      <c r="C3472" s="111" t="s">
        <v>2</v>
      </c>
      <c r="D3472" s="111" t="s">
        <v>3</v>
      </c>
      <c r="E3472" s="111" t="s">
        <v>4</v>
      </c>
      <c r="F3472" s="111" t="s">
        <v>5</v>
      </c>
      <c r="G3472" s="111" t="s">
        <v>6</v>
      </c>
      <c r="AA3472" s="6" t="s">
        <v>96</v>
      </c>
      <c r="AC3472" s="6" t="s">
        <v>2</v>
      </c>
      <c r="AD3472" s="6" t="s">
        <v>3</v>
      </c>
      <c r="AE3472" s="6" t="s">
        <v>4</v>
      </c>
      <c r="AF3472" s="104" t="s">
        <v>5</v>
      </c>
      <c r="AG3472" s="104" t="s">
        <v>6</v>
      </c>
    </row>
    <row r="3473" spans="1:33" ht="15" customHeight="1">
      <c r="A3473" s="112" t="s">
        <v>1085</v>
      </c>
      <c r="B3473" s="113" t="s">
        <v>1743</v>
      </c>
      <c r="C3473" s="112" t="s">
        <v>8</v>
      </c>
      <c r="D3473" s="112" t="s">
        <v>36</v>
      </c>
      <c r="E3473" s="114">
        <v>0.78300000000000003</v>
      </c>
      <c r="F3473" s="115">
        <f t="shared" ref="F3473:F3474" si="965">IF(D3473="H",$K$9*AF3473,$K$10*AF3473)</f>
        <v>13.5975</v>
      </c>
      <c r="G3473" s="115">
        <f t="shared" ref="G3473:G3474" si="966">ROUND(F3473*E3473,2)</f>
        <v>10.65</v>
      </c>
      <c r="AA3473" s="6" t="s">
        <v>1085</v>
      </c>
      <c r="AB3473" s="6" t="s">
        <v>1743</v>
      </c>
      <c r="AC3473" s="6" t="s">
        <v>8</v>
      </c>
      <c r="AD3473" s="6" t="s">
        <v>36</v>
      </c>
      <c r="AE3473" s="6">
        <v>0.78300000000000003</v>
      </c>
      <c r="AF3473" s="104">
        <v>18.13</v>
      </c>
      <c r="AG3473" s="104">
        <v>14.19</v>
      </c>
    </row>
    <row r="3474" spans="1:33" ht="15" customHeight="1">
      <c r="A3474" s="112" t="s">
        <v>1086</v>
      </c>
      <c r="B3474" s="113" t="s">
        <v>1744</v>
      </c>
      <c r="C3474" s="112" t="s">
        <v>8</v>
      </c>
      <c r="D3474" s="112" t="s">
        <v>36</v>
      </c>
      <c r="E3474" s="114">
        <v>0.78300000000000003</v>
      </c>
      <c r="F3474" s="115">
        <f t="shared" si="965"/>
        <v>16.484999999999999</v>
      </c>
      <c r="G3474" s="115">
        <f t="shared" si="966"/>
        <v>12.91</v>
      </c>
      <c r="AA3474" s="6" t="s">
        <v>1086</v>
      </c>
      <c r="AB3474" s="6" t="s">
        <v>1744</v>
      </c>
      <c r="AC3474" s="6" t="s">
        <v>8</v>
      </c>
      <c r="AD3474" s="6" t="s">
        <v>36</v>
      </c>
      <c r="AE3474" s="6">
        <v>0.78300000000000003</v>
      </c>
      <c r="AF3474" s="104">
        <v>21.98</v>
      </c>
      <c r="AG3474" s="104">
        <v>17.21</v>
      </c>
    </row>
    <row r="3475" spans="1:33" ht="18" customHeight="1">
      <c r="A3475" s="107"/>
      <c r="B3475" s="107"/>
      <c r="C3475" s="107"/>
      <c r="D3475" s="107"/>
      <c r="E3475" s="116" t="s">
        <v>99</v>
      </c>
      <c r="F3475" s="116"/>
      <c r="G3475" s="117">
        <f>SUM(G3473:G3474)</f>
        <v>23.560000000000002</v>
      </c>
      <c r="AE3475" s="6" t="s">
        <v>99</v>
      </c>
      <c r="AG3475" s="104">
        <v>31.4</v>
      </c>
    </row>
    <row r="3476" spans="1:33" ht="15" customHeight="1">
      <c r="A3476" s="107"/>
      <c r="B3476" s="107"/>
      <c r="C3476" s="107"/>
      <c r="D3476" s="107"/>
      <c r="E3476" s="118" t="s">
        <v>21</v>
      </c>
      <c r="F3476" s="118"/>
      <c r="G3476" s="119">
        <f>G3475+G3471</f>
        <v>115.63000000000001</v>
      </c>
      <c r="AE3476" s="6" t="s">
        <v>21</v>
      </c>
      <c r="AG3476" s="104">
        <v>154.16</v>
      </c>
    </row>
    <row r="3477" spans="1:33" ht="9.9499999999999993" customHeight="1">
      <c r="A3477" s="107"/>
      <c r="B3477" s="107"/>
      <c r="C3477" s="108"/>
      <c r="D3477" s="108"/>
      <c r="E3477" s="107"/>
      <c r="F3477" s="107"/>
      <c r="G3477" s="107"/>
    </row>
    <row r="3478" spans="1:33" ht="20.100000000000001" customHeight="1">
      <c r="A3478" s="109" t="s">
        <v>1128</v>
      </c>
      <c r="B3478" s="109"/>
      <c r="C3478" s="109"/>
      <c r="D3478" s="109"/>
      <c r="E3478" s="109"/>
      <c r="F3478" s="109"/>
      <c r="G3478" s="109"/>
      <c r="AA3478" s="6" t="s">
        <v>1128</v>
      </c>
    </row>
    <row r="3479" spans="1:33" ht="15" customHeight="1">
      <c r="A3479" s="110" t="s">
        <v>63</v>
      </c>
      <c r="B3479" s="110"/>
      <c r="C3479" s="111" t="s">
        <v>2</v>
      </c>
      <c r="D3479" s="111" t="s">
        <v>3</v>
      </c>
      <c r="E3479" s="111" t="s">
        <v>4</v>
      </c>
      <c r="F3479" s="111" t="s">
        <v>5</v>
      </c>
      <c r="G3479" s="111" t="s">
        <v>6</v>
      </c>
      <c r="AA3479" s="6" t="s">
        <v>63</v>
      </c>
      <c r="AC3479" s="6" t="s">
        <v>2</v>
      </c>
      <c r="AD3479" s="6" t="s">
        <v>3</v>
      </c>
      <c r="AE3479" s="6" t="s">
        <v>4</v>
      </c>
      <c r="AF3479" s="104" t="s">
        <v>5</v>
      </c>
      <c r="AG3479" s="104" t="s">
        <v>6</v>
      </c>
    </row>
    <row r="3480" spans="1:33" ht="20.100000000000001" customHeight="1">
      <c r="A3480" s="112" t="s">
        <v>1129</v>
      </c>
      <c r="B3480" s="113" t="s">
        <v>1130</v>
      </c>
      <c r="C3480" s="112" t="s">
        <v>48</v>
      </c>
      <c r="D3480" s="112" t="s">
        <v>644</v>
      </c>
      <c r="E3480" s="114">
        <v>1</v>
      </c>
      <c r="F3480" s="115">
        <f>0.75*AF3480</f>
        <v>123</v>
      </c>
      <c r="G3480" s="115">
        <f>ROUND(F3480*E3480,2)</f>
        <v>123</v>
      </c>
      <c r="AA3480" s="6" t="s">
        <v>1129</v>
      </c>
      <c r="AB3480" s="6" t="s">
        <v>1130</v>
      </c>
      <c r="AC3480" s="6" t="s">
        <v>48</v>
      </c>
      <c r="AD3480" s="6" t="s">
        <v>644</v>
      </c>
      <c r="AE3480" s="6">
        <v>1</v>
      </c>
      <c r="AF3480" s="104">
        <v>164</v>
      </c>
      <c r="AG3480" s="104">
        <v>164</v>
      </c>
    </row>
    <row r="3481" spans="1:33" ht="15" customHeight="1">
      <c r="A3481" s="107"/>
      <c r="B3481" s="107"/>
      <c r="C3481" s="107"/>
      <c r="D3481" s="107"/>
      <c r="E3481" s="116" t="s">
        <v>75</v>
      </c>
      <c r="F3481" s="116"/>
      <c r="G3481" s="117">
        <f>SUM(G3478:G3480)</f>
        <v>123</v>
      </c>
      <c r="AE3481" s="6" t="s">
        <v>75</v>
      </c>
      <c r="AG3481" s="104">
        <v>164</v>
      </c>
    </row>
    <row r="3482" spans="1:33" ht="15" customHeight="1">
      <c r="A3482" s="110" t="s">
        <v>14</v>
      </c>
      <c r="B3482" s="110"/>
      <c r="C3482" s="111" t="s">
        <v>2</v>
      </c>
      <c r="D3482" s="111" t="s">
        <v>3</v>
      </c>
      <c r="E3482" s="111" t="s">
        <v>4</v>
      </c>
      <c r="F3482" s="111" t="s">
        <v>5</v>
      </c>
      <c r="G3482" s="111" t="s">
        <v>6</v>
      </c>
      <c r="AA3482" s="6" t="s">
        <v>14</v>
      </c>
      <c r="AC3482" s="6" t="s">
        <v>2</v>
      </c>
      <c r="AD3482" s="6" t="s">
        <v>3</v>
      </c>
      <c r="AE3482" s="6" t="s">
        <v>4</v>
      </c>
      <c r="AF3482" s="104" t="s">
        <v>5</v>
      </c>
      <c r="AG3482" s="104" t="s">
        <v>6</v>
      </c>
    </row>
    <row r="3483" spans="1:33" ht="15" customHeight="1">
      <c r="A3483" s="112" t="s">
        <v>1085</v>
      </c>
      <c r="B3483" s="113" t="s">
        <v>1743</v>
      </c>
      <c r="C3483" s="112" t="s">
        <v>8</v>
      </c>
      <c r="D3483" s="112" t="s">
        <v>36</v>
      </c>
      <c r="E3483" s="114">
        <v>1</v>
      </c>
      <c r="F3483" s="115">
        <f t="shared" ref="F3483:F3484" si="967">IF(D3483="H",$K$9*AF3483,$K$10*AF3483)</f>
        <v>13.5975</v>
      </c>
      <c r="G3483" s="115">
        <f t="shared" ref="G3483:G3484" si="968">ROUND(F3483*E3483,2)</f>
        <v>13.6</v>
      </c>
      <c r="AA3483" s="6" t="s">
        <v>1085</v>
      </c>
      <c r="AB3483" s="6" t="s">
        <v>1743</v>
      </c>
      <c r="AC3483" s="6" t="s">
        <v>8</v>
      </c>
      <c r="AD3483" s="6" t="s">
        <v>36</v>
      </c>
      <c r="AE3483" s="6">
        <v>1</v>
      </c>
      <c r="AF3483" s="104">
        <v>18.13</v>
      </c>
      <c r="AG3483" s="104">
        <v>18.13</v>
      </c>
    </row>
    <row r="3484" spans="1:33" ht="15" customHeight="1">
      <c r="A3484" s="112" t="s">
        <v>1086</v>
      </c>
      <c r="B3484" s="113" t="s">
        <v>1744</v>
      </c>
      <c r="C3484" s="112" t="s">
        <v>8</v>
      </c>
      <c r="D3484" s="112" t="s">
        <v>36</v>
      </c>
      <c r="E3484" s="114">
        <v>1</v>
      </c>
      <c r="F3484" s="115">
        <f t="shared" si="967"/>
        <v>16.484999999999999</v>
      </c>
      <c r="G3484" s="115">
        <f t="shared" si="968"/>
        <v>16.489999999999998</v>
      </c>
      <c r="AA3484" s="6" t="s">
        <v>1086</v>
      </c>
      <c r="AB3484" s="6" t="s">
        <v>1744</v>
      </c>
      <c r="AC3484" s="6" t="s">
        <v>8</v>
      </c>
      <c r="AD3484" s="6" t="s">
        <v>36</v>
      </c>
      <c r="AE3484" s="6">
        <v>1</v>
      </c>
      <c r="AF3484" s="104">
        <v>21.98</v>
      </c>
      <c r="AG3484" s="104">
        <v>21.98</v>
      </c>
    </row>
    <row r="3485" spans="1:33" ht="15" customHeight="1">
      <c r="A3485" s="107"/>
      <c r="B3485" s="107"/>
      <c r="C3485" s="107"/>
      <c r="D3485" s="107"/>
      <c r="E3485" s="116" t="s">
        <v>17</v>
      </c>
      <c r="F3485" s="116"/>
      <c r="G3485" s="117">
        <f>SUM(G3483:G3484)</f>
        <v>30.089999999999996</v>
      </c>
      <c r="AE3485" s="6" t="s">
        <v>17</v>
      </c>
      <c r="AG3485" s="104">
        <v>40.11</v>
      </c>
    </row>
    <row r="3486" spans="1:33" ht="15" customHeight="1">
      <c r="A3486" s="107"/>
      <c r="B3486" s="107"/>
      <c r="C3486" s="107"/>
      <c r="D3486" s="107"/>
      <c r="E3486" s="118" t="s">
        <v>21</v>
      </c>
      <c r="F3486" s="118"/>
      <c r="G3486" s="119">
        <f>G3485+G3481</f>
        <v>153.09</v>
      </c>
      <c r="AE3486" s="6" t="s">
        <v>21</v>
      </c>
      <c r="AG3486" s="104">
        <v>204.11</v>
      </c>
    </row>
    <row r="3487" spans="1:33" ht="9.9499999999999993" customHeight="1">
      <c r="A3487" s="107"/>
      <c r="B3487" s="107"/>
      <c r="C3487" s="108"/>
      <c r="D3487" s="108"/>
      <c r="E3487" s="107"/>
      <c r="F3487" s="107"/>
      <c r="G3487" s="107"/>
    </row>
    <row r="3488" spans="1:33" ht="20.100000000000001" customHeight="1">
      <c r="A3488" s="109" t="s">
        <v>1131</v>
      </c>
      <c r="B3488" s="109"/>
      <c r="C3488" s="109"/>
      <c r="D3488" s="109"/>
      <c r="E3488" s="109"/>
      <c r="F3488" s="109"/>
      <c r="G3488" s="109"/>
      <c r="AA3488" s="6" t="s">
        <v>1131</v>
      </c>
    </row>
    <row r="3489" spans="1:33" ht="15" customHeight="1">
      <c r="A3489" s="110" t="s">
        <v>63</v>
      </c>
      <c r="B3489" s="110"/>
      <c r="C3489" s="111" t="s">
        <v>2</v>
      </c>
      <c r="D3489" s="111" t="s">
        <v>3</v>
      </c>
      <c r="E3489" s="111" t="s">
        <v>4</v>
      </c>
      <c r="F3489" s="111" t="s">
        <v>5</v>
      </c>
      <c r="G3489" s="111" t="s">
        <v>6</v>
      </c>
      <c r="AA3489" s="6" t="s">
        <v>63</v>
      </c>
      <c r="AC3489" s="6" t="s">
        <v>2</v>
      </c>
      <c r="AD3489" s="6" t="s">
        <v>3</v>
      </c>
      <c r="AE3489" s="6" t="s">
        <v>4</v>
      </c>
      <c r="AF3489" s="104" t="s">
        <v>5</v>
      </c>
      <c r="AG3489" s="104" t="s">
        <v>6</v>
      </c>
    </row>
    <row r="3490" spans="1:33" ht="20.100000000000001" customHeight="1">
      <c r="A3490" s="112" t="s">
        <v>1132</v>
      </c>
      <c r="B3490" s="113" t="s">
        <v>1133</v>
      </c>
      <c r="C3490" s="112" t="s">
        <v>8</v>
      </c>
      <c r="D3490" s="112" t="s">
        <v>55</v>
      </c>
      <c r="E3490" s="114">
        <v>1</v>
      </c>
      <c r="F3490" s="115">
        <f t="shared" ref="F3490:F3491" si="969">0.75*AF3490</f>
        <v>423.8175</v>
      </c>
      <c r="G3490" s="115">
        <f t="shared" ref="G3490:G3491" si="970">ROUND(F3490*E3490,2)</f>
        <v>423.82</v>
      </c>
      <c r="AA3490" s="6" t="s">
        <v>1132</v>
      </c>
      <c r="AB3490" s="6" t="s">
        <v>1133</v>
      </c>
      <c r="AC3490" s="6" t="s">
        <v>8</v>
      </c>
      <c r="AD3490" s="6" t="s">
        <v>55</v>
      </c>
      <c r="AE3490" s="6">
        <v>1</v>
      </c>
      <c r="AF3490" s="104">
        <v>565.09</v>
      </c>
      <c r="AG3490" s="104">
        <v>565.09</v>
      </c>
    </row>
    <row r="3491" spans="1:33" ht="29.1" customHeight="1">
      <c r="A3491" s="112" t="s">
        <v>1134</v>
      </c>
      <c r="B3491" s="113" t="s">
        <v>1135</v>
      </c>
      <c r="C3491" s="112" t="s">
        <v>8</v>
      </c>
      <c r="D3491" s="112" t="s">
        <v>55</v>
      </c>
      <c r="E3491" s="114">
        <v>3</v>
      </c>
      <c r="F3491" s="115">
        <f t="shared" si="969"/>
        <v>6.9674999999999994</v>
      </c>
      <c r="G3491" s="115">
        <f>ROUND(F3491*E3491,2)</f>
        <v>20.9</v>
      </c>
      <c r="AA3491" s="6" t="s">
        <v>1134</v>
      </c>
      <c r="AB3491" s="6" t="s">
        <v>1135</v>
      </c>
      <c r="AC3491" s="6" t="s">
        <v>8</v>
      </c>
      <c r="AD3491" s="6" t="s">
        <v>55</v>
      </c>
      <c r="AE3491" s="6">
        <v>3</v>
      </c>
      <c r="AF3491" s="104">
        <v>9.2899999999999991</v>
      </c>
      <c r="AG3491" s="104">
        <v>27.87</v>
      </c>
    </row>
    <row r="3492" spans="1:33" ht="15" customHeight="1">
      <c r="A3492" s="107"/>
      <c r="B3492" s="107"/>
      <c r="C3492" s="107"/>
      <c r="D3492" s="107"/>
      <c r="E3492" s="116" t="s">
        <v>75</v>
      </c>
      <c r="F3492" s="116"/>
      <c r="G3492" s="117">
        <f>SUM(G3489:G3491)</f>
        <v>444.71999999999997</v>
      </c>
      <c r="AE3492" s="6" t="s">
        <v>75</v>
      </c>
      <c r="AG3492" s="104">
        <v>592.96</v>
      </c>
    </row>
    <row r="3493" spans="1:33" ht="15" customHeight="1">
      <c r="A3493" s="110" t="s">
        <v>96</v>
      </c>
      <c r="B3493" s="110"/>
      <c r="C3493" s="111" t="s">
        <v>2</v>
      </c>
      <c r="D3493" s="111" t="s">
        <v>3</v>
      </c>
      <c r="E3493" s="111" t="s">
        <v>4</v>
      </c>
      <c r="F3493" s="111" t="s">
        <v>5</v>
      </c>
      <c r="G3493" s="111" t="s">
        <v>6</v>
      </c>
      <c r="AA3493" s="6" t="s">
        <v>96</v>
      </c>
      <c r="AC3493" s="6" t="s">
        <v>2</v>
      </c>
      <c r="AD3493" s="6" t="s">
        <v>3</v>
      </c>
      <c r="AE3493" s="6" t="s">
        <v>4</v>
      </c>
      <c r="AF3493" s="104" t="s">
        <v>5</v>
      </c>
      <c r="AG3493" s="104" t="s">
        <v>6</v>
      </c>
    </row>
    <row r="3494" spans="1:33" ht="15" customHeight="1">
      <c r="A3494" s="112" t="s">
        <v>1085</v>
      </c>
      <c r="B3494" s="113" t="s">
        <v>1743</v>
      </c>
      <c r="C3494" s="112" t="s">
        <v>8</v>
      </c>
      <c r="D3494" s="112" t="s">
        <v>36</v>
      </c>
      <c r="E3494" s="114">
        <v>1.3231999999999999</v>
      </c>
      <c r="F3494" s="115">
        <f t="shared" ref="F3494:F3495" si="971">IF(D3494="H",$K$9*AF3494,$K$10*AF3494)</f>
        <v>13.5975</v>
      </c>
      <c r="G3494" s="115">
        <f t="shared" ref="G3494:G3495" si="972">ROUND(F3494*E3494,2)</f>
        <v>17.989999999999998</v>
      </c>
      <c r="AA3494" s="6" t="s">
        <v>1085</v>
      </c>
      <c r="AB3494" s="6" t="s">
        <v>1743</v>
      </c>
      <c r="AC3494" s="6" t="s">
        <v>8</v>
      </c>
      <c r="AD3494" s="6" t="s">
        <v>36</v>
      </c>
      <c r="AE3494" s="6">
        <v>1.3231999999999999</v>
      </c>
      <c r="AF3494" s="104">
        <v>18.13</v>
      </c>
      <c r="AG3494" s="104">
        <v>23.98</v>
      </c>
    </row>
    <row r="3495" spans="1:33" ht="15" customHeight="1">
      <c r="A3495" s="112" t="s">
        <v>1086</v>
      </c>
      <c r="B3495" s="113" t="s">
        <v>1744</v>
      </c>
      <c r="C3495" s="112" t="s">
        <v>8</v>
      </c>
      <c r="D3495" s="112" t="s">
        <v>36</v>
      </c>
      <c r="E3495" s="114">
        <v>1.3231999999999999</v>
      </c>
      <c r="F3495" s="115">
        <f t="shared" si="971"/>
        <v>16.484999999999999</v>
      </c>
      <c r="G3495" s="115">
        <f t="shared" si="972"/>
        <v>21.81</v>
      </c>
      <c r="AA3495" s="6" t="s">
        <v>1086</v>
      </c>
      <c r="AB3495" s="6" t="s">
        <v>1744</v>
      </c>
      <c r="AC3495" s="6" t="s">
        <v>8</v>
      </c>
      <c r="AD3495" s="6" t="s">
        <v>36</v>
      </c>
      <c r="AE3495" s="6">
        <v>1.3231999999999999</v>
      </c>
      <c r="AF3495" s="104">
        <v>21.98</v>
      </c>
      <c r="AG3495" s="104">
        <v>29.08</v>
      </c>
    </row>
    <row r="3496" spans="1:33" ht="18" customHeight="1">
      <c r="A3496" s="107"/>
      <c r="B3496" s="107"/>
      <c r="C3496" s="107"/>
      <c r="D3496" s="107"/>
      <c r="E3496" s="116" t="s">
        <v>99</v>
      </c>
      <c r="F3496" s="116"/>
      <c r="G3496" s="117">
        <f>SUM(G3494:G3495)</f>
        <v>39.799999999999997</v>
      </c>
      <c r="AE3496" s="6" t="s">
        <v>99</v>
      </c>
      <c r="AG3496" s="104">
        <v>53.06</v>
      </c>
    </row>
    <row r="3497" spans="1:33" ht="15" customHeight="1">
      <c r="A3497" s="107"/>
      <c r="B3497" s="107"/>
      <c r="C3497" s="107"/>
      <c r="D3497" s="107"/>
      <c r="E3497" s="118" t="s">
        <v>21</v>
      </c>
      <c r="F3497" s="118"/>
      <c r="G3497" s="119">
        <f>G3496+G3492</f>
        <v>484.52</v>
      </c>
      <c r="AE3497" s="6" t="s">
        <v>21</v>
      </c>
      <c r="AG3497" s="104">
        <v>646.02</v>
      </c>
    </row>
    <row r="3498" spans="1:33" ht="9.9499999999999993" customHeight="1">
      <c r="A3498" s="107"/>
      <c r="B3498" s="107"/>
      <c r="C3498" s="108"/>
      <c r="D3498" s="108"/>
      <c r="E3498" s="107"/>
      <c r="F3498" s="107"/>
      <c r="G3498" s="107"/>
    </row>
    <row r="3499" spans="1:33" ht="20.100000000000001" customHeight="1">
      <c r="A3499" s="109" t="s">
        <v>1136</v>
      </c>
      <c r="B3499" s="109"/>
      <c r="C3499" s="109"/>
      <c r="D3499" s="109"/>
      <c r="E3499" s="109"/>
      <c r="F3499" s="109"/>
      <c r="G3499" s="109"/>
      <c r="AA3499" s="6" t="s">
        <v>1136</v>
      </c>
    </row>
    <row r="3500" spans="1:33" ht="15" customHeight="1">
      <c r="A3500" s="110" t="s">
        <v>63</v>
      </c>
      <c r="B3500" s="110"/>
      <c r="C3500" s="111" t="s">
        <v>2</v>
      </c>
      <c r="D3500" s="111" t="s">
        <v>3</v>
      </c>
      <c r="E3500" s="111" t="s">
        <v>4</v>
      </c>
      <c r="F3500" s="111" t="s">
        <v>5</v>
      </c>
      <c r="G3500" s="111" t="s">
        <v>6</v>
      </c>
      <c r="AA3500" s="6" t="s">
        <v>63</v>
      </c>
      <c r="AC3500" s="6" t="s">
        <v>2</v>
      </c>
      <c r="AD3500" s="6" t="s">
        <v>3</v>
      </c>
      <c r="AE3500" s="6" t="s">
        <v>4</v>
      </c>
      <c r="AF3500" s="104" t="s">
        <v>5</v>
      </c>
      <c r="AG3500" s="104" t="s">
        <v>6</v>
      </c>
    </row>
    <row r="3501" spans="1:33" ht="15" customHeight="1">
      <c r="A3501" s="112" t="s">
        <v>1137</v>
      </c>
      <c r="B3501" s="113" t="s">
        <v>1138</v>
      </c>
      <c r="C3501" s="112" t="s">
        <v>8</v>
      </c>
      <c r="D3501" s="112" t="s">
        <v>55</v>
      </c>
      <c r="E3501" s="114">
        <v>1</v>
      </c>
      <c r="F3501" s="115">
        <f>0.75*AF3501</f>
        <v>266.19749999999999</v>
      </c>
      <c r="G3501" s="115">
        <f t="shared" ref="G3501:G3502" si="973">ROUND(F3501*E3501,2)</f>
        <v>266.2</v>
      </c>
      <c r="AA3501" s="6" t="s">
        <v>1137</v>
      </c>
      <c r="AB3501" s="6" t="s">
        <v>1138</v>
      </c>
      <c r="AC3501" s="6" t="s">
        <v>8</v>
      </c>
      <c r="AD3501" s="6" t="s">
        <v>55</v>
      </c>
      <c r="AE3501" s="6">
        <v>1</v>
      </c>
      <c r="AF3501" s="104">
        <v>354.93</v>
      </c>
      <c r="AG3501" s="104">
        <v>354.93</v>
      </c>
    </row>
    <row r="3502" spans="1:33" ht="29.1" customHeight="1">
      <c r="A3502" s="112" t="s">
        <v>1139</v>
      </c>
      <c r="B3502" s="113" t="s">
        <v>1140</v>
      </c>
      <c r="C3502" s="112" t="s">
        <v>8</v>
      </c>
      <c r="D3502" s="112" t="s">
        <v>55</v>
      </c>
      <c r="E3502" s="114">
        <v>3</v>
      </c>
      <c r="F3502" s="115">
        <f>0.75*AF3502</f>
        <v>4.5374999999999996</v>
      </c>
      <c r="G3502" s="115">
        <f>ROUND(F3502*E3502,2)</f>
        <v>13.61</v>
      </c>
      <c r="AA3502" s="6" t="s">
        <v>1139</v>
      </c>
      <c r="AB3502" s="6" t="s">
        <v>1140</v>
      </c>
      <c r="AC3502" s="6" t="s">
        <v>8</v>
      </c>
      <c r="AD3502" s="6" t="s">
        <v>55</v>
      </c>
      <c r="AE3502" s="6">
        <v>3</v>
      </c>
      <c r="AF3502" s="104">
        <v>6.05</v>
      </c>
      <c r="AG3502" s="104">
        <v>18.149999999999999</v>
      </c>
    </row>
    <row r="3503" spans="1:33" ht="15" customHeight="1">
      <c r="A3503" s="107"/>
      <c r="B3503" s="107"/>
      <c r="C3503" s="107"/>
      <c r="D3503" s="107"/>
      <c r="E3503" s="116" t="s">
        <v>75</v>
      </c>
      <c r="F3503" s="116"/>
      <c r="G3503" s="117">
        <f>SUM(G3500:G3502)</f>
        <v>279.81</v>
      </c>
      <c r="AE3503" s="6" t="s">
        <v>75</v>
      </c>
      <c r="AG3503" s="104">
        <v>373.08</v>
      </c>
    </row>
    <row r="3504" spans="1:33" ht="15" customHeight="1">
      <c r="A3504" s="110" t="s">
        <v>96</v>
      </c>
      <c r="B3504" s="110"/>
      <c r="C3504" s="111" t="s">
        <v>2</v>
      </c>
      <c r="D3504" s="111" t="s">
        <v>3</v>
      </c>
      <c r="E3504" s="111" t="s">
        <v>4</v>
      </c>
      <c r="F3504" s="111" t="s">
        <v>5</v>
      </c>
      <c r="G3504" s="111" t="s">
        <v>6</v>
      </c>
      <c r="AA3504" s="6" t="s">
        <v>96</v>
      </c>
      <c r="AC3504" s="6" t="s">
        <v>2</v>
      </c>
      <c r="AD3504" s="6" t="s">
        <v>3</v>
      </c>
      <c r="AE3504" s="6" t="s">
        <v>4</v>
      </c>
      <c r="AF3504" s="104" t="s">
        <v>5</v>
      </c>
      <c r="AG3504" s="104" t="s">
        <v>6</v>
      </c>
    </row>
    <row r="3505" spans="1:33" ht="15" customHeight="1">
      <c r="A3505" s="112" t="s">
        <v>1085</v>
      </c>
      <c r="B3505" s="113" t="s">
        <v>1743</v>
      </c>
      <c r="C3505" s="112" t="s">
        <v>8</v>
      </c>
      <c r="D3505" s="112" t="s">
        <v>36</v>
      </c>
      <c r="E3505" s="114">
        <v>1.3231999999999999</v>
      </c>
      <c r="F3505" s="115">
        <f t="shared" ref="F3505:F3506" si="974">IF(D3505="H",$K$9*AF3505,$K$10*AF3505)</f>
        <v>13.5975</v>
      </c>
      <c r="G3505" s="115">
        <f t="shared" ref="G3505:G3506" si="975">ROUND(F3505*E3505,2)</f>
        <v>17.989999999999998</v>
      </c>
      <c r="AA3505" s="6" t="s">
        <v>1085</v>
      </c>
      <c r="AB3505" s="6" t="s">
        <v>1743</v>
      </c>
      <c r="AC3505" s="6" t="s">
        <v>8</v>
      </c>
      <c r="AD3505" s="6" t="s">
        <v>36</v>
      </c>
      <c r="AE3505" s="6">
        <v>1.3231999999999999</v>
      </c>
      <c r="AF3505" s="104">
        <v>18.13</v>
      </c>
      <c r="AG3505" s="104">
        <v>23.98</v>
      </c>
    </row>
    <row r="3506" spans="1:33" ht="15" customHeight="1">
      <c r="A3506" s="112" t="s">
        <v>1086</v>
      </c>
      <c r="B3506" s="113" t="s">
        <v>1744</v>
      </c>
      <c r="C3506" s="112" t="s">
        <v>8</v>
      </c>
      <c r="D3506" s="112" t="s">
        <v>36</v>
      </c>
      <c r="E3506" s="114">
        <v>1.3231999999999999</v>
      </c>
      <c r="F3506" s="115">
        <f t="shared" si="974"/>
        <v>16.484999999999999</v>
      </c>
      <c r="G3506" s="115">
        <f t="shared" si="975"/>
        <v>21.81</v>
      </c>
      <c r="AA3506" s="6" t="s">
        <v>1086</v>
      </c>
      <c r="AB3506" s="6" t="s">
        <v>1744</v>
      </c>
      <c r="AC3506" s="6" t="s">
        <v>8</v>
      </c>
      <c r="AD3506" s="6" t="s">
        <v>36</v>
      </c>
      <c r="AE3506" s="6">
        <v>1.3231999999999999</v>
      </c>
      <c r="AF3506" s="104">
        <v>21.98</v>
      </c>
      <c r="AG3506" s="104">
        <v>29.08</v>
      </c>
    </row>
    <row r="3507" spans="1:33" ht="18" customHeight="1">
      <c r="A3507" s="107"/>
      <c r="B3507" s="107"/>
      <c r="C3507" s="107"/>
      <c r="D3507" s="107"/>
      <c r="E3507" s="116" t="s">
        <v>99</v>
      </c>
      <c r="F3507" s="116"/>
      <c r="G3507" s="117">
        <f>SUM(G3505:G3506)</f>
        <v>39.799999999999997</v>
      </c>
      <c r="AE3507" s="6" t="s">
        <v>99</v>
      </c>
      <c r="AG3507" s="104">
        <v>53.06</v>
      </c>
    </row>
    <row r="3508" spans="1:33" ht="15" customHeight="1">
      <c r="A3508" s="107"/>
      <c r="B3508" s="107"/>
      <c r="C3508" s="107"/>
      <c r="D3508" s="107"/>
      <c r="E3508" s="118" t="s">
        <v>21</v>
      </c>
      <c r="F3508" s="118"/>
      <c r="G3508" s="119">
        <f>G3507+G3503</f>
        <v>319.61</v>
      </c>
      <c r="AE3508" s="6" t="s">
        <v>21</v>
      </c>
      <c r="AG3508" s="104">
        <v>426.14</v>
      </c>
    </row>
    <row r="3509" spans="1:33" ht="9.9499999999999993" customHeight="1">
      <c r="A3509" s="107"/>
      <c r="B3509" s="107"/>
      <c r="C3509" s="108"/>
      <c r="D3509" s="108"/>
      <c r="E3509" s="107"/>
      <c r="F3509" s="107"/>
      <c r="G3509" s="107"/>
    </row>
    <row r="3510" spans="1:33" ht="20.100000000000001" customHeight="1">
      <c r="A3510" s="109" t="s">
        <v>1141</v>
      </c>
      <c r="B3510" s="109"/>
      <c r="C3510" s="109"/>
      <c r="D3510" s="109"/>
      <c r="E3510" s="109"/>
      <c r="F3510" s="109"/>
      <c r="G3510" s="109"/>
      <c r="AA3510" s="6" t="s">
        <v>1141</v>
      </c>
    </row>
    <row r="3511" spans="1:33" ht="15" customHeight="1">
      <c r="A3511" s="110" t="s">
        <v>63</v>
      </c>
      <c r="B3511" s="110"/>
      <c r="C3511" s="111" t="s">
        <v>2</v>
      </c>
      <c r="D3511" s="111" t="s">
        <v>3</v>
      </c>
      <c r="E3511" s="111" t="s">
        <v>4</v>
      </c>
      <c r="F3511" s="111" t="s">
        <v>5</v>
      </c>
      <c r="G3511" s="111" t="s">
        <v>6</v>
      </c>
      <c r="AA3511" s="6" t="s">
        <v>63</v>
      </c>
      <c r="AC3511" s="6" t="s">
        <v>2</v>
      </c>
      <c r="AD3511" s="6" t="s">
        <v>3</v>
      </c>
      <c r="AE3511" s="6" t="s">
        <v>4</v>
      </c>
      <c r="AF3511" s="104" t="s">
        <v>5</v>
      </c>
      <c r="AG3511" s="104" t="s">
        <v>6</v>
      </c>
    </row>
    <row r="3512" spans="1:33" ht="20.100000000000001" customHeight="1">
      <c r="A3512" s="112" t="s">
        <v>1142</v>
      </c>
      <c r="B3512" s="113" t="s">
        <v>2287</v>
      </c>
      <c r="C3512" s="112" t="s">
        <v>48</v>
      </c>
      <c r="D3512" s="112" t="s">
        <v>644</v>
      </c>
      <c r="E3512" s="114">
        <v>1</v>
      </c>
      <c r="F3512" s="115">
        <f>0.75*AF3512</f>
        <v>73.425000000000011</v>
      </c>
      <c r="G3512" s="115">
        <f>ROUND(F3512*E3512,2)</f>
        <v>73.430000000000007</v>
      </c>
      <c r="AA3512" s="6" t="s">
        <v>1142</v>
      </c>
      <c r="AB3512" s="6" t="s">
        <v>2287</v>
      </c>
      <c r="AC3512" s="6" t="s">
        <v>48</v>
      </c>
      <c r="AD3512" s="6" t="s">
        <v>644</v>
      </c>
      <c r="AE3512" s="6">
        <v>1</v>
      </c>
      <c r="AF3512" s="104">
        <v>97.9</v>
      </c>
      <c r="AG3512" s="104">
        <v>97.9</v>
      </c>
    </row>
    <row r="3513" spans="1:33" ht="15" customHeight="1">
      <c r="A3513" s="107"/>
      <c r="B3513" s="107"/>
      <c r="C3513" s="107"/>
      <c r="D3513" s="107"/>
      <c r="E3513" s="116" t="s">
        <v>75</v>
      </c>
      <c r="F3513" s="116"/>
      <c r="G3513" s="117">
        <f>SUM(G3512)</f>
        <v>73.430000000000007</v>
      </c>
      <c r="AE3513" s="6" t="s">
        <v>75</v>
      </c>
      <c r="AG3513" s="104">
        <v>97.9</v>
      </c>
    </row>
    <row r="3514" spans="1:33" ht="15" customHeight="1">
      <c r="A3514" s="110" t="s">
        <v>14</v>
      </c>
      <c r="B3514" s="110"/>
      <c r="C3514" s="111" t="s">
        <v>2</v>
      </c>
      <c r="D3514" s="111" t="s">
        <v>3</v>
      </c>
      <c r="E3514" s="111" t="s">
        <v>4</v>
      </c>
      <c r="F3514" s="111" t="s">
        <v>5</v>
      </c>
      <c r="G3514" s="111" t="s">
        <v>6</v>
      </c>
      <c r="AA3514" s="6" t="s">
        <v>14</v>
      </c>
      <c r="AC3514" s="6" t="s">
        <v>2</v>
      </c>
      <c r="AD3514" s="6" t="s">
        <v>3</v>
      </c>
      <c r="AE3514" s="6" t="s">
        <v>4</v>
      </c>
      <c r="AF3514" s="104" t="s">
        <v>5</v>
      </c>
      <c r="AG3514" s="104" t="s">
        <v>6</v>
      </c>
    </row>
    <row r="3515" spans="1:33" ht="15" customHeight="1">
      <c r="A3515" s="112" t="s">
        <v>1085</v>
      </c>
      <c r="B3515" s="113" t="s">
        <v>1743</v>
      </c>
      <c r="C3515" s="112" t="s">
        <v>8</v>
      </c>
      <c r="D3515" s="112" t="s">
        <v>36</v>
      </c>
      <c r="E3515" s="114">
        <v>0.3</v>
      </c>
      <c r="F3515" s="115">
        <f t="shared" ref="F3515:F3516" si="976">IF(D3515="H",$K$9*AF3515,$K$10*AF3515)</f>
        <v>13.5975</v>
      </c>
      <c r="G3515" s="115">
        <f t="shared" ref="G3515:G3516" si="977">ROUND(F3515*E3515,2)</f>
        <v>4.08</v>
      </c>
      <c r="AA3515" s="6" t="s">
        <v>1085</v>
      </c>
      <c r="AB3515" s="6" t="s">
        <v>1743</v>
      </c>
      <c r="AC3515" s="6" t="s">
        <v>8</v>
      </c>
      <c r="AD3515" s="6" t="s">
        <v>36</v>
      </c>
      <c r="AE3515" s="6">
        <v>0.3</v>
      </c>
      <c r="AF3515" s="104">
        <v>18.13</v>
      </c>
      <c r="AG3515" s="104">
        <v>5.44</v>
      </c>
    </row>
    <row r="3516" spans="1:33" ht="15" customHeight="1">
      <c r="A3516" s="112" t="s">
        <v>1086</v>
      </c>
      <c r="B3516" s="113" t="s">
        <v>1744</v>
      </c>
      <c r="C3516" s="112" t="s">
        <v>8</v>
      </c>
      <c r="D3516" s="112" t="s">
        <v>36</v>
      </c>
      <c r="E3516" s="114">
        <v>0.3</v>
      </c>
      <c r="F3516" s="115">
        <f t="shared" si="976"/>
        <v>16.484999999999999</v>
      </c>
      <c r="G3516" s="115">
        <f t="shared" si="977"/>
        <v>4.95</v>
      </c>
      <c r="AA3516" s="6" t="s">
        <v>1086</v>
      </c>
      <c r="AB3516" s="6" t="s">
        <v>1744</v>
      </c>
      <c r="AC3516" s="6" t="s">
        <v>8</v>
      </c>
      <c r="AD3516" s="6" t="s">
        <v>36</v>
      </c>
      <c r="AE3516" s="6">
        <v>0.3</v>
      </c>
      <c r="AF3516" s="104">
        <v>21.98</v>
      </c>
      <c r="AG3516" s="104">
        <v>6.59</v>
      </c>
    </row>
    <row r="3517" spans="1:33" ht="15" customHeight="1">
      <c r="A3517" s="107"/>
      <c r="B3517" s="107"/>
      <c r="C3517" s="107"/>
      <c r="D3517" s="107"/>
      <c r="E3517" s="116" t="s">
        <v>17</v>
      </c>
      <c r="F3517" s="116"/>
      <c r="G3517" s="117">
        <f>SUM(G3515:G3516)</f>
        <v>9.0300000000000011</v>
      </c>
      <c r="AE3517" s="6" t="s">
        <v>17</v>
      </c>
      <c r="AG3517" s="104">
        <v>12.030000000000001</v>
      </c>
    </row>
    <row r="3518" spans="1:33" ht="15" customHeight="1">
      <c r="A3518" s="107"/>
      <c r="B3518" s="107"/>
      <c r="C3518" s="107"/>
      <c r="D3518" s="107"/>
      <c r="E3518" s="118" t="s">
        <v>21</v>
      </c>
      <c r="F3518" s="118"/>
      <c r="G3518" s="119">
        <f>G3517+G3513</f>
        <v>82.460000000000008</v>
      </c>
      <c r="AE3518" s="6" t="s">
        <v>21</v>
      </c>
      <c r="AG3518" s="104">
        <v>109.93</v>
      </c>
    </row>
    <row r="3519" spans="1:33" ht="9.9499999999999993" customHeight="1">
      <c r="A3519" s="107"/>
      <c r="B3519" s="107"/>
      <c r="C3519" s="108"/>
      <c r="D3519" s="108"/>
      <c r="E3519" s="107"/>
      <c r="F3519" s="107"/>
      <c r="G3519" s="107"/>
    </row>
    <row r="3520" spans="1:33" ht="20.100000000000001" customHeight="1">
      <c r="A3520" s="109" t="s">
        <v>1143</v>
      </c>
      <c r="B3520" s="109"/>
      <c r="C3520" s="109"/>
      <c r="D3520" s="109"/>
      <c r="E3520" s="109"/>
      <c r="F3520" s="109"/>
      <c r="G3520" s="109"/>
      <c r="AA3520" s="6" t="s">
        <v>1143</v>
      </c>
    </row>
    <row r="3521" spans="1:33" ht="15" customHeight="1">
      <c r="A3521" s="110" t="s">
        <v>63</v>
      </c>
      <c r="B3521" s="110"/>
      <c r="C3521" s="111" t="s">
        <v>2</v>
      </c>
      <c r="D3521" s="111" t="s">
        <v>3</v>
      </c>
      <c r="E3521" s="111" t="s">
        <v>4</v>
      </c>
      <c r="F3521" s="111" t="s">
        <v>5</v>
      </c>
      <c r="G3521" s="111" t="s">
        <v>6</v>
      </c>
      <c r="AA3521" s="6" t="s">
        <v>63</v>
      </c>
      <c r="AC3521" s="6" t="s">
        <v>2</v>
      </c>
      <c r="AD3521" s="6" t="s">
        <v>3</v>
      </c>
      <c r="AE3521" s="6" t="s">
        <v>4</v>
      </c>
      <c r="AF3521" s="104" t="s">
        <v>5</v>
      </c>
      <c r="AG3521" s="104" t="s">
        <v>6</v>
      </c>
    </row>
    <row r="3522" spans="1:33" ht="15" customHeight="1">
      <c r="A3522" s="112" t="s">
        <v>1144</v>
      </c>
      <c r="B3522" s="113" t="s">
        <v>2288</v>
      </c>
      <c r="C3522" s="112" t="s">
        <v>48</v>
      </c>
      <c r="D3522" s="112" t="s">
        <v>644</v>
      </c>
      <c r="E3522" s="114">
        <v>1</v>
      </c>
      <c r="F3522" s="115">
        <f>0.75*AF3522</f>
        <v>110.82750000000001</v>
      </c>
      <c r="G3522" s="115">
        <f>ROUND(F3522*E3522,2)</f>
        <v>110.83</v>
      </c>
      <c r="AA3522" s="6" t="s">
        <v>1144</v>
      </c>
      <c r="AB3522" s="6" t="s">
        <v>2288</v>
      </c>
      <c r="AC3522" s="6" t="s">
        <v>48</v>
      </c>
      <c r="AD3522" s="6" t="s">
        <v>644</v>
      </c>
      <c r="AE3522" s="6">
        <v>1</v>
      </c>
      <c r="AF3522" s="104">
        <v>147.77000000000001</v>
      </c>
      <c r="AG3522" s="104">
        <v>147.77000000000001</v>
      </c>
    </row>
    <row r="3523" spans="1:33" ht="15" customHeight="1">
      <c r="A3523" s="107"/>
      <c r="B3523" s="107"/>
      <c r="C3523" s="107"/>
      <c r="D3523" s="107"/>
      <c r="E3523" s="201" t="s">
        <v>75</v>
      </c>
      <c r="F3523" s="202"/>
      <c r="G3523" s="117">
        <f>SUM(G3522)</f>
        <v>110.83</v>
      </c>
      <c r="AE3523" s="6" t="s">
        <v>75</v>
      </c>
      <c r="AG3523" s="104">
        <v>147.77000000000001</v>
      </c>
    </row>
    <row r="3524" spans="1:33" ht="15" customHeight="1">
      <c r="A3524" s="203" t="s">
        <v>14</v>
      </c>
      <c r="B3524" s="204"/>
      <c r="C3524" s="111" t="s">
        <v>2</v>
      </c>
      <c r="D3524" s="111" t="s">
        <v>3</v>
      </c>
      <c r="E3524" s="111" t="s">
        <v>4</v>
      </c>
      <c r="F3524" s="111" t="s">
        <v>5</v>
      </c>
      <c r="G3524" s="111" t="s">
        <v>6</v>
      </c>
      <c r="AA3524" s="6" t="s">
        <v>14</v>
      </c>
      <c r="AC3524" s="6" t="s">
        <v>2</v>
      </c>
      <c r="AD3524" s="6" t="s">
        <v>3</v>
      </c>
      <c r="AE3524" s="6" t="s">
        <v>4</v>
      </c>
      <c r="AF3524" s="104" t="s">
        <v>5</v>
      </c>
      <c r="AG3524" s="104" t="s">
        <v>6</v>
      </c>
    </row>
    <row r="3525" spans="1:33" ht="15" customHeight="1">
      <c r="A3525" s="112" t="s">
        <v>1085</v>
      </c>
      <c r="B3525" s="113" t="s">
        <v>1743</v>
      </c>
      <c r="C3525" s="112" t="s">
        <v>8</v>
      </c>
      <c r="D3525" s="112" t="s">
        <v>36</v>
      </c>
      <c r="E3525" s="114">
        <v>0.6</v>
      </c>
      <c r="F3525" s="115">
        <f t="shared" ref="F3525:F3526" si="978">IF(D3525="H",$K$9*AF3525,$K$10*AF3525)</f>
        <v>13.5975</v>
      </c>
      <c r="G3525" s="115">
        <f t="shared" ref="G3525:G3526" si="979">ROUND(F3525*E3525,2)</f>
        <v>8.16</v>
      </c>
      <c r="AA3525" s="6" t="s">
        <v>1085</v>
      </c>
      <c r="AB3525" s="6" t="s">
        <v>1743</v>
      </c>
      <c r="AC3525" s="6" t="s">
        <v>8</v>
      </c>
      <c r="AD3525" s="6" t="s">
        <v>36</v>
      </c>
      <c r="AE3525" s="6">
        <v>0.6</v>
      </c>
      <c r="AF3525" s="104">
        <v>18.13</v>
      </c>
      <c r="AG3525" s="104">
        <v>10.88</v>
      </c>
    </row>
    <row r="3526" spans="1:33" ht="15" customHeight="1">
      <c r="A3526" s="112" t="s">
        <v>1086</v>
      </c>
      <c r="B3526" s="113" t="s">
        <v>1744</v>
      </c>
      <c r="C3526" s="112" t="s">
        <v>8</v>
      </c>
      <c r="D3526" s="112" t="s">
        <v>36</v>
      </c>
      <c r="E3526" s="114">
        <v>0.6</v>
      </c>
      <c r="F3526" s="115">
        <f t="shared" si="978"/>
        <v>16.484999999999999</v>
      </c>
      <c r="G3526" s="115">
        <f t="shared" si="979"/>
        <v>9.89</v>
      </c>
      <c r="AA3526" s="6" t="s">
        <v>1086</v>
      </c>
      <c r="AB3526" s="6" t="s">
        <v>1744</v>
      </c>
      <c r="AC3526" s="6" t="s">
        <v>8</v>
      </c>
      <c r="AD3526" s="6" t="s">
        <v>36</v>
      </c>
      <c r="AE3526" s="6">
        <v>0.6</v>
      </c>
      <c r="AF3526" s="104">
        <v>21.98</v>
      </c>
      <c r="AG3526" s="104">
        <v>13.19</v>
      </c>
    </row>
    <row r="3527" spans="1:33" ht="15" customHeight="1">
      <c r="A3527" s="107"/>
      <c r="B3527" s="107"/>
      <c r="C3527" s="107"/>
      <c r="D3527" s="107"/>
      <c r="E3527" s="201" t="s">
        <v>17</v>
      </c>
      <c r="F3527" s="202"/>
      <c r="G3527" s="117">
        <f>SUM(G3525:G3526)</f>
        <v>18.05</v>
      </c>
      <c r="AE3527" s="6" t="s">
        <v>17</v>
      </c>
      <c r="AG3527" s="104">
        <v>24.07</v>
      </c>
    </row>
    <row r="3528" spans="1:33" ht="15" customHeight="1">
      <c r="A3528" s="107"/>
      <c r="B3528" s="107"/>
      <c r="C3528" s="107"/>
      <c r="D3528" s="107"/>
      <c r="E3528" s="205" t="s">
        <v>21</v>
      </c>
      <c r="F3528" s="206"/>
      <c r="G3528" s="119">
        <f>G3527+G3523</f>
        <v>128.88</v>
      </c>
      <c r="AE3528" s="6" t="s">
        <v>21</v>
      </c>
      <c r="AG3528" s="104">
        <v>171.84</v>
      </c>
    </row>
    <row r="3529" spans="1:33" ht="9.9499999999999993" customHeight="1">
      <c r="A3529" s="107"/>
      <c r="B3529" s="107"/>
      <c r="C3529" s="108"/>
      <c r="D3529" s="108"/>
      <c r="E3529" s="107"/>
      <c r="F3529" s="107"/>
      <c r="G3529" s="107"/>
    </row>
    <row r="3530" spans="1:33" ht="27" customHeight="1">
      <c r="A3530" s="109" t="s">
        <v>1145</v>
      </c>
      <c r="B3530" s="109"/>
      <c r="C3530" s="109"/>
      <c r="D3530" s="109"/>
      <c r="E3530" s="109"/>
      <c r="F3530" s="109"/>
      <c r="G3530" s="109"/>
      <c r="AA3530" s="6" t="s">
        <v>1145</v>
      </c>
    </row>
    <row r="3531" spans="1:33" ht="15" customHeight="1">
      <c r="A3531" s="110" t="s">
        <v>63</v>
      </c>
      <c r="B3531" s="110"/>
      <c r="C3531" s="111" t="s">
        <v>2</v>
      </c>
      <c r="D3531" s="111" t="s">
        <v>3</v>
      </c>
      <c r="E3531" s="111" t="s">
        <v>4</v>
      </c>
      <c r="F3531" s="111" t="s">
        <v>5</v>
      </c>
      <c r="G3531" s="111" t="s">
        <v>6</v>
      </c>
      <c r="AA3531" s="6" t="s">
        <v>63</v>
      </c>
      <c r="AC3531" s="6" t="s">
        <v>2</v>
      </c>
      <c r="AD3531" s="6" t="s">
        <v>3</v>
      </c>
      <c r="AE3531" s="6" t="s">
        <v>4</v>
      </c>
      <c r="AF3531" s="104" t="s">
        <v>5</v>
      </c>
      <c r="AG3531" s="104" t="s">
        <v>6</v>
      </c>
    </row>
    <row r="3532" spans="1:33" ht="29.1" customHeight="1">
      <c r="A3532" s="112" t="s">
        <v>1146</v>
      </c>
      <c r="B3532" s="113" t="s">
        <v>1147</v>
      </c>
      <c r="C3532" s="112" t="s">
        <v>8</v>
      </c>
      <c r="D3532" s="112" t="s">
        <v>55</v>
      </c>
      <c r="E3532" s="114">
        <v>1</v>
      </c>
      <c r="F3532" s="115">
        <f>0.75*AF3532</f>
        <v>497.70749999999998</v>
      </c>
      <c r="G3532" s="115">
        <f>ROUND(F3532*E3532,2)</f>
        <v>497.71</v>
      </c>
      <c r="AA3532" s="6" t="s">
        <v>1146</v>
      </c>
      <c r="AB3532" s="6" t="s">
        <v>1147</v>
      </c>
      <c r="AC3532" s="6" t="s">
        <v>8</v>
      </c>
      <c r="AD3532" s="6" t="s">
        <v>55</v>
      </c>
      <c r="AE3532" s="6">
        <v>1</v>
      </c>
      <c r="AF3532" s="104">
        <v>663.61</v>
      </c>
      <c r="AG3532" s="104">
        <v>663.61</v>
      </c>
    </row>
    <row r="3533" spans="1:33" ht="15" customHeight="1">
      <c r="A3533" s="107"/>
      <c r="B3533" s="107"/>
      <c r="C3533" s="107"/>
      <c r="D3533" s="107"/>
      <c r="E3533" s="116" t="s">
        <v>75</v>
      </c>
      <c r="F3533" s="116"/>
      <c r="G3533" s="117">
        <f>SUM(G3532)</f>
        <v>497.71</v>
      </c>
      <c r="AE3533" s="6" t="s">
        <v>75</v>
      </c>
      <c r="AG3533" s="104">
        <v>663.61</v>
      </c>
    </row>
    <row r="3534" spans="1:33" ht="15" customHeight="1">
      <c r="A3534" s="110" t="s">
        <v>96</v>
      </c>
      <c r="B3534" s="110"/>
      <c r="C3534" s="111" t="s">
        <v>2</v>
      </c>
      <c r="D3534" s="111" t="s">
        <v>3</v>
      </c>
      <c r="E3534" s="111" t="s">
        <v>4</v>
      </c>
      <c r="F3534" s="111" t="s">
        <v>5</v>
      </c>
      <c r="G3534" s="111" t="s">
        <v>6</v>
      </c>
      <c r="AA3534" s="6" t="s">
        <v>96</v>
      </c>
      <c r="AC3534" s="6" t="s">
        <v>2</v>
      </c>
      <c r="AD3534" s="6" t="s">
        <v>3</v>
      </c>
      <c r="AE3534" s="6" t="s">
        <v>4</v>
      </c>
      <c r="AF3534" s="104" t="s">
        <v>5</v>
      </c>
      <c r="AG3534" s="104" t="s">
        <v>6</v>
      </c>
    </row>
    <row r="3535" spans="1:33" ht="15" customHeight="1">
      <c r="A3535" s="112" t="s">
        <v>1085</v>
      </c>
      <c r="B3535" s="113" t="s">
        <v>1743</v>
      </c>
      <c r="C3535" s="112" t="s">
        <v>8</v>
      </c>
      <c r="D3535" s="112" t="s">
        <v>36</v>
      </c>
      <c r="E3535" s="114">
        <v>0.53459999999999996</v>
      </c>
      <c r="F3535" s="115">
        <f t="shared" ref="F3535:F3536" si="980">IF(D3535="H",$K$9*AF3535,$K$10*AF3535)</f>
        <v>13.5975</v>
      </c>
      <c r="G3535" s="115">
        <f>ROUND(F3535*E3535,2)</f>
        <v>7.27</v>
      </c>
      <c r="AA3535" s="6" t="s">
        <v>1085</v>
      </c>
      <c r="AB3535" s="6" t="s">
        <v>1743</v>
      </c>
      <c r="AC3535" s="6" t="s">
        <v>8</v>
      </c>
      <c r="AD3535" s="6" t="s">
        <v>36</v>
      </c>
      <c r="AE3535" s="6">
        <v>0.53459999999999996</v>
      </c>
      <c r="AF3535" s="104">
        <v>18.13</v>
      </c>
      <c r="AG3535" s="104">
        <v>9.69</v>
      </c>
    </row>
    <row r="3536" spans="1:33" ht="15" customHeight="1">
      <c r="A3536" s="112" t="s">
        <v>1086</v>
      </c>
      <c r="B3536" s="113" t="s">
        <v>1744</v>
      </c>
      <c r="C3536" s="112" t="s">
        <v>8</v>
      </c>
      <c r="D3536" s="112" t="s">
        <v>36</v>
      </c>
      <c r="E3536" s="114">
        <v>0.53459999999999996</v>
      </c>
      <c r="F3536" s="115">
        <f t="shared" si="980"/>
        <v>16.484999999999999</v>
      </c>
      <c r="G3536" s="115">
        <f>ROUND(F3536*E3536,2)</f>
        <v>8.81</v>
      </c>
      <c r="AA3536" s="6" t="s">
        <v>1086</v>
      </c>
      <c r="AB3536" s="6" t="s">
        <v>1744</v>
      </c>
      <c r="AC3536" s="6" t="s">
        <v>8</v>
      </c>
      <c r="AD3536" s="6" t="s">
        <v>36</v>
      </c>
      <c r="AE3536" s="6">
        <v>0.53459999999999996</v>
      </c>
      <c r="AF3536" s="104">
        <v>21.98</v>
      </c>
      <c r="AG3536" s="104">
        <v>11.75</v>
      </c>
    </row>
    <row r="3537" spans="1:33" ht="18" customHeight="1">
      <c r="A3537" s="107"/>
      <c r="B3537" s="107"/>
      <c r="C3537" s="107"/>
      <c r="D3537" s="107"/>
      <c r="E3537" s="116" t="s">
        <v>99</v>
      </c>
      <c r="F3537" s="116"/>
      <c r="G3537" s="117">
        <f>SUM(G3535:G3536)</f>
        <v>16.079999999999998</v>
      </c>
      <c r="AE3537" s="6" t="s">
        <v>99</v>
      </c>
      <c r="AG3537" s="104">
        <v>21.44</v>
      </c>
    </row>
    <row r="3538" spans="1:33" ht="15" customHeight="1">
      <c r="A3538" s="110" t="s">
        <v>18</v>
      </c>
      <c r="B3538" s="110"/>
      <c r="C3538" s="111" t="s">
        <v>2</v>
      </c>
      <c r="D3538" s="111" t="s">
        <v>3</v>
      </c>
      <c r="E3538" s="111" t="s">
        <v>4</v>
      </c>
      <c r="F3538" s="111" t="s">
        <v>5</v>
      </c>
      <c r="G3538" s="111" t="s">
        <v>6</v>
      </c>
      <c r="AA3538" s="6" t="s">
        <v>18</v>
      </c>
      <c r="AC3538" s="6" t="s">
        <v>2</v>
      </c>
      <c r="AD3538" s="6" t="s">
        <v>3</v>
      </c>
      <c r="AE3538" s="6" t="s">
        <v>4</v>
      </c>
      <c r="AF3538" s="104" t="s">
        <v>5</v>
      </c>
      <c r="AG3538" s="104" t="s">
        <v>6</v>
      </c>
    </row>
    <row r="3539" spans="1:33" ht="29.1" customHeight="1">
      <c r="A3539" s="112" t="s">
        <v>1148</v>
      </c>
      <c r="B3539" s="113" t="s">
        <v>1149</v>
      </c>
      <c r="C3539" s="112" t="s">
        <v>8</v>
      </c>
      <c r="D3539" s="112" t="s">
        <v>102</v>
      </c>
      <c r="E3539" s="114">
        <v>1.44E-2</v>
      </c>
      <c r="F3539" s="115">
        <f t="shared" ref="F3539" si="981">IF(D3539="H",$K$9*AF3539,$K$10*AF3539)</f>
        <v>505.50749999999999</v>
      </c>
      <c r="G3539" s="115">
        <f>ROUND(F3539*E3539,2)</f>
        <v>7.28</v>
      </c>
      <c r="AA3539" s="6" t="s">
        <v>1148</v>
      </c>
      <c r="AB3539" s="6" t="s">
        <v>1149</v>
      </c>
      <c r="AC3539" s="6" t="s">
        <v>8</v>
      </c>
      <c r="AD3539" s="6" t="s">
        <v>102</v>
      </c>
      <c r="AE3539" s="6">
        <v>1.44E-2</v>
      </c>
      <c r="AF3539" s="104">
        <v>674.01</v>
      </c>
      <c r="AG3539" s="104">
        <v>9.6999999999999993</v>
      </c>
    </row>
    <row r="3540" spans="1:33" ht="15" customHeight="1">
      <c r="A3540" s="107"/>
      <c r="B3540" s="107"/>
      <c r="C3540" s="107"/>
      <c r="D3540" s="107"/>
      <c r="E3540" s="116" t="s">
        <v>20</v>
      </c>
      <c r="F3540" s="116"/>
      <c r="G3540" s="117">
        <f>SUM(G3539)</f>
        <v>7.28</v>
      </c>
      <c r="AE3540" s="6" t="s">
        <v>20</v>
      </c>
      <c r="AG3540" s="104">
        <v>9.6999999999999993</v>
      </c>
    </row>
    <row r="3541" spans="1:33" ht="15" customHeight="1">
      <c r="A3541" s="107"/>
      <c r="B3541" s="107"/>
      <c r="C3541" s="107"/>
      <c r="D3541" s="107"/>
      <c r="E3541" s="118" t="s">
        <v>21</v>
      </c>
      <c r="F3541" s="118"/>
      <c r="G3541" s="119">
        <f>G3540+G3537+G3533</f>
        <v>521.06999999999994</v>
      </c>
      <c r="AE3541" s="6" t="s">
        <v>21</v>
      </c>
      <c r="AG3541" s="104">
        <v>694.75</v>
      </c>
    </row>
    <row r="3542" spans="1:33" ht="9.9499999999999993" customHeight="1">
      <c r="A3542" s="107"/>
      <c r="B3542" s="107"/>
      <c r="C3542" s="108"/>
      <c r="D3542" s="108"/>
      <c r="E3542" s="107"/>
      <c r="F3542" s="107"/>
      <c r="G3542" s="107"/>
    </row>
    <row r="3543" spans="1:33" ht="27" customHeight="1">
      <c r="A3543" s="109" t="s">
        <v>1150</v>
      </c>
      <c r="B3543" s="109"/>
      <c r="C3543" s="109"/>
      <c r="D3543" s="109"/>
      <c r="E3543" s="109"/>
      <c r="F3543" s="109"/>
      <c r="G3543" s="109"/>
      <c r="AA3543" s="6" t="s">
        <v>1150</v>
      </c>
    </row>
    <row r="3544" spans="1:33" ht="15" customHeight="1">
      <c r="A3544" s="110" t="s">
        <v>63</v>
      </c>
      <c r="B3544" s="110"/>
      <c r="C3544" s="111" t="s">
        <v>2</v>
      </c>
      <c r="D3544" s="111" t="s">
        <v>3</v>
      </c>
      <c r="E3544" s="111" t="s">
        <v>4</v>
      </c>
      <c r="F3544" s="111" t="s">
        <v>5</v>
      </c>
      <c r="G3544" s="111" t="s">
        <v>6</v>
      </c>
      <c r="AA3544" s="6" t="s">
        <v>63</v>
      </c>
      <c r="AC3544" s="6" t="s">
        <v>2</v>
      </c>
      <c r="AD3544" s="6" t="s">
        <v>3</v>
      </c>
      <c r="AE3544" s="6" t="s">
        <v>4</v>
      </c>
      <c r="AF3544" s="104" t="s">
        <v>5</v>
      </c>
      <c r="AG3544" s="104" t="s">
        <v>6</v>
      </c>
    </row>
    <row r="3545" spans="1:33" ht="29.1" customHeight="1">
      <c r="A3545" s="112" t="s">
        <v>1151</v>
      </c>
      <c r="B3545" s="113" t="s">
        <v>1152</v>
      </c>
      <c r="C3545" s="112" t="s">
        <v>8</v>
      </c>
      <c r="D3545" s="112" t="s">
        <v>55</v>
      </c>
      <c r="E3545" s="114">
        <v>1</v>
      </c>
      <c r="F3545" s="115">
        <f>0.75*AF3545</f>
        <v>570.78</v>
      </c>
      <c r="G3545" s="115">
        <f>ROUND(F3545*E3545,2)</f>
        <v>570.78</v>
      </c>
      <c r="AA3545" s="6" t="s">
        <v>1151</v>
      </c>
      <c r="AB3545" s="6" t="s">
        <v>1152</v>
      </c>
      <c r="AC3545" s="6" t="s">
        <v>8</v>
      </c>
      <c r="AD3545" s="6" t="s">
        <v>55</v>
      </c>
      <c r="AE3545" s="6">
        <v>1</v>
      </c>
      <c r="AF3545" s="104">
        <v>761.04</v>
      </c>
      <c r="AG3545" s="104">
        <v>761.04</v>
      </c>
    </row>
    <row r="3546" spans="1:33" ht="15" customHeight="1">
      <c r="A3546" s="107"/>
      <c r="B3546" s="107"/>
      <c r="C3546" s="107"/>
      <c r="D3546" s="107"/>
      <c r="E3546" s="116" t="s">
        <v>75</v>
      </c>
      <c r="F3546" s="116"/>
      <c r="G3546" s="117">
        <f>SUM(G3545)</f>
        <v>570.78</v>
      </c>
      <c r="AE3546" s="6" t="s">
        <v>75</v>
      </c>
      <c r="AG3546" s="104">
        <v>761.04</v>
      </c>
    </row>
    <row r="3547" spans="1:33" ht="15" customHeight="1">
      <c r="A3547" s="110" t="s">
        <v>96</v>
      </c>
      <c r="B3547" s="110"/>
      <c r="C3547" s="111" t="s">
        <v>2</v>
      </c>
      <c r="D3547" s="111" t="s">
        <v>3</v>
      </c>
      <c r="E3547" s="111" t="s">
        <v>4</v>
      </c>
      <c r="F3547" s="111" t="s">
        <v>5</v>
      </c>
      <c r="G3547" s="111" t="s">
        <v>6</v>
      </c>
      <c r="AA3547" s="6" t="s">
        <v>96</v>
      </c>
      <c r="AC3547" s="6" t="s">
        <v>2</v>
      </c>
      <c r="AD3547" s="6" t="s">
        <v>3</v>
      </c>
      <c r="AE3547" s="6" t="s">
        <v>4</v>
      </c>
      <c r="AF3547" s="104" t="s">
        <v>5</v>
      </c>
      <c r="AG3547" s="104" t="s">
        <v>6</v>
      </c>
    </row>
    <row r="3548" spans="1:33" ht="15" customHeight="1">
      <c r="A3548" s="112" t="s">
        <v>1085</v>
      </c>
      <c r="B3548" s="113" t="s">
        <v>1743</v>
      </c>
      <c r="C3548" s="112" t="s">
        <v>8</v>
      </c>
      <c r="D3548" s="112" t="s">
        <v>36</v>
      </c>
      <c r="E3548" s="114">
        <v>0.63370000000000004</v>
      </c>
      <c r="F3548" s="115">
        <f t="shared" ref="F3548:F3549" si="982">IF(D3548="H",$K$9*AF3548,$K$10*AF3548)</f>
        <v>13.5975</v>
      </c>
      <c r="G3548" s="115">
        <f>ROUND(F3548*E3548,2)</f>
        <v>8.6199999999999992</v>
      </c>
      <c r="AA3548" s="6" t="s">
        <v>1085</v>
      </c>
      <c r="AB3548" s="6" t="s">
        <v>1743</v>
      </c>
      <c r="AC3548" s="6" t="s">
        <v>8</v>
      </c>
      <c r="AD3548" s="6" t="s">
        <v>36</v>
      </c>
      <c r="AE3548" s="6">
        <v>0.63370000000000004</v>
      </c>
      <c r="AF3548" s="104">
        <v>18.13</v>
      </c>
      <c r="AG3548" s="104">
        <v>11.48</v>
      </c>
    </row>
    <row r="3549" spans="1:33" ht="15" customHeight="1">
      <c r="A3549" s="112" t="s">
        <v>1086</v>
      </c>
      <c r="B3549" s="113" t="s">
        <v>1744</v>
      </c>
      <c r="C3549" s="112" t="s">
        <v>8</v>
      </c>
      <c r="D3549" s="112" t="s">
        <v>36</v>
      </c>
      <c r="E3549" s="114">
        <v>0.63370000000000004</v>
      </c>
      <c r="F3549" s="115">
        <f t="shared" si="982"/>
        <v>16.484999999999999</v>
      </c>
      <c r="G3549" s="115">
        <f>ROUND(F3549*E3549,2)</f>
        <v>10.45</v>
      </c>
      <c r="AA3549" s="6" t="s">
        <v>1086</v>
      </c>
      <c r="AB3549" s="6" t="s">
        <v>1744</v>
      </c>
      <c r="AC3549" s="6" t="s">
        <v>8</v>
      </c>
      <c r="AD3549" s="6" t="s">
        <v>36</v>
      </c>
      <c r="AE3549" s="6">
        <v>0.63370000000000004</v>
      </c>
      <c r="AF3549" s="104">
        <v>21.98</v>
      </c>
      <c r="AG3549" s="104">
        <v>13.92</v>
      </c>
    </row>
    <row r="3550" spans="1:33" ht="18" customHeight="1">
      <c r="A3550" s="107"/>
      <c r="B3550" s="107"/>
      <c r="C3550" s="107"/>
      <c r="D3550" s="107"/>
      <c r="E3550" s="116" t="s">
        <v>99</v>
      </c>
      <c r="F3550" s="116"/>
      <c r="G3550" s="117">
        <f>SUM(G3548:G3549)</f>
        <v>19.07</v>
      </c>
      <c r="AE3550" s="6" t="s">
        <v>99</v>
      </c>
      <c r="AG3550" s="104">
        <v>25.4</v>
      </c>
    </row>
    <row r="3551" spans="1:33" ht="15" customHeight="1">
      <c r="A3551" s="110" t="s">
        <v>18</v>
      </c>
      <c r="B3551" s="110"/>
      <c r="C3551" s="111" t="s">
        <v>2</v>
      </c>
      <c r="D3551" s="111" t="s">
        <v>3</v>
      </c>
      <c r="E3551" s="111" t="s">
        <v>4</v>
      </c>
      <c r="F3551" s="111" t="s">
        <v>5</v>
      </c>
      <c r="G3551" s="111" t="s">
        <v>6</v>
      </c>
      <c r="AA3551" s="6" t="s">
        <v>18</v>
      </c>
      <c r="AC3551" s="6" t="s">
        <v>2</v>
      </c>
      <c r="AD3551" s="6" t="s">
        <v>3</v>
      </c>
      <c r="AE3551" s="6" t="s">
        <v>4</v>
      </c>
      <c r="AF3551" s="104" t="s">
        <v>5</v>
      </c>
      <c r="AG3551" s="104" t="s">
        <v>6</v>
      </c>
    </row>
    <row r="3552" spans="1:33" ht="29.1" customHeight="1">
      <c r="A3552" s="112" t="s">
        <v>1148</v>
      </c>
      <c r="B3552" s="113" t="s">
        <v>1149</v>
      </c>
      <c r="C3552" s="112" t="s">
        <v>8</v>
      </c>
      <c r="D3552" s="112" t="s">
        <v>102</v>
      </c>
      <c r="E3552" s="114">
        <v>1.9199999999999998E-2</v>
      </c>
      <c r="F3552" s="115">
        <f t="shared" ref="F3552" si="983">IF(D3552="H",$K$9*AF3552,$K$10*AF3552)</f>
        <v>505.50749999999999</v>
      </c>
      <c r="G3552" s="115">
        <f>ROUND(F3552*E3552,2)</f>
        <v>9.7100000000000009</v>
      </c>
      <c r="AA3552" s="6" t="s">
        <v>1148</v>
      </c>
      <c r="AB3552" s="6" t="s">
        <v>1149</v>
      </c>
      <c r="AC3552" s="6" t="s">
        <v>8</v>
      </c>
      <c r="AD3552" s="6" t="s">
        <v>102</v>
      </c>
      <c r="AE3552" s="6">
        <v>1.9199999999999998E-2</v>
      </c>
      <c r="AF3552" s="104">
        <v>674.01</v>
      </c>
      <c r="AG3552" s="104">
        <v>12.94</v>
      </c>
    </row>
    <row r="3553" spans="1:33" ht="15" customHeight="1">
      <c r="A3553" s="107"/>
      <c r="B3553" s="107"/>
      <c r="C3553" s="107"/>
      <c r="D3553" s="107"/>
      <c r="E3553" s="116" t="s">
        <v>20</v>
      </c>
      <c r="F3553" s="116"/>
      <c r="G3553" s="117">
        <f>SUM(G3552)</f>
        <v>9.7100000000000009</v>
      </c>
      <c r="AE3553" s="6" t="s">
        <v>20</v>
      </c>
      <c r="AG3553" s="104">
        <v>12.94</v>
      </c>
    </row>
    <row r="3554" spans="1:33" ht="15" customHeight="1">
      <c r="A3554" s="107"/>
      <c r="B3554" s="107"/>
      <c r="C3554" s="107"/>
      <c r="D3554" s="107"/>
      <c r="E3554" s="118" t="s">
        <v>21</v>
      </c>
      <c r="F3554" s="118"/>
      <c r="G3554" s="119">
        <f>G3553+G3550+G3546</f>
        <v>599.55999999999995</v>
      </c>
      <c r="AE3554" s="6" t="s">
        <v>21</v>
      </c>
      <c r="AG3554" s="104">
        <v>799.38</v>
      </c>
    </row>
    <row r="3555" spans="1:33" ht="9.9499999999999993" customHeight="1">
      <c r="A3555" s="107"/>
      <c r="B3555" s="107"/>
      <c r="C3555" s="108"/>
      <c r="D3555" s="108"/>
      <c r="E3555" s="107"/>
      <c r="F3555" s="107"/>
      <c r="G3555" s="107"/>
    </row>
    <row r="3556" spans="1:33" ht="20.100000000000001" customHeight="1">
      <c r="A3556" s="109" t="s">
        <v>1153</v>
      </c>
      <c r="B3556" s="109"/>
      <c r="C3556" s="109"/>
      <c r="D3556" s="109"/>
      <c r="E3556" s="109"/>
      <c r="F3556" s="109"/>
      <c r="G3556" s="109"/>
      <c r="AA3556" s="6" t="s">
        <v>1153</v>
      </c>
    </row>
    <row r="3557" spans="1:33" ht="15" customHeight="1">
      <c r="A3557" s="110" t="s">
        <v>63</v>
      </c>
      <c r="B3557" s="110"/>
      <c r="C3557" s="111" t="s">
        <v>2</v>
      </c>
      <c r="D3557" s="111" t="s">
        <v>3</v>
      </c>
      <c r="E3557" s="111" t="s">
        <v>4</v>
      </c>
      <c r="F3557" s="111" t="s">
        <v>5</v>
      </c>
      <c r="G3557" s="111" t="s">
        <v>6</v>
      </c>
      <c r="AA3557" s="6" t="s">
        <v>63</v>
      </c>
      <c r="AC3557" s="6" t="s">
        <v>2</v>
      </c>
      <c r="AD3557" s="6" t="s">
        <v>3</v>
      </c>
      <c r="AE3557" s="6" t="s">
        <v>4</v>
      </c>
      <c r="AF3557" s="104" t="s">
        <v>5</v>
      </c>
      <c r="AG3557" s="104" t="s">
        <v>6</v>
      </c>
    </row>
    <row r="3558" spans="1:33" ht="20.100000000000001" customHeight="1">
      <c r="A3558" s="112" t="s">
        <v>1154</v>
      </c>
      <c r="B3558" s="113" t="s">
        <v>1155</v>
      </c>
      <c r="C3558" s="112" t="s">
        <v>48</v>
      </c>
      <c r="D3558" s="112" t="s">
        <v>644</v>
      </c>
      <c r="E3558" s="114">
        <v>1</v>
      </c>
      <c r="F3558" s="115">
        <f>0.75*AF3558</f>
        <v>1976.25</v>
      </c>
      <c r="G3558" s="115">
        <f>ROUND(F3558*E3558,2)</f>
        <v>1976.25</v>
      </c>
      <c r="AA3558" s="6" t="s">
        <v>1154</v>
      </c>
      <c r="AB3558" s="6" t="s">
        <v>1155</v>
      </c>
      <c r="AC3558" s="6" t="s">
        <v>48</v>
      </c>
      <c r="AD3558" s="6" t="s">
        <v>644</v>
      </c>
      <c r="AE3558" s="6">
        <v>1</v>
      </c>
      <c r="AF3558" s="104">
        <v>2635</v>
      </c>
      <c r="AG3558" s="104">
        <v>2635</v>
      </c>
    </row>
    <row r="3559" spans="1:33" ht="15" customHeight="1">
      <c r="A3559" s="107"/>
      <c r="B3559" s="107"/>
      <c r="C3559" s="107"/>
      <c r="D3559" s="107"/>
      <c r="E3559" s="116" t="s">
        <v>75</v>
      </c>
      <c r="F3559" s="116"/>
      <c r="G3559" s="117">
        <f>SUM(G3558)</f>
        <v>1976.25</v>
      </c>
      <c r="AE3559" s="6" t="s">
        <v>75</v>
      </c>
      <c r="AG3559" s="104">
        <v>2635</v>
      </c>
    </row>
    <row r="3560" spans="1:33" ht="15" customHeight="1">
      <c r="A3560" s="110" t="s">
        <v>96</v>
      </c>
      <c r="B3560" s="110"/>
      <c r="C3560" s="111" t="s">
        <v>2</v>
      </c>
      <c r="D3560" s="111" t="s">
        <v>3</v>
      </c>
      <c r="E3560" s="111" t="s">
        <v>4</v>
      </c>
      <c r="F3560" s="111" t="s">
        <v>5</v>
      </c>
      <c r="G3560" s="111" t="s">
        <v>6</v>
      </c>
      <c r="AA3560" s="6" t="s">
        <v>96</v>
      </c>
      <c r="AC3560" s="6" t="s">
        <v>2</v>
      </c>
      <c r="AD3560" s="6" t="s">
        <v>3</v>
      </c>
      <c r="AE3560" s="6" t="s">
        <v>4</v>
      </c>
      <c r="AF3560" s="104" t="s">
        <v>5</v>
      </c>
      <c r="AG3560" s="104" t="s">
        <v>6</v>
      </c>
    </row>
    <row r="3561" spans="1:33" ht="15" customHeight="1">
      <c r="A3561" s="112" t="s">
        <v>1086</v>
      </c>
      <c r="B3561" s="113" t="s">
        <v>1744</v>
      </c>
      <c r="C3561" s="112" t="s">
        <v>8</v>
      </c>
      <c r="D3561" s="112" t="s">
        <v>36</v>
      </c>
      <c r="E3561" s="114">
        <v>14</v>
      </c>
      <c r="F3561" s="115">
        <f t="shared" ref="F3561:F3563" si="984">IF(D3561="H",$K$9*AF3561,$K$10*AF3561)</f>
        <v>16.484999999999999</v>
      </c>
      <c r="G3561" s="115">
        <f t="shared" ref="G3561:G3562" si="985">ROUND(F3561*E3561,2)</f>
        <v>230.79</v>
      </c>
      <c r="AA3561" s="6" t="s">
        <v>1086</v>
      </c>
      <c r="AB3561" s="6" t="s">
        <v>1744</v>
      </c>
      <c r="AC3561" s="6" t="s">
        <v>8</v>
      </c>
      <c r="AD3561" s="6" t="s">
        <v>36</v>
      </c>
      <c r="AE3561" s="6">
        <v>14</v>
      </c>
      <c r="AF3561" s="104">
        <v>21.98</v>
      </c>
      <c r="AG3561" s="104">
        <v>307.72000000000003</v>
      </c>
    </row>
    <row r="3562" spans="1:33" ht="15" customHeight="1">
      <c r="A3562" s="112">
        <v>88309</v>
      </c>
      <c r="B3562" s="113" t="s">
        <v>2289</v>
      </c>
      <c r="C3562" s="112" t="s">
        <v>48</v>
      </c>
      <c r="D3562" s="112" t="s">
        <v>60</v>
      </c>
      <c r="E3562" s="114">
        <v>3.5</v>
      </c>
      <c r="F3562" s="115">
        <f t="shared" si="984"/>
        <v>16.297499999999999</v>
      </c>
      <c r="G3562" s="115">
        <f t="shared" si="985"/>
        <v>57.04</v>
      </c>
      <c r="AA3562" s="6">
        <v>88309</v>
      </c>
      <c r="AB3562" s="6" t="s">
        <v>2289</v>
      </c>
      <c r="AC3562" s="6" t="s">
        <v>48</v>
      </c>
      <c r="AD3562" s="6" t="s">
        <v>60</v>
      </c>
      <c r="AE3562" s="6">
        <v>3.5</v>
      </c>
      <c r="AF3562" s="104">
        <v>21.73</v>
      </c>
      <c r="AG3562" s="104">
        <v>76.06</v>
      </c>
    </row>
    <row r="3563" spans="1:33" ht="15" customHeight="1">
      <c r="A3563" s="112">
        <v>88316</v>
      </c>
      <c r="B3563" s="113" t="s">
        <v>2290</v>
      </c>
      <c r="C3563" s="112" t="s">
        <v>48</v>
      </c>
      <c r="D3563" s="112" t="s">
        <v>60</v>
      </c>
      <c r="E3563" s="114">
        <v>5.2</v>
      </c>
      <c r="F3563" s="115">
        <f t="shared" si="984"/>
        <v>12.84</v>
      </c>
      <c r="G3563" s="115">
        <f>ROUND(F3563*E3563,2)</f>
        <v>66.77</v>
      </c>
      <c r="AA3563" s="6">
        <v>88316</v>
      </c>
      <c r="AB3563" s="6" t="s">
        <v>2290</v>
      </c>
      <c r="AC3563" s="6" t="s">
        <v>48</v>
      </c>
      <c r="AD3563" s="6" t="s">
        <v>60</v>
      </c>
      <c r="AE3563" s="6">
        <v>5.2</v>
      </c>
      <c r="AF3563" s="104">
        <v>17.12</v>
      </c>
      <c r="AG3563" s="104">
        <v>89.02</v>
      </c>
    </row>
    <row r="3564" spans="1:33" ht="15" customHeight="1">
      <c r="A3564" s="107"/>
      <c r="B3564" s="107"/>
      <c r="C3564" s="107"/>
      <c r="D3564" s="107"/>
      <c r="E3564" s="116" t="s">
        <v>17</v>
      </c>
      <c r="F3564" s="116"/>
      <c r="G3564" s="117">
        <f>SUM(G3561:G3563)</f>
        <v>354.59999999999997</v>
      </c>
      <c r="AE3564" s="6" t="s">
        <v>17</v>
      </c>
      <c r="AG3564" s="104">
        <v>472.8</v>
      </c>
    </row>
    <row r="3565" spans="1:33" ht="15" customHeight="1">
      <c r="A3565" s="110" t="s">
        <v>18</v>
      </c>
      <c r="B3565" s="110"/>
      <c r="C3565" s="111" t="s">
        <v>2</v>
      </c>
      <c r="D3565" s="111" t="s">
        <v>3</v>
      </c>
      <c r="E3565" s="111" t="s">
        <v>4</v>
      </c>
      <c r="F3565" s="111" t="s">
        <v>5</v>
      </c>
      <c r="G3565" s="111" t="s">
        <v>6</v>
      </c>
      <c r="AA3565" s="6" t="s">
        <v>18</v>
      </c>
      <c r="AC3565" s="6" t="s">
        <v>2</v>
      </c>
      <c r="AD3565" s="6" t="s">
        <v>3</v>
      </c>
      <c r="AE3565" s="6" t="s">
        <v>4</v>
      </c>
      <c r="AF3565" s="104" t="s">
        <v>5</v>
      </c>
      <c r="AG3565" s="104" t="s">
        <v>6</v>
      </c>
    </row>
    <row r="3566" spans="1:33" ht="29.1" customHeight="1">
      <c r="A3566" s="112" t="s">
        <v>1156</v>
      </c>
      <c r="B3566" s="113" t="s">
        <v>1157</v>
      </c>
      <c r="C3566" s="112" t="s">
        <v>48</v>
      </c>
      <c r="D3566" s="112" t="s">
        <v>403</v>
      </c>
      <c r="E3566" s="114">
        <v>2.4E-2</v>
      </c>
      <c r="F3566" s="115">
        <f t="shared" ref="F3566" si="986">IF(D3566="H",$K$9*AF3566,$K$10*AF3566)</f>
        <v>382.71750000000003</v>
      </c>
      <c r="G3566" s="115">
        <f>ROUND(F3566*E3566,2)</f>
        <v>9.19</v>
      </c>
      <c r="AA3566" s="6" t="s">
        <v>1156</v>
      </c>
      <c r="AB3566" s="6" t="s">
        <v>1157</v>
      </c>
      <c r="AC3566" s="6" t="s">
        <v>48</v>
      </c>
      <c r="AD3566" s="6" t="s">
        <v>403</v>
      </c>
      <c r="AE3566" s="6">
        <v>2.4E-2</v>
      </c>
      <c r="AF3566" s="104">
        <v>510.29</v>
      </c>
      <c r="AG3566" s="104">
        <v>12.25</v>
      </c>
    </row>
    <row r="3567" spans="1:33" ht="15" customHeight="1">
      <c r="A3567" s="107"/>
      <c r="B3567" s="107"/>
      <c r="C3567" s="107"/>
      <c r="D3567" s="107"/>
      <c r="E3567" s="116" t="s">
        <v>20</v>
      </c>
      <c r="F3567" s="116"/>
      <c r="G3567" s="117">
        <f>SUM(G3566)</f>
        <v>9.19</v>
      </c>
      <c r="AE3567" s="6" t="s">
        <v>20</v>
      </c>
      <c r="AG3567" s="104">
        <v>12.25</v>
      </c>
    </row>
    <row r="3568" spans="1:33" ht="15" customHeight="1">
      <c r="A3568" s="107"/>
      <c r="B3568" s="107"/>
      <c r="C3568" s="107"/>
      <c r="D3568" s="107"/>
      <c r="E3568" s="118" t="s">
        <v>21</v>
      </c>
      <c r="F3568" s="118"/>
      <c r="G3568" s="119">
        <f>G3567+G3564+G3559</f>
        <v>2340.04</v>
      </c>
      <c r="AE3568" s="6" t="s">
        <v>21</v>
      </c>
      <c r="AG3568" s="104">
        <v>3120.05</v>
      </c>
    </row>
    <row r="3569" spans="1:33" ht="9.9499999999999993" customHeight="1">
      <c r="A3569" s="107"/>
      <c r="B3569" s="107"/>
      <c r="C3569" s="108"/>
      <c r="D3569" s="108"/>
      <c r="E3569" s="107"/>
      <c r="F3569" s="107"/>
      <c r="G3569" s="107"/>
    </row>
    <row r="3570" spans="1:33" ht="20.100000000000001" customHeight="1">
      <c r="A3570" s="109" t="s">
        <v>1158</v>
      </c>
      <c r="B3570" s="109"/>
      <c r="C3570" s="109"/>
      <c r="D3570" s="109"/>
      <c r="E3570" s="109"/>
      <c r="F3570" s="109"/>
      <c r="G3570" s="109"/>
      <c r="AA3570" s="6" t="s">
        <v>1158</v>
      </c>
    </row>
    <row r="3571" spans="1:33" ht="15" customHeight="1">
      <c r="A3571" s="110" t="s">
        <v>63</v>
      </c>
      <c r="B3571" s="110"/>
      <c r="C3571" s="111" t="s">
        <v>2</v>
      </c>
      <c r="D3571" s="111" t="s">
        <v>3</v>
      </c>
      <c r="E3571" s="111" t="s">
        <v>4</v>
      </c>
      <c r="F3571" s="111" t="s">
        <v>5</v>
      </c>
      <c r="G3571" s="111" t="s">
        <v>6</v>
      </c>
      <c r="AA3571" s="6" t="s">
        <v>63</v>
      </c>
      <c r="AC3571" s="6" t="s">
        <v>2</v>
      </c>
      <c r="AD3571" s="6" t="s">
        <v>3</v>
      </c>
      <c r="AE3571" s="6" t="s">
        <v>4</v>
      </c>
      <c r="AF3571" s="104" t="s">
        <v>5</v>
      </c>
      <c r="AG3571" s="104" t="s">
        <v>6</v>
      </c>
    </row>
    <row r="3572" spans="1:33" ht="29.1" customHeight="1">
      <c r="A3572" s="112" t="s">
        <v>1159</v>
      </c>
      <c r="B3572" s="113" t="s">
        <v>1160</v>
      </c>
      <c r="C3572" s="112" t="s">
        <v>8</v>
      </c>
      <c r="D3572" s="112" t="s">
        <v>87</v>
      </c>
      <c r="E3572" s="114">
        <v>1.2434000000000001</v>
      </c>
      <c r="F3572" s="115">
        <f>0.75*AF3572</f>
        <v>1.6124999999999998</v>
      </c>
      <c r="G3572" s="115">
        <f t="shared" ref="G3572:G3573" si="987">ROUND(F3572*E3572,2)</f>
        <v>2</v>
      </c>
      <c r="AA3572" s="6" t="s">
        <v>1159</v>
      </c>
      <c r="AB3572" s="6" t="s">
        <v>1160</v>
      </c>
      <c r="AC3572" s="6" t="s">
        <v>8</v>
      </c>
      <c r="AD3572" s="6" t="s">
        <v>87</v>
      </c>
      <c r="AE3572" s="6">
        <v>1.2434000000000001</v>
      </c>
      <c r="AF3572" s="104">
        <v>2.15</v>
      </c>
      <c r="AG3572" s="104">
        <v>2.67</v>
      </c>
    </row>
    <row r="3573" spans="1:33" ht="20.100000000000001" customHeight="1">
      <c r="A3573" s="112" t="s">
        <v>1161</v>
      </c>
      <c r="B3573" s="113" t="s">
        <v>1162</v>
      </c>
      <c r="C3573" s="112" t="s">
        <v>8</v>
      </c>
      <c r="D3573" s="112" t="s">
        <v>55</v>
      </c>
      <c r="E3573" s="114">
        <v>9.4000000000000004E-3</v>
      </c>
      <c r="F3573" s="115">
        <f t="shared" ref="F3572:F3573" si="988">IF(D3573="H",$K$9*AF3573,$K$10*AF3573)</f>
        <v>3.7425000000000002</v>
      </c>
      <c r="G3573" s="115">
        <f t="shared" si="987"/>
        <v>0.04</v>
      </c>
      <c r="AA3573" s="6" t="s">
        <v>1161</v>
      </c>
      <c r="AB3573" s="6" t="s">
        <v>1162</v>
      </c>
      <c r="AC3573" s="6" t="s">
        <v>8</v>
      </c>
      <c r="AD3573" s="6" t="s">
        <v>55</v>
      </c>
      <c r="AE3573" s="6">
        <v>9.4000000000000004E-3</v>
      </c>
      <c r="AF3573" s="104">
        <v>4.99</v>
      </c>
      <c r="AG3573" s="104">
        <v>0.04</v>
      </c>
    </row>
    <row r="3574" spans="1:33" ht="15" customHeight="1">
      <c r="A3574" s="107"/>
      <c r="B3574" s="107"/>
      <c r="C3574" s="107"/>
      <c r="D3574" s="107"/>
      <c r="E3574" s="116" t="s">
        <v>75</v>
      </c>
      <c r="F3574" s="116"/>
      <c r="G3574" s="117">
        <f>SUM(G3572:G3573)</f>
        <v>2.04</v>
      </c>
      <c r="AE3574" s="6" t="s">
        <v>75</v>
      </c>
      <c r="AG3574" s="104">
        <v>2.71</v>
      </c>
    </row>
    <row r="3575" spans="1:33" ht="15" customHeight="1">
      <c r="A3575" s="110" t="s">
        <v>96</v>
      </c>
      <c r="B3575" s="110"/>
      <c r="C3575" s="111" t="s">
        <v>2</v>
      </c>
      <c r="D3575" s="111" t="s">
        <v>3</v>
      </c>
      <c r="E3575" s="111" t="s">
        <v>4</v>
      </c>
      <c r="F3575" s="111" t="s">
        <v>5</v>
      </c>
      <c r="G3575" s="111" t="s">
        <v>6</v>
      </c>
      <c r="AA3575" s="6" t="s">
        <v>96</v>
      </c>
      <c r="AC3575" s="6" t="s">
        <v>2</v>
      </c>
      <c r="AD3575" s="6" t="s">
        <v>3</v>
      </c>
      <c r="AE3575" s="6" t="s">
        <v>4</v>
      </c>
      <c r="AF3575" s="104" t="s">
        <v>5</v>
      </c>
      <c r="AG3575" s="104" t="s">
        <v>6</v>
      </c>
    </row>
    <row r="3576" spans="1:33" ht="15" customHeight="1">
      <c r="A3576" s="112" t="s">
        <v>1085</v>
      </c>
      <c r="B3576" s="113" t="s">
        <v>1743</v>
      </c>
      <c r="C3576" s="112" t="s">
        <v>8</v>
      </c>
      <c r="D3576" s="112" t="s">
        <v>36</v>
      </c>
      <c r="E3576" s="114">
        <v>2.9000000000000001E-2</v>
      </c>
      <c r="F3576" s="115">
        <f t="shared" ref="F3576:F3577" si="989">IF(D3576="H",$K$9*AF3576,$K$10*AF3576)</f>
        <v>13.5975</v>
      </c>
      <c r="G3576" s="115">
        <f t="shared" ref="G3576:G3577" si="990">ROUND(F3576*E3576,2)</f>
        <v>0.39</v>
      </c>
      <c r="AA3576" s="6" t="s">
        <v>1085</v>
      </c>
      <c r="AB3576" s="6" t="s">
        <v>1743</v>
      </c>
      <c r="AC3576" s="6" t="s">
        <v>8</v>
      </c>
      <c r="AD3576" s="6" t="s">
        <v>36</v>
      </c>
      <c r="AE3576" s="6">
        <v>2.9000000000000001E-2</v>
      </c>
      <c r="AF3576" s="104">
        <v>18.13</v>
      </c>
      <c r="AG3576" s="104">
        <v>0.52</v>
      </c>
    </row>
    <row r="3577" spans="1:33" ht="15" customHeight="1">
      <c r="A3577" s="112" t="s">
        <v>1086</v>
      </c>
      <c r="B3577" s="113" t="s">
        <v>1744</v>
      </c>
      <c r="C3577" s="112" t="s">
        <v>8</v>
      </c>
      <c r="D3577" s="112" t="s">
        <v>36</v>
      </c>
      <c r="E3577" s="114">
        <v>2.9000000000000001E-2</v>
      </c>
      <c r="F3577" s="115">
        <f t="shared" si="989"/>
        <v>16.484999999999999</v>
      </c>
      <c r="G3577" s="115">
        <f t="shared" si="990"/>
        <v>0.48</v>
      </c>
      <c r="AA3577" s="6" t="s">
        <v>1086</v>
      </c>
      <c r="AB3577" s="6" t="s">
        <v>1744</v>
      </c>
      <c r="AC3577" s="6" t="s">
        <v>8</v>
      </c>
      <c r="AD3577" s="6" t="s">
        <v>36</v>
      </c>
      <c r="AE3577" s="6">
        <v>2.9000000000000001E-2</v>
      </c>
      <c r="AF3577" s="104">
        <v>21.98</v>
      </c>
      <c r="AG3577" s="104">
        <v>0.63</v>
      </c>
    </row>
    <row r="3578" spans="1:33" ht="18" customHeight="1">
      <c r="A3578" s="107"/>
      <c r="B3578" s="107"/>
      <c r="C3578" s="107"/>
      <c r="D3578" s="107"/>
      <c r="E3578" s="116" t="s">
        <v>99</v>
      </c>
      <c r="F3578" s="116"/>
      <c r="G3578" s="117">
        <f>SUM(G3576:G3577)</f>
        <v>0.87</v>
      </c>
      <c r="AE3578" s="6" t="s">
        <v>99</v>
      </c>
      <c r="AG3578" s="104">
        <v>1.1499999999999999</v>
      </c>
    </row>
    <row r="3579" spans="1:33" ht="15" customHeight="1">
      <c r="A3579" s="107"/>
      <c r="B3579" s="107"/>
      <c r="C3579" s="107"/>
      <c r="D3579" s="107"/>
      <c r="E3579" s="118" t="s">
        <v>21</v>
      </c>
      <c r="F3579" s="118"/>
      <c r="G3579" s="119">
        <f>SUM(G3578,G3574)</f>
        <v>2.91</v>
      </c>
      <c r="AE3579" s="6" t="s">
        <v>21</v>
      </c>
      <c r="AG3579" s="104">
        <v>3.86</v>
      </c>
    </row>
    <row r="3580" spans="1:33" ht="9.9499999999999993" customHeight="1">
      <c r="A3580" s="107"/>
      <c r="B3580" s="107"/>
      <c r="C3580" s="108"/>
      <c r="D3580" s="108"/>
      <c r="E3580" s="107"/>
      <c r="F3580" s="107"/>
      <c r="G3580" s="107"/>
    </row>
    <row r="3581" spans="1:33" ht="20.100000000000001" customHeight="1">
      <c r="A3581" s="109" t="s">
        <v>1163</v>
      </c>
      <c r="B3581" s="109"/>
      <c r="C3581" s="109"/>
      <c r="D3581" s="109"/>
      <c r="E3581" s="109"/>
      <c r="F3581" s="109"/>
      <c r="G3581" s="109"/>
      <c r="AA3581" s="6" t="s">
        <v>1163</v>
      </c>
    </row>
    <row r="3582" spans="1:33" ht="15" customHeight="1">
      <c r="A3582" s="110" t="s">
        <v>63</v>
      </c>
      <c r="B3582" s="110"/>
      <c r="C3582" s="111" t="s">
        <v>2</v>
      </c>
      <c r="D3582" s="111" t="s">
        <v>3</v>
      </c>
      <c r="E3582" s="111" t="s">
        <v>4</v>
      </c>
      <c r="F3582" s="111" t="s">
        <v>5</v>
      </c>
      <c r="G3582" s="111" t="s">
        <v>6</v>
      </c>
      <c r="AA3582" s="6" t="s">
        <v>63</v>
      </c>
      <c r="AC3582" s="6" t="s">
        <v>2</v>
      </c>
      <c r="AD3582" s="6" t="s">
        <v>3</v>
      </c>
      <c r="AE3582" s="6" t="s">
        <v>4</v>
      </c>
      <c r="AF3582" s="104" t="s">
        <v>5</v>
      </c>
      <c r="AG3582" s="104" t="s">
        <v>6</v>
      </c>
    </row>
    <row r="3583" spans="1:33" ht="29.1" customHeight="1">
      <c r="A3583" s="112" t="s">
        <v>1164</v>
      </c>
      <c r="B3583" s="113" t="s">
        <v>1165</v>
      </c>
      <c r="C3583" s="112" t="s">
        <v>8</v>
      </c>
      <c r="D3583" s="112" t="s">
        <v>87</v>
      </c>
      <c r="E3583" s="114">
        <v>1.2434000000000001</v>
      </c>
      <c r="F3583" s="115">
        <f>0.75*AF3583</f>
        <v>2.6774999999999998</v>
      </c>
      <c r="G3583" s="115">
        <f t="shared" ref="G3583:G3584" si="991">ROUND(F3583*E3583,2)</f>
        <v>3.33</v>
      </c>
      <c r="AA3583" s="6" t="s">
        <v>1164</v>
      </c>
      <c r="AB3583" s="6" t="s">
        <v>1165</v>
      </c>
      <c r="AC3583" s="6" t="s">
        <v>8</v>
      </c>
      <c r="AD3583" s="6" t="s">
        <v>87</v>
      </c>
      <c r="AE3583" s="6">
        <v>1.2434000000000001</v>
      </c>
      <c r="AF3583" s="104">
        <v>3.57</v>
      </c>
      <c r="AG3583" s="104">
        <v>4.43</v>
      </c>
    </row>
    <row r="3584" spans="1:33" ht="20.100000000000001" customHeight="1">
      <c r="A3584" s="112" t="s">
        <v>1161</v>
      </c>
      <c r="B3584" s="113" t="s">
        <v>1162</v>
      </c>
      <c r="C3584" s="112" t="s">
        <v>8</v>
      </c>
      <c r="D3584" s="112" t="s">
        <v>55</v>
      </c>
      <c r="E3584" s="114">
        <v>9.4000000000000004E-3</v>
      </c>
      <c r="F3584" s="115">
        <f t="shared" ref="F3583:F3584" si="992">IF(D3584="H",$K$9*AF3584,$K$10*AF3584)</f>
        <v>3.7425000000000002</v>
      </c>
      <c r="G3584" s="115">
        <f t="shared" si="991"/>
        <v>0.04</v>
      </c>
      <c r="AA3584" s="6" t="s">
        <v>1161</v>
      </c>
      <c r="AB3584" s="6" t="s">
        <v>1162</v>
      </c>
      <c r="AC3584" s="6" t="s">
        <v>8</v>
      </c>
      <c r="AD3584" s="6" t="s">
        <v>55</v>
      </c>
      <c r="AE3584" s="6">
        <v>9.4000000000000004E-3</v>
      </c>
      <c r="AF3584" s="104">
        <v>4.99</v>
      </c>
      <c r="AG3584" s="104">
        <v>0.04</v>
      </c>
    </row>
    <row r="3585" spans="1:33" ht="15" customHeight="1">
      <c r="A3585" s="107"/>
      <c r="B3585" s="107"/>
      <c r="C3585" s="107"/>
      <c r="D3585" s="107"/>
      <c r="E3585" s="116" t="s">
        <v>75</v>
      </c>
      <c r="F3585" s="116"/>
      <c r="G3585" s="117">
        <f>SUM(G3583:G3584)</f>
        <v>3.37</v>
      </c>
      <c r="AE3585" s="6" t="s">
        <v>75</v>
      </c>
      <c r="AG3585" s="104">
        <v>4.47</v>
      </c>
    </row>
    <row r="3586" spans="1:33" ht="15" customHeight="1">
      <c r="A3586" s="110" t="s">
        <v>96</v>
      </c>
      <c r="B3586" s="110"/>
      <c r="C3586" s="111" t="s">
        <v>2</v>
      </c>
      <c r="D3586" s="111" t="s">
        <v>3</v>
      </c>
      <c r="E3586" s="111" t="s">
        <v>4</v>
      </c>
      <c r="F3586" s="111" t="s">
        <v>5</v>
      </c>
      <c r="G3586" s="111" t="s">
        <v>6</v>
      </c>
      <c r="AA3586" s="6" t="s">
        <v>96</v>
      </c>
      <c r="AC3586" s="6" t="s">
        <v>2</v>
      </c>
      <c r="AD3586" s="6" t="s">
        <v>3</v>
      </c>
      <c r="AE3586" s="6" t="s">
        <v>4</v>
      </c>
      <c r="AF3586" s="104" t="s">
        <v>5</v>
      </c>
      <c r="AG3586" s="104" t="s">
        <v>6</v>
      </c>
    </row>
    <row r="3587" spans="1:33" ht="15" customHeight="1">
      <c r="A3587" s="112" t="s">
        <v>1085</v>
      </c>
      <c r="B3587" s="113" t="s">
        <v>1743</v>
      </c>
      <c r="C3587" s="112" t="s">
        <v>8</v>
      </c>
      <c r="D3587" s="112" t="s">
        <v>36</v>
      </c>
      <c r="E3587" s="114">
        <v>3.9E-2</v>
      </c>
      <c r="F3587" s="115">
        <f t="shared" ref="F3587:F3588" si="993">IF(D3587="H",$K$9*AF3587,$K$10*AF3587)</f>
        <v>13.5975</v>
      </c>
      <c r="G3587" s="115">
        <f t="shared" ref="G3587:G3588" si="994">ROUND(F3587*E3587,2)</f>
        <v>0.53</v>
      </c>
      <c r="AA3587" s="6" t="s">
        <v>1085</v>
      </c>
      <c r="AB3587" s="6" t="s">
        <v>1743</v>
      </c>
      <c r="AC3587" s="6" t="s">
        <v>8</v>
      </c>
      <c r="AD3587" s="6" t="s">
        <v>36</v>
      </c>
      <c r="AE3587" s="6">
        <v>3.9E-2</v>
      </c>
      <c r="AF3587" s="104">
        <v>18.13</v>
      </c>
      <c r="AG3587" s="104">
        <v>0.7</v>
      </c>
    </row>
    <row r="3588" spans="1:33" ht="15" customHeight="1">
      <c r="A3588" s="112" t="s">
        <v>1086</v>
      </c>
      <c r="B3588" s="113" t="s">
        <v>1744</v>
      </c>
      <c r="C3588" s="112" t="s">
        <v>8</v>
      </c>
      <c r="D3588" s="112" t="s">
        <v>36</v>
      </c>
      <c r="E3588" s="114">
        <v>3.9E-2</v>
      </c>
      <c r="F3588" s="115">
        <f t="shared" si="993"/>
        <v>16.484999999999999</v>
      </c>
      <c r="G3588" s="115">
        <f t="shared" si="994"/>
        <v>0.64</v>
      </c>
      <c r="AA3588" s="6" t="s">
        <v>1086</v>
      </c>
      <c r="AB3588" s="6" t="s">
        <v>1744</v>
      </c>
      <c r="AC3588" s="6" t="s">
        <v>8</v>
      </c>
      <c r="AD3588" s="6" t="s">
        <v>36</v>
      </c>
      <c r="AE3588" s="6">
        <v>3.9E-2</v>
      </c>
      <c r="AF3588" s="104">
        <v>21.98</v>
      </c>
      <c r="AG3588" s="104">
        <v>0.85</v>
      </c>
    </row>
    <row r="3589" spans="1:33" ht="18" customHeight="1">
      <c r="A3589" s="107"/>
      <c r="B3589" s="107"/>
      <c r="C3589" s="107"/>
      <c r="D3589" s="107"/>
      <c r="E3589" s="116" t="s">
        <v>99</v>
      </c>
      <c r="F3589" s="116"/>
      <c r="G3589" s="117">
        <f>SUM(G3587:G3588)</f>
        <v>1.17</v>
      </c>
      <c r="AE3589" s="6" t="s">
        <v>99</v>
      </c>
      <c r="AG3589" s="104">
        <v>1.55</v>
      </c>
    </row>
    <row r="3590" spans="1:33" ht="15" customHeight="1">
      <c r="A3590" s="107"/>
      <c r="B3590" s="107"/>
      <c r="C3590" s="107"/>
      <c r="D3590" s="107"/>
      <c r="E3590" s="118" t="s">
        <v>21</v>
      </c>
      <c r="F3590" s="118"/>
      <c r="G3590" s="119">
        <f>SUM(G3589,G3585)</f>
        <v>4.54</v>
      </c>
      <c r="AE3590" s="6" t="s">
        <v>21</v>
      </c>
      <c r="AG3590" s="104">
        <v>6.02</v>
      </c>
    </row>
    <row r="3591" spans="1:33" ht="9.9499999999999993" customHeight="1">
      <c r="A3591" s="107"/>
      <c r="B3591" s="107"/>
      <c r="C3591" s="108"/>
      <c r="D3591" s="108"/>
      <c r="E3591" s="107"/>
      <c r="F3591" s="107"/>
      <c r="G3591" s="107"/>
    </row>
    <row r="3592" spans="1:33" ht="20.100000000000001" customHeight="1">
      <c r="A3592" s="109" t="s">
        <v>1166</v>
      </c>
      <c r="B3592" s="109"/>
      <c r="C3592" s="109"/>
      <c r="D3592" s="109"/>
      <c r="E3592" s="109"/>
      <c r="F3592" s="109"/>
      <c r="G3592" s="109"/>
      <c r="AA3592" s="6" t="s">
        <v>1166</v>
      </c>
    </row>
    <row r="3593" spans="1:33" ht="15" customHeight="1">
      <c r="A3593" s="110" t="s">
        <v>63</v>
      </c>
      <c r="B3593" s="110"/>
      <c r="C3593" s="111" t="s">
        <v>2</v>
      </c>
      <c r="D3593" s="111" t="s">
        <v>3</v>
      </c>
      <c r="E3593" s="111" t="s">
        <v>4</v>
      </c>
      <c r="F3593" s="111" t="s">
        <v>5</v>
      </c>
      <c r="G3593" s="111" t="s">
        <v>6</v>
      </c>
      <c r="AA3593" s="6" t="s">
        <v>63</v>
      </c>
      <c r="AC3593" s="6" t="s">
        <v>2</v>
      </c>
      <c r="AD3593" s="6" t="s">
        <v>3</v>
      </c>
      <c r="AE3593" s="6" t="s">
        <v>4</v>
      </c>
      <c r="AF3593" s="104" t="s">
        <v>5</v>
      </c>
      <c r="AG3593" s="104" t="s">
        <v>6</v>
      </c>
    </row>
    <row r="3594" spans="1:33" ht="29.1" customHeight="1">
      <c r="A3594" s="112" t="s">
        <v>1167</v>
      </c>
      <c r="B3594" s="113" t="s">
        <v>1168</v>
      </c>
      <c r="C3594" s="112" t="s">
        <v>8</v>
      </c>
      <c r="D3594" s="112" t="s">
        <v>87</v>
      </c>
      <c r="E3594" s="114">
        <v>1.2434000000000001</v>
      </c>
      <c r="F3594" s="115">
        <f>0.75*AF3594</f>
        <v>3.8475000000000001</v>
      </c>
      <c r="G3594" s="115">
        <f t="shared" ref="G3594:G3595" si="995">ROUND(F3594*E3594,2)</f>
        <v>4.78</v>
      </c>
      <c r="AA3594" s="6" t="s">
        <v>1167</v>
      </c>
      <c r="AB3594" s="6" t="s">
        <v>1168</v>
      </c>
      <c r="AC3594" s="6" t="s">
        <v>8</v>
      </c>
      <c r="AD3594" s="6" t="s">
        <v>87</v>
      </c>
      <c r="AE3594" s="6">
        <v>1.2434000000000001</v>
      </c>
      <c r="AF3594" s="104">
        <v>5.13</v>
      </c>
      <c r="AG3594" s="104">
        <v>6.37</v>
      </c>
    </row>
    <row r="3595" spans="1:33" ht="20.100000000000001" customHeight="1">
      <c r="A3595" s="112" t="s">
        <v>1161</v>
      </c>
      <c r="B3595" s="113" t="s">
        <v>1162</v>
      </c>
      <c r="C3595" s="112" t="s">
        <v>8</v>
      </c>
      <c r="D3595" s="112" t="s">
        <v>55</v>
      </c>
      <c r="E3595" s="114">
        <v>9.4000000000000004E-3</v>
      </c>
      <c r="F3595" s="115">
        <f t="shared" ref="F3594:F3595" si="996">IF(D3595="H",$K$9*AF3595,$K$10*AF3595)</f>
        <v>3.7425000000000002</v>
      </c>
      <c r="G3595" s="115">
        <f t="shared" si="995"/>
        <v>0.04</v>
      </c>
      <c r="AA3595" s="6" t="s">
        <v>1161</v>
      </c>
      <c r="AB3595" s="6" t="s">
        <v>1162</v>
      </c>
      <c r="AC3595" s="6" t="s">
        <v>8</v>
      </c>
      <c r="AD3595" s="6" t="s">
        <v>55</v>
      </c>
      <c r="AE3595" s="6">
        <v>9.4000000000000004E-3</v>
      </c>
      <c r="AF3595" s="104">
        <v>4.99</v>
      </c>
      <c r="AG3595" s="104">
        <v>0.04</v>
      </c>
    </row>
    <row r="3596" spans="1:33" ht="15" customHeight="1">
      <c r="A3596" s="107"/>
      <c r="B3596" s="107"/>
      <c r="C3596" s="107"/>
      <c r="D3596" s="107"/>
      <c r="E3596" s="116" t="s">
        <v>75</v>
      </c>
      <c r="F3596" s="116"/>
      <c r="G3596" s="117">
        <f>SUM(G3594:G3595)</f>
        <v>4.82</v>
      </c>
      <c r="AE3596" s="6" t="s">
        <v>75</v>
      </c>
      <c r="AG3596" s="104">
        <v>6.41</v>
      </c>
    </row>
    <row r="3597" spans="1:33" ht="15" customHeight="1">
      <c r="A3597" s="110" t="s">
        <v>96</v>
      </c>
      <c r="B3597" s="110"/>
      <c r="C3597" s="111" t="s">
        <v>2</v>
      </c>
      <c r="D3597" s="111" t="s">
        <v>3</v>
      </c>
      <c r="E3597" s="111" t="s">
        <v>4</v>
      </c>
      <c r="F3597" s="111" t="s">
        <v>5</v>
      </c>
      <c r="G3597" s="111" t="s">
        <v>6</v>
      </c>
      <c r="AA3597" s="6" t="s">
        <v>96</v>
      </c>
      <c r="AC3597" s="6" t="s">
        <v>2</v>
      </c>
      <c r="AD3597" s="6" t="s">
        <v>3</v>
      </c>
      <c r="AE3597" s="6" t="s">
        <v>4</v>
      </c>
      <c r="AF3597" s="104" t="s">
        <v>5</v>
      </c>
      <c r="AG3597" s="104" t="s">
        <v>6</v>
      </c>
    </row>
    <row r="3598" spans="1:33" ht="15" customHeight="1">
      <c r="A3598" s="112" t="s">
        <v>1085</v>
      </c>
      <c r="B3598" s="113" t="s">
        <v>1743</v>
      </c>
      <c r="C3598" s="112" t="s">
        <v>8</v>
      </c>
      <c r="D3598" s="112" t="s">
        <v>36</v>
      </c>
      <c r="E3598" s="114">
        <v>5.0999999999999997E-2</v>
      </c>
      <c r="F3598" s="115">
        <f t="shared" ref="F3598:F3599" si="997">IF(D3598="H",$K$9*AF3598,$K$10*AF3598)</f>
        <v>13.5975</v>
      </c>
      <c r="G3598" s="115">
        <f t="shared" ref="G3598:G3599" si="998">ROUND(F3598*E3598,2)</f>
        <v>0.69</v>
      </c>
      <c r="AA3598" s="6" t="s">
        <v>1085</v>
      </c>
      <c r="AB3598" s="6" t="s">
        <v>1743</v>
      </c>
      <c r="AC3598" s="6" t="s">
        <v>8</v>
      </c>
      <c r="AD3598" s="6" t="s">
        <v>36</v>
      </c>
      <c r="AE3598" s="6">
        <v>5.0999999999999997E-2</v>
      </c>
      <c r="AF3598" s="104">
        <v>18.13</v>
      </c>
      <c r="AG3598" s="104">
        <v>0.92</v>
      </c>
    </row>
    <row r="3599" spans="1:33" ht="15" customHeight="1">
      <c r="A3599" s="112" t="s">
        <v>1086</v>
      </c>
      <c r="B3599" s="113" t="s">
        <v>1744</v>
      </c>
      <c r="C3599" s="112" t="s">
        <v>8</v>
      </c>
      <c r="D3599" s="112" t="s">
        <v>36</v>
      </c>
      <c r="E3599" s="114">
        <v>5.0999999999999997E-2</v>
      </c>
      <c r="F3599" s="115">
        <f t="shared" si="997"/>
        <v>16.484999999999999</v>
      </c>
      <c r="G3599" s="115">
        <f t="shared" si="998"/>
        <v>0.84</v>
      </c>
      <c r="AA3599" s="6" t="s">
        <v>1086</v>
      </c>
      <c r="AB3599" s="6" t="s">
        <v>1744</v>
      </c>
      <c r="AC3599" s="6" t="s">
        <v>8</v>
      </c>
      <c r="AD3599" s="6" t="s">
        <v>36</v>
      </c>
      <c r="AE3599" s="6">
        <v>5.0999999999999997E-2</v>
      </c>
      <c r="AF3599" s="104">
        <v>21.98</v>
      </c>
      <c r="AG3599" s="104">
        <v>1.1200000000000001</v>
      </c>
    </row>
    <row r="3600" spans="1:33" ht="18" customHeight="1">
      <c r="A3600" s="107"/>
      <c r="B3600" s="107"/>
      <c r="C3600" s="107"/>
      <c r="D3600" s="107"/>
      <c r="E3600" s="116" t="s">
        <v>99</v>
      </c>
      <c r="F3600" s="116"/>
      <c r="G3600" s="117">
        <f>SUM(G3598:G3599)</f>
        <v>1.5299999999999998</v>
      </c>
      <c r="AE3600" s="6" t="s">
        <v>99</v>
      </c>
      <c r="AG3600" s="104">
        <v>2.04</v>
      </c>
    </row>
    <row r="3601" spans="1:33" ht="15" customHeight="1">
      <c r="A3601" s="107"/>
      <c r="B3601" s="107"/>
      <c r="C3601" s="107"/>
      <c r="D3601" s="107"/>
      <c r="E3601" s="118" t="s">
        <v>21</v>
      </c>
      <c r="F3601" s="118"/>
      <c r="G3601" s="119">
        <f>SUM(G3600,G3596)</f>
        <v>6.35</v>
      </c>
      <c r="AE3601" s="6" t="s">
        <v>21</v>
      </c>
      <c r="AG3601" s="104">
        <v>8.4499999999999993</v>
      </c>
    </row>
    <row r="3602" spans="1:33" ht="9.9499999999999993" customHeight="1">
      <c r="A3602" s="107"/>
      <c r="B3602" s="107"/>
      <c r="C3602" s="108"/>
      <c r="D3602" s="108"/>
      <c r="E3602" s="107"/>
      <c r="F3602" s="107"/>
      <c r="G3602" s="107"/>
    </row>
    <row r="3603" spans="1:33" ht="20.100000000000001" customHeight="1">
      <c r="A3603" s="109" t="s">
        <v>2293</v>
      </c>
      <c r="B3603" s="109"/>
      <c r="C3603" s="109"/>
      <c r="D3603" s="109"/>
      <c r="E3603" s="109"/>
      <c r="F3603" s="109"/>
      <c r="G3603" s="109"/>
      <c r="AA3603" s="6" t="s">
        <v>2293</v>
      </c>
    </row>
    <row r="3604" spans="1:33" ht="15" customHeight="1">
      <c r="A3604" s="110" t="s">
        <v>63</v>
      </c>
      <c r="B3604" s="110"/>
      <c r="C3604" s="111" t="s">
        <v>2</v>
      </c>
      <c r="D3604" s="111" t="s">
        <v>3</v>
      </c>
      <c r="E3604" s="111" t="s">
        <v>4</v>
      </c>
      <c r="F3604" s="111" t="s">
        <v>5</v>
      </c>
      <c r="G3604" s="111" t="s">
        <v>6</v>
      </c>
      <c r="AA3604" s="6" t="s">
        <v>63</v>
      </c>
      <c r="AC3604" s="6" t="s">
        <v>2</v>
      </c>
      <c r="AD3604" s="6" t="s">
        <v>3</v>
      </c>
      <c r="AE3604" s="6" t="s">
        <v>4</v>
      </c>
      <c r="AF3604" s="104" t="s">
        <v>5</v>
      </c>
      <c r="AG3604" s="104" t="s">
        <v>6</v>
      </c>
    </row>
    <row r="3605" spans="1:33" ht="29.1" customHeight="1">
      <c r="A3605" s="112" t="s">
        <v>1172</v>
      </c>
      <c r="B3605" s="113" t="s">
        <v>1173</v>
      </c>
      <c r="C3605" s="112" t="s">
        <v>8</v>
      </c>
      <c r="D3605" s="112" t="s">
        <v>87</v>
      </c>
      <c r="E3605" s="114">
        <v>1.0269999999999999</v>
      </c>
      <c r="F3605" s="115">
        <f>0.75*AF3605</f>
        <v>11.1675</v>
      </c>
      <c r="G3605" s="115">
        <f t="shared" ref="G3605:G3606" si="999">ROUND(F3605*E3605,2)</f>
        <v>11.47</v>
      </c>
      <c r="AA3605" s="6" t="s">
        <v>1172</v>
      </c>
      <c r="AB3605" s="6" t="s">
        <v>1173</v>
      </c>
      <c r="AC3605" s="6" t="s">
        <v>8</v>
      </c>
      <c r="AD3605" s="6" t="s">
        <v>87</v>
      </c>
      <c r="AE3605" s="6">
        <v>1.0269999999999999</v>
      </c>
      <c r="AF3605" s="104">
        <v>14.89</v>
      </c>
      <c r="AG3605" s="104">
        <v>15.29</v>
      </c>
    </row>
    <row r="3606" spans="1:33" ht="20.100000000000001" customHeight="1">
      <c r="A3606" s="112" t="s">
        <v>1161</v>
      </c>
      <c r="B3606" s="113" t="s">
        <v>1162</v>
      </c>
      <c r="C3606" s="112" t="s">
        <v>8</v>
      </c>
      <c r="D3606" s="112" t="s">
        <v>55</v>
      </c>
      <c r="E3606" s="114">
        <v>0.01</v>
      </c>
      <c r="F3606" s="115">
        <f t="shared" ref="F3605:F3606" si="1000">IF(D3606="H",$K$9*AF3606,$K$10*AF3606)</f>
        <v>3.7425000000000002</v>
      </c>
      <c r="G3606" s="115">
        <f t="shared" si="999"/>
        <v>0.04</v>
      </c>
      <c r="AA3606" s="6" t="s">
        <v>1161</v>
      </c>
      <c r="AB3606" s="6" t="s">
        <v>1162</v>
      </c>
      <c r="AC3606" s="6" t="s">
        <v>8</v>
      </c>
      <c r="AD3606" s="6" t="s">
        <v>55</v>
      </c>
      <c r="AE3606" s="6">
        <v>0.01</v>
      </c>
      <c r="AF3606" s="104">
        <v>4.99</v>
      </c>
      <c r="AG3606" s="104">
        <v>0.04</v>
      </c>
    </row>
    <row r="3607" spans="1:33" ht="15" customHeight="1">
      <c r="A3607" s="107"/>
      <c r="B3607" s="107"/>
      <c r="C3607" s="107"/>
      <c r="D3607" s="107"/>
      <c r="E3607" s="116" t="s">
        <v>75</v>
      </c>
      <c r="F3607" s="116"/>
      <c r="G3607" s="117">
        <f>SUM(G3605:G3606)</f>
        <v>11.51</v>
      </c>
      <c r="AE3607" s="6" t="s">
        <v>75</v>
      </c>
      <c r="AG3607" s="104">
        <v>15.33</v>
      </c>
    </row>
    <row r="3608" spans="1:33" ht="15" customHeight="1">
      <c r="A3608" s="110" t="s">
        <v>96</v>
      </c>
      <c r="B3608" s="110"/>
      <c r="C3608" s="111" t="s">
        <v>2</v>
      </c>
      <c r="D3608" s="111" t="s">
        <v>3</v>
      </c>
      <c r="E3608" s="111" t="s">
        <v>4</v>
      </c>
      <c r="F3608" s="111" t="s">
        <v>5</v>
      </c>
      <c r="G3608" s="111" t="s">
        <v>6</v>
      </c>
      <c r="AA3608" s="6" t="s">
        <v>96</v>
      </c>
      <c r="AC3608" s="6" t="s">
        <v>2</v>
      </c>
      <c r="AD3608" s="6" t="s">
        <v>3</v>
      </c>
      <c r="AE3608" s="6" t="s">
        <v>4</v>
      </c>
      <c r="AF3608" s="104" t="s">
        <v>5</v>
      </c>
      <c r="AG3608" s="104" t="s">
        <v>6</v>
      </c>
    </row>
    <row r="3609" spans="1:33" ht="15" customHeight="1">
      <c r="A3609" s="112" t="s">
        <v>1085</v>
      </c>
      <c r="B3609" s="113" t="s">
        <v>1743</v>
      </c>
      <c r="C3609" s="112" t="s">
        <v>8</v>
      </c>
      <c r="D3609" s="112" t="s">
        <v>36</v>
      </c>
      <c r="E3609" s="114">
        <v>1.2999999999999999E-2</v>
      </c>
      <c r="F3609" s="115">
        <f t="shared" ref="F3609:F3610" si="1001">IF(D3609="H",$K$9*AF3609,$K$10*AF3609)</f>
        <v>13.5975</v>
      </c>
      <c r="G3609" s="115">
        <f t="shared" ref="G3609:G3610" si="1002">ROUND(F3609*E3609,2)</f>
        <v>0.18</v>
      </c>
      <c r="AA3609" s="6" t="s">
        <v>1085</v>
      </c>
      <c r="AB3609" s="6" t="s">
        <v>1743</v>
      </c>
      <c r="AC3609" s="6" t="s">
        <v>8</v>
      </c>
      <c r="AD3609" s="6" t="s">
        <v>36</v>
      </c>
      <c r="AE3609" s="6">
        <v>1.2999999999999999E-2</v>
      </c>
      <c r="AF3609" s="104">
        <v>18.13</v>
      </c>
      <c r="AG3609" s="104">
        <v>0.23</v>
      </c>
    </row>
    <row r="3610" spans="1:33" ht="15" customHeight="1">
      <c r="A3610" s="112" t="s">
        <v>1086</v>
      </c>
      <c r="B3610" s="113" t="s">
        <v>1744</v>
      </c>
      <c r="C3610" s="112" t="s">
        <v>8</v>
      </c>
      <c r="D3610" s="112" t="s">
        <v>36</v>
      </c>
      <c r="E3610" s="114">
        <v>1.2999999999999999E-2</v>
      </c>
      <c r="F3610" s="115">
        <f t="shared" si="1001"/>
        <v>16.484999999999999</v>
      </c>
      <c r="G3610" s="115">
        <f t="shared" si="1002"/>
        <v>0.21</v>
      </c>
      <c r="AA3610" s="6" t="s">
        <v>1086</v>
      </c>
      <c r="AB3610" s="6" t="s">
        <v>1744</v>
      </c>
      <c r="AC3610" s="6" t="s">
        <v>8</v>
      </c>
      <c r="AD3610" s="6" t="s">
        <v>36</v>
      </c>
      <c r="AE3610" s="6">
        <v>1.2999999999999999E-2</v>
      </c>
      <c r="AF3610" s="104">
        <v>21.98</v>
      </c>
      <c r="AG3610" s="104">
        <v>0.28000000000000003</v>
      </c>
    </row>
    <row r="3611" spans="1:33" ht="18" customHeight="1">
      <c r="A3611" s="107"/>
      <c r="B3611" s="107"/>
      <c r="C3611" s="107"/>
      <c r="D3611" s="107"/>
      <c r="E3611" s="116" t="s">
        <v>99</v>
      </c>
      <c r="F3611" s="116"/>
      <c r="G3611" s="117">
        <f>SUM(G3609:G3610)</f>
        <v>0.39</v>
      </c>
      <c r="AE3611" s="6" t="s">
        <v>99</v>
      </c>
      <c r="AG3611" s="104">
        <v>0.51</v>
      </c>
    </row>
    <row r="3612" spans="1:33" ht="15" customHeight="1">
      <c r="A3612" s="107"/>
      <c r="B3612" s="107"/>
      <c r="C3612" s="107"/>
      <c r="D3612" s="107"/>
      <c r="E3612" s="118" t="s">
        <v>21</v>
      </c>
      <c r="F3612" s="118"/>
      <c r="G3612" s="119">
        <f>SUM(G3611,G3607)</f>
        <v>11.9</v>
      </c>
      <c r="AE3612" s="6" t="s">
        <v>21</v>
      </c>
      <c r="AG3612" s="104">
        <v>15.84</v>
      </c>
    </row>
    <row r="3613" spans="1:33" ht="9.9499999999999993" customHeight="1">
      <c r="A3613" s="107"/>
      <c r="B3613" s="107"/>
      <c r="C3613" s="108"/>
      <c r="D3613" s="108"/>
      <c r="E3613" s="107"/>
      <c r="F3613" s="107"/>
      <c r="G3613" s="107"/>
    </row>
    <row r="3614" spans="1:33" ht="20.100000000000001" customHeight="1">
      <c r="A3614" s="109" t="s">
        <v>1169</v>
      </c>
      <c r="B3614" s="109"/>
      <c r="C3614" s="109"/>
      <c r="D3614" s="109"/>
      <c r="E3614" s="109"/>
      <c r="F3614" s="109"/>
      <c r="G3614" s="109"/>
      <c r="AA3614" s="6" t="s">
        <v>1169</v>
      </c>
    </row>
    <row r="3615" spans="1:33" ht="15" customHeight="1">
      <c r="A3615" s="110" t="s">
        <v>63</v>
      </c>
      <c r="B3615" s="110"/>
      <c r="C3615" s="111" t="s">
        <v>2</v>
      </c>
      <c r="D3615" s="111" t="s">
        <v>3</v>
      </c>
      <c r="E3615" s="111" t="s">
        <v>4</v>
      </c>
      <c r="F3615" s="111" t="s">
        <v>5</v>
      </c>
      <c r="G3615" s="111" t="s">
        <v>6</v>
      </c>
      <c r="AA3615" s="6" t="s">
        <v>63</v>
      </c>
      <c r="AC3615" s="6" t="s">
        <v>2</v>
      </c>
      <c r="AD3615" s="6" t="s">
        <v>3</v>
      </c>
      <c r="AE3615" s="6" t="s">
        <v>4</v>
      </c>
      <c r="AF3615" s="104" t="s">
        <v>5</v>
      </c>
      <c r="AG3615" s="104" t="s">
        <v>6</v>
      </c>
    </row>
    <row r="3616" spans="1:33" ht="29.1" customHeight="1">
      <c r="A3616" s="112" t="s">
        <v>1170</v>
      </c>
      <c r="B3616" s="113" t="s">
        <v>1171</v>
      </c>
      <c r="C3616" s="112" t="s">
        <v>8</v>
      </c>
      <c r="D3616" s="112" t="s">
        <v>87</v>
      </c>
      <c r="E3616" s="114">
        <v>1.2434000000000001</v>
      </c>
      <c r="F3616" s="115">
        <f>0.75*AF3616</f>
        <v>4.2750000000000004</v>
      </c>
      <c r="G3616" s="115">
        <f t="shared" ref="G3616:G3617" si="1003">ROUND(F3616*E3616,2)</f>
        <v>5.32</v>
      </c>
      <c r="AA3616" s="6" t="s">
        <v>1170</v>
      </c>
      <c r="AB3616" s="6" t="s">
        <v>1171</v>
      </c>
      <c r="AC3616" s="6" t="s">
        <v>8</v>
      </c>
      <c r="AD3616" s="6" t="s">
        <v>87</v>
      </c>
      <c r="AE3616" s="6">
        <v>1.2434000000000001</v>
      </c>
      <c r="AF3616" s="104">
        <v>5.7</v>
      </c>
      <c r="AG3616" s="104">
        <v>7.08</v>
      </c>
    </row>
    <row r="3617" spans="1:33" ht="20.100000000000001" customHeight="1">
      <c r="A3617" s="112" t="s">
        <v>1161</v>
      </c>
      <c r="B3617" s="113" t="s">
        <v>1162</v>
      </c>
      <c r="C3617" s="112" t="s">
        <v>8</v>
      </c>
      <c r="D3617" s="112" t="s">
        <v>55</v>
      </c>
      <c r="E3617" s="114">
        <v>9.4000000000000004E-3</v>
      </c>
      <c r="F3617" s="115">
        <f t="shared" ref="F3616:F3617" si="1004">IF(D3617="H",$K$9*AF3617,$K$10*AF3617)</f>
        <v>3.7425000000000002</v>
      </c>
      <c r="G3617" s="115">
        <f t="shared" si="1003"/>
        <v>0.04</v>
      </c>
      <c r="AA3617" s="6" t="s">
        <v>1161</v>
      </c>
      <c r="AB3617" s="6" t="s">
        <v>1162</v>
      </c>
      <c r="AC3617" s="6" t="s">
        <v>8</v>
      </c>
      <c r="AD3617" s="6" t="s">
        <v>55</v>
      </c>
      <c r="AE3617" s="6">
        <v>9.4000000000000004E-3</v>
      </c>
      <c r="AF3617" s="104">
        <v>4.99</v>
      </c>
      <c r="AG3617" s="104">
        <v>0.04</v>
      </c>
    </row>
    <row r="3618" spans="1:33" ht="15" customHeight="1">
      <c r="A3618" s="107"/>
      <c r="B3618" s="107"/>
      <c r="C3618" s="107"/>
      <c r="D3618" s="107"/>
      <c r="E3618" s="116" t="s">
        <v>75</v>
      </c>
      <c r="F3618" s="116"/>
      <c r="G3618" s="117">
        <f>SUM(G3616:G3617)</f>
        <v>5.36</v>
      </c>
      <c r="AE3618" s="6" t="s">
        <v>75</v>
      </c>
      <c r="AG3618" s="104">
        <v>7.12</v>
      </c>
    </row>
    <row r="3619" spans="1:33" ht="15" customHeight="1">
      <c r="A3619" s="110" t="s">
        <v>96</v>
      </c>
      <c r="B3619" s="110"/>
      <c r="C3619" s="111" t="s">
        <v>2</v>
      </c>
      <c r="D3619" s="111" t="s">
        <v>3</v>
      </c>
      <c r="E3619" s="111" t="s">
        <v>4</v>
      </c>
      <c r="F3619" s="111" t="s">
        <v>5</v>
      </c>
      <c r="G3619" s="111" t="s">
        <v>6</v>
      </c>
      <c r="AA3619" s="6" t="s">
        <v>96</v>
      </c>
      <c r="AC3619" s="6" t="s">
        <v>2</v>
      </c>
      <c r="AD3619" s="6" t="s">
        <v>3</v>
      </c>
      <c r="AE3619" s="6" t="s">
        <v>4</v>
      </c>
      <c r="AF3619" s="104" t="s">
        <v>5</v>
      </c>
      <c r="AG3619" s="104" t="s">
        <v>6</v>
      </c>
    </row>
    <row r="3620" spans="1:33" ht="15" customHeight="1">
      <c r="A3620" s="112" t="s">
        <v>1085</v>
      </c>
      <c r="B3620" s="113" t="s">
        <v>1743</v>
      </c>
      <c r="C3620" s="112" t="s">
        <v>8</v>
      </c>
      <c r="D3620" s="112" t="s">
        <v>36</v>
      </c>
      <c r="E3620" s="114">
        <v>5.0999999999999997E-2</v>
      </c>
      <c r="F3620" s="115">
        <f t="shared" ref="F3620:F3621" si="1005">IF(D3620="H",$K$9*AF3620,$K$10*AF3620)</f>
        <v>13.5975</v>
      </c>
      <c r="G3620" s="115">
        <f t="shared" ref="G3620:G3621" si="1006">ROUND(F3620*E3620,2)</f>
        <v>0.69</v>
      </c>
      <c r="AA3620" s="6" t="s">
        <v>1085</v>
      </c>
      <c r="AB3620" s="6" t="s">
        <v>1743</v>
      </c>
      <c r="AC3620" s="6" t="s">
        <v>8</v>
      </c>
      <c r="AD3620" s="6" t="s">
        <v>36</v>
      </c>
      <c r="AE3620" s="6">
        <v>5.0999999999999997E-2</v>
      </c>
      <c r="AF3620" s="104">
        <v>18.13</v>
      </c>
      <c r="AG3620" s="104">
        <v>0.92</v>
      </c>
    </row>
    <row r="3621" spans="1:33" ht="15" customHeight="1">
      <c r="A3621" s="112" t="s">
        <v>1086</v>
      </c>
      <c r="B3621" s="113" t="s">
        <v>1744</v>
      </c>
      <c r="C3621" s="112" t="s">
        <v>8</v>
      </c>
      <c r="D3621" s="112" t="s">
        <v>36</v>
      </c>
      <c r="E3621" s="114">
        <v>5.0999999999999997E-2</v>
      </c>
      <c r="F3621" s="115">
        <f t="shared" si="1005"/>
        <v>16.484999999999999</v>
      </c>
      <c r="G3621" s="115">
        <f t="shared" si="1006"/>
        <v>0.84</v>
      </c>
      <c r="AA3621" s="6" t="s">
        <v>1086</v>
      </c>
      <c r="AB3621" s="6" t="s">
        <v>1744</v>
      </c>
      <c r="AC3621" s="6" t="s">
        <v>8</v>
      </c>
      <c r="AD3621" s="6" t="s">
        <v>36</v>
      </c>
      <c r="AE3621" s="6">
        <v>5.0999999999999997E-2</v>
      </c>
      <c r="AF3621" s="104">
        <v>21.98</v>
      </c>
      <c r="AG3621" s="104">
        <v>1.1200000000000001</v>
      </c>
    </row>
    <row r="3622" spans="1:33" ht="18" customHeight="1">
      <c r="A3622" s="107"/>
      <c r="B3622" s="107"/>
      <c r="C3622" s="107"/>
      <c r="D3622" s="107"/>
      <c r="E3622" s="116" t="s">
        <v>99</v>
      </c>
      <c r="F3622" s="116"/>
      <c r="G3622" s="117">
        <f>SUM(G3620:G3621)</f>
        <v>1.5299999999999998</v>
      </c>
      <c r="AE3622" s="6" t="s">
        <v>99</v>
      </c>
      <c r="AG3622" s="104">
        <v>2.04</v>
      </c>
    </row>
    <row r="3623" spans="1:33" ht="15" customHeight="1">
      <c r="A3623" s="107"/>
      <c r="B3623" s="107"/>
      <c r="C3623" s="107"/>
      <c r="D3623" s="107"/>
      <c r="E3623" s="118" t="s">
        <v>21</v>
      </c>
      <c r="F3623" s="118"/>
      <c r="G3623" s="119">
        <f>SUM(G3622,G3618)</f>
        <v>6.8900000000000006</v>
      </c>
      <c r="AE3623" s="6" t="s">
        <v>21</v>
      </c>
      <c r="AG3623" s="104">
        <v>9.16</v>
      </c>
    </row>
    <row r="3624" spans="1:33" ht="9.9499999999999993" customHeight="1">
      <c r="A3624" s="107"/>
      <c r="B3624" s="107"/>
      <c r="C3624" s="108"/>
      <c r="D3624" s="108"/>
      <c r="E3624" s="107"/>
      <c r="F3624" s="107"/>
      <c r="G3624" s="107"/>
    </row>
    <row r="3625" spans="1:33" ht="20.100000000000001" customHeight="1">
      <c r="A3625" s="109" t="s">
        <v>2294</v>
      </c>
      <c r="B3625" s="109"/>
      <c r="C3625" s="109"/>
      <c r="D3625" s="109"/>
      <c r="E3625" s="109"/>
      <c r="F3625" s="109"/>
      <c r="G3625" s="109"/>
      <c r="AA3625" s="6" t="s">
        <v>2294</v>
      </c>
    </row>
    <row r="3626" spans="1:33" ht="15" customHeight="1">
      <c r="A3626" s="110" t="s">
        <v>63</v>
      </c>
      <c r="B3626" s="110"/>
      <c r="C3626" s="111" t="s">
        <v>2</v>
      </c>
      <c r="D3626" s="111" t="s">
        <v>3</v>
      </c>
      <c r="E3626" s="111" t="s">
        <v>4</v>
      </c>
      <c r="F3626" s="111" t="s">
        <v>5</v>
      </c>
      <c r="G3626" s="111" t="s">
        <v>6</v>
      </c>
      <c r="AA3626" s="6" t="s">
        <v>63</v>
      </c>
      <c r="AC3626" s="6" t="s">
        <v>2</v>
      </c>
      <c r="AD3626" s="6" t="s">
        <v>3</v>
      </c>
      <c r="AE3626" s="6" t="s">
        <v>4</v>
      </c>
      <c r="AF3626" s="104" t="s">
        <v>5</v>
      </c>
      <c r="AG3626" s="104" t="s">
        <v>6</v>
      </c>
    </row>
    <row r="3627" spans="1:33" ht="29.1" customHeight="1">
      <c r="A3627" s="112" t="s">
        <v>1174</v>
      </c>
      <c r="B3627" s="113" t="s">
        <v>1175</v>
      </c>
      <c r="C3627" s="112" t="s">
        <v>8</v>
      </c>
      <c r="D3627" s="112" t="s">
        <v>87</v>
      </c>
      <c r="E3627" s="114">
        <v>1.2434000000000001</v>
      </c>
      <c r="F3627" s="115">
        <f>0.75*AF3627</f>
        <v>7.0124999999999993</v>
      </c>
      <c r="G3627" s="115">
        <f t="shared" ref="G3627:G3628" si="1007">ROUND(F3627*E3627,2)</f>
        <v>8.7200000000000006</v>
      </c>
      <c r="AA3627" s="6" t="s">
        <v>1174</v>
      </c>
      <c r="AB3627" s="6" t="s">
        <v>1175</v>
      </c>
      <c r="AC3627" s="6" t="s">
        <v>8</v>
      </c>
      <c r="AD3627" s="6" t="s">
        <v>87</v>
      </c>
      <c r="AE3627" s="6">
        <v>1.2434000000000001</v>
      </c>
      <c r="AF3627" s="104">
        <v>9.35</v>
      </c>
      <c r="AG3627" s="104">
        <v>11.62</v>
      </c>
    </row>
    <row r="3628" spans="1:33" ht="20.100000000000001" customHeight="1">
      <c r="A3628" s="112" t="s">
        <v>1161</v>
      </c>
      <c r="B3628" s="113" t="s">
        <v>1162</v>
      </c>
      <c r="C3628" s="112" t="s">
        <v>8</v>
      </c>
      <c r="D3628" s="112" t="s">
        <v>55</v>
      </c>
      <c r="E3628" s="114">
        <v>9.4000000000000004E-3</v>
      </c>
      <c r="F3628" s="115">
        <f t="shared" ref="F3627:F3628" si="1008">IF(D3628="H",$K$9*AF3628,$K$10*AF3628)</f>
        <v>3.7425000000000002</v>
      </c>
      <c r="G3628" s="115">
        <f t="shared" si="1007"/>
        <v>0.04</v>
      </c>
      <c r="AA3628" s="6" t="s">
        <v>1161</v>
      </c>
      <c r="AB3628" s="6" t="s">
        <v>1162</v>
      </c>
      <c r="AC3628" s="6" t="s">
        <v>8</v>
      </c>
      <c r="AD3628" s="6" t="s">
        <v>55</v>
      </c>
      <c r="AE3628" s="6">
        <v>9.4000000000000004E-3</v>
      </c>
      <c r="AF3628" s="104">
        <v>4.99</v>
      </c>
      <c r="AG3628" s="104">
        <v>0.04</v>
      </c>
    </row>
    <row r="3629" spans="1:33" ht="15" customHeight="1">
      <c r="A3629" s="107"/>
      <c r="B3629" s="107"/>
      <c r="C3629" s="107"/>
      <c r="D3629" s="107"/>
      <c r="E3629" s="116" t="s">
        <v>75</v>
      </c>
      <c r="F3629" s="116"/>
      <c r="G3629" s="117">
        <f>SUM(G3627:G3628)</f>
        <v>8.76</v>
      </c>
      <c r="AE3629" s="6" t="s">
        <v>75</v>
      </c>
      <c r="AG3629" s="104">
        <v>11.66</v>
      </c>
    </row>
    <row r="3630" spans="1:33" ht="15" customHeight="1">
      <c r="A3630" s="110" t="s">
        <v>96</v>
      </c>
      <c r="B3630" s="110"/>
      <c r="C3630" s="111" t="s">
        <v>2</v>
      </c>
      <c r="D3630" s="111" t="s">
        <v>3</v>
      </c>
      <c r="E3630" s="111" t="s">
        <v>4</v>
      </c>
      <c r="F3630" s="111" t="s">
        <v>5</v>
      </c>
      <c r="G3630" s="111" t="s">
        <v>6</v>
      </c>
      <c r="AA3630" s="6" t="s">
        <v>96</v>
      </c>
      <c r="AC3630" s="6" t="s">
        <v>2</v>
      </c>
      <c r="AD3630" s="6" t="s">
        <v>3</v>
      </c>
      <c r="AE3630" s="6" t="s">
        <v>4</v>
      </c>
      <c r="AF3630" s="104" t="s">
        <v>5</v>
      </c>
      <c r="AG3630" s="104" t="s">
        <v>6</v>
      </c>
    </row>
    <row r="3631" spans="1:33" ht="15" customHeight="1">
      <c r="A3631" s="112" t="s">
        <v>1085</v>
      </c>
      <c r="B3631" s="113" t="s">
        <v>1743</v>
      </c>
      <c r="C3631" s="112" t="s">
        <v>8</v>
      </c>
      <c r="D3631" s="112" t="s">
        <v>36</v>
      </c>
      <c r="E3631" s="114">
        <v>7.5999999999999998E-2</v>
      </c>
      <c r="F3631" s="115">
        <f t="shared" ref="F3631:F3632" si="1009">IF(D3631="H",$K$9*AF3631,$K$10*AF3631)</f>
        <v>13.5975</v>
      </c>
      <c r="G3631" s="115">
        <f t="shared" ref="G3631:G3632" si="1010">ROUND(F3631*E3631,2)</f>
        <v>1.03</v>
      </c>
      <c r="AA3631" s="6" t="s">
        <v>1085</v>
      </c>
      <c r="AB3631" s="6" t="s">
        <v>1743</v>
      </c>
      <c r="AC3631" s="6" t="s">
        <v>8</v>
      </c>
      <c r="AD3631" s="6" t="s">
        <v>36</v>
      </c>
      <c r="AE3631" s="6">
        <v>7.5999999999999998E-2</v>
      </c>
      <c r="AF3631" s="104">
        <v>18.13</v>
      </c>
      <c r="AG3631" s="104">
        <v>1.37</v>
      </c>
    </row>
    <row r="3632" spans="1:33" ht="15" customHeight="1">
      <c r="A3632" s="112" t="s">
        <v>1086</v>
      </c>
      <c r="B3632" s="113" t="s">
        <v>1744</v>
      </c>
      <c r="C3632" s="112" t="s">
        <v>8</v>
      </c>
      <c r="D3632" s="112" t="s">
        <v>36</v>
      </c>
      <c r="E3632" s="114">
        <v>7.5999999999999998E-2</v>
      </c>
      <c r="F3632" s="115">
        <f t="shared" si="1009"/>
        <v>16.484999999999999</v>
      </c>
      <c r="G3632" s="115">
        <f t="shared" si="1010"/>
        <v>1.25</v>
      </c>
      <c r="AA3632" s="6" t="s">
        <v>1086</v>
      </c>
      <c r="AB3632" s="6" t="s">
        <v>1744</v>
      </c>
      <c r="AC3632" s="6" t="s">
        <v>8</v>
      </c>
      <c r="AD3632" s="6" t="s">
        <v>36</v>
      </c>
      <c r="AE3632" s="6">
        <v>7.5999999999999998E-2</v>
      </c>
      <c r="AF3632" s="104">
        <v>21.98</v>
      </c>
      <c r="AG3632" s="104">
        <v>1.67</v>
      </c>
    </row>
    <row r="3633" spans="1:33" ht="18" customHeight="1">
      <c r="A3633" s="107"/>
      <c r="B3633" s="107"/>
      <c r="C3633" s="107"/>
      <c r="D3633" s="107"/>
      <c r="E3633" s="116" t="s">
        <v>99</v>
      </c>
      <c r="F3633" s="116"/>
      <c r="G3633" s="117">
        <f>SUM(G3631:G3632)</f>
        <v>2.2800000000000002</v>
      </c>
      <c r="AE3633" s="6" t="s">
        <v>99</v>
      </c>
      <c r="AG3633" s="104">
        <v>3.04</v>
      </c>
    </row>
    <row r="3634" spans="1:33" ht="15" customHeight="1">
      <c r="A3634" s="107"/>
      <c r="B3634" s="107"/>
      <c r="C3634" s="107"/>
      <c r="D3634" s="107"/>
      <c r="E3634" s="118" t="s">
        <v>21</v>
      </c>
      <c r="F3634" s="118"/>
      <c r="G3634" s="119">
        <f>G3633+G3629</f>
        <v>11.04</v>
      </c>
      <c r="AE3634" s="6" t="s">
        <v>21</v>
      </c>
      <c r="AG3634" s="104">
        <v>14.7</v>
      </c>
    </row>
    <row r="3635" spans="1:33" ht="9.9499999999999993" customHeight="1">
      <c r="A3635" s="107"/>
      <c r="B3635" s="107"/>
      <c r="C3635" s="108"/>
      <c r="D3635" s="108"/>
      <c r="E3635" s="107"/>
      <c r="F3635" s="107"/>
      <c r="G3635" s="107"/>
    </row>
    <row r="3636" spans="1:33" ht="20.100000000000001" customHeight="1">
      <c r="A3636" s="109" t="s">
        <v>2295</v>
      </c>
      <c r="B3636" s="109"/>
      <c r="C3636" s="109"/>
      <c r="D3636" s="109"/>
      <c r="E3636" s="109"/>
      <c r="F3636" s="109"/>
      <c r="G3636" s="109"/>
      <c r="AA3636" s="6" t="s">
        <v>2295</v>
      </c>
    </row>
    <row r="3637" spans="1:33" ht="15" customHeight="1">
      <c r="A3637" s="110" t="s">
        <v>63</v>
      </c>
      <c r="B3637" s="110"/>
      <c r="C3637" s="111" t="s">
        <v>2</v>
      </c>
      <c r="D3637" s="111" t="s">
        <v>3</v>
      </c>
      <c r="E3637" s="111" t="s">
        <v>4</v>
      </c>
      <c r="F3637" s="111" t="s">
        <v>5</v>
      </c>
      <c r="G3637" s="111" t="s">
        <v>6</v>
      </c>
      <c r="AA3637" s="6" t="s">
        <v>63</v>
      </c>
      <c r="AC3637" s="6" t="s">
        <v>2</v>
      </c>
      <c r="AD3637" s="6" t="s">
        <v>3</v>
      </c>
      <c r="AE3637" s="6" t="s">
        <v>4</v>
      </c>
      <c r="AF3637" s="104" t="s">
        <v>5</v>
      </c>
      <c r="AG3637" s="104" t="s">
        <v>6</v>
      </c>
    </row>
    <row r="3638" spans="1:33" ht="29.1" customHeight="1">
      <c r="A3638" s="112" t="s">
        <v>1176</v>
      </c>
      <c r="B3638" s="113" t="s">
        <v>1177</v>
      </c>
      <c r="C3638" s="112" t="s">
        <v>8</v>
      </c>
      <c r="D3638" s="112" t="s">
        <v>87</v>
      </c>
      <c r="E3638" s="114">
        <v>1.0401</v>
      </c>
      <c r="F3638" s="115">
        <f>0.75*AF3638</f>
        <v>17.317499999999999</v>
      </c>
      <c r="G3638" s="115">
        <f>TRUNC(F3638*E3638,2)</f>
        <v>18.010000000000002</v>
      </c>
      <c r="AA3638" s="6" t="s">
        <v>1176</v>
      </c>
      <c r="AB3638" s="6" t="s">
        <v>1177</v>
      </c>
      <c r="AC3638" s="6" t="s">
        <v>8</v>
      </c>
      <c r="AD3638" s="6" t="s">
        <v>87</v>
      </c>
      <c r="AE3638" s="6">
        <v>1.0401</v>
      </c>
      <c r="AF3638" s="104">
        <v>23.09</v>
      </c>
      <c r="AG3638" s="104">
        <v>24.01</v>
      </c>
    </row>
    <row r="3639" spans="1:33" ht="15" customHeight="1">
      <c r="A3639" s="107"/>
      <c r="B3639" s="107"/>
      <c r="C3639" s="107"/>
      <c r="D3639" s="107"/>
      <c r="E3639" s="116" t="s">
        <v>75</v>
      </c>
      <c r="F3639" s="116"/>
      <c r="G3639" s="117">
        <f>SUM(G3638)</f>
        <v>18.010000000000002</v>
      </c>
      <c r="AE3639" s="6" t="s">
        <v>75</v>
      </c>
      <c r="AG3639" s="104">
        <v>24.01</v>
      </c>
    </row>
    <row r="3640" spans="1:33" ht="15" customHeight="1">
      <c r="A3640" s="110" t="s">
        <v>96</v>
      </c>
      <c r="B3640" s="110"/>
      <c r="C3640" s="111" t="s">
        <v>2</v>
      </c>
      <c r="D3640" s="111" t="s">
        <v>3</v>
      </c>
      <c r="E3640" s="111" t="s">
        <v>4</v>
      </c>
      <c r="F3640" s="111" t="s">
        <v>5</v>
      </c>
      <c r="G3640" s="111" t="s">
        <v>6</v>
      </c>
      <c r="AA3640" s="6" t="s">
        <v>96</v>
      </c>
      <c r="AC3640" s="6" t="s">
        <v>2</v>
      </c>
      <c r="AD3640" s="6" t="s">
        <v>3</v>
      </c>
      <c r="AE3640" s="6" t="s">
        <v>4</v>
      </c>
      <c r="AF3640" s="104" t="s">
        <v>5</v>
      </c>
      <c r="AG3640" s="104" t="s">
        <v>6</v>
      </c>
    </row>
    <row r="3641" spans="1:33" ht="15" customHeight="1">
      <c r="A3641" s="112" t="s">
        <v>1086</v>
      </c>
      <c r="B3641" s="113" t="s">
        <v>1744</v>
      </c>
      <c r="C3641" s="112" t="s">
        <v>8</v>
      </c>
      <c r="D3641" s="112" t="s">
        <v>36</v>
      </c>
      <c r="E3641" s="114">
        <v>2.8999999999999998E-3</v>
      </c>
      <c r="F3641" s="115">
        <f t="shared" ref="F3641" si="1011">IF(D3641="H",$K$9*AF3641,$K$10*AF3641)</f>
        <v>16.484999999999999</v>
      </c>
      <c r="G3641" s="115">
        <f>TRUNC(F3641*E3641,2)</f>
        <v>0.04</v>
      </c>
      <c r="AA3641" s="6" t="s">
        <v>1086</v>
      </c>
      <c r="AB3641" s="6" t="s">
        <v>1744</v>
      </c>
      <c r="AC3641" s="6" t="s">
        <v>8</v>
      </c>
      <c r="AD3641" s="6" t="s">
        <v>36</v>
      </c>
      <c r="AE3641" s="6">
        <v>2.8999999999999998E-3</v>
      </c>
      <c r="AF3641" s="104">
        <v>21.98</v>
      </c>
      <c r="AG3641" s="104">
        <v>0.06</v>
      </c>
    </row>
    <row r="3642" spans="1:33" ht="18" customHeight="1">
      <c r="A3642" s="107"/>
      <c r="B3642" s="107"/>
      <c r="C3642" s="107"/>
      <c r="D3642" s="107"/>
      <c r="E3642" s="116" t="s">
        <v>99</v>
      </c>
      <c r="F3642" s="116"/>
      <c r="G3642" s="117">
        <f>SUM(G3641)</f>
        <v>0.04</v>
      </c>
      <c r="AE3642" s="6" t="s">
        <v>99</v>
      </c>
      <c r="AG3642" s="104">
        <v>0.06</v>
      </c>
    </row>
    <row r="3643" spans="1:33" ht="15" customHeight="1">
      <c r="A3643" s="107"/>
      <c r="B3643" s="107"/>
      <c r="C3643" s="107"/>
      <c r="D3643" s="107"/>
      <c r="E3643" s="118" t="s">
        <v>21</v>
      </c>
      <c r="F3643" s="118"/>
      <c r="G3643" s="119">
        <f>G3642+G3639</f>
        <v>18.05</v>
      </c>
      <c r="AE3643" s="6" t="s">
        <v>21</v>
      </c>
      <c r="AG3643" s="104">
        <v>24.07</v>
      </c>
    </row>
    <row r="3644" spans="1:33" ht="9.9499999999999993" customHeight="1">
      <c r="A3644" s="107"/>
      <c r="B3644" s="107"/>
      <c r="C3644" s="108"/>
      <c r="D3644" s="108"/>
      <c r="E3644" s="107"/>
      <c r="F3644" s="107"/>
      <c r="G3644" s="107"/>
    </row>
    <row r="3645" spans="1:33" ht="20.100000000000001" customHeight="1">
      <c r="A3645" s="109" t="s">
        <v>2296</v>
      </c>
      <c r="B3645" s="109"/>
      <c r="C3645" s="109"/>
      <c r="D3645" s="109"/>
      <c r="E3645" s="109"/>
      <c r="F3645" s="109"/>
      <c r="G3645" s="109"/>
      <c r="AA3645" s="6" t="s">
        <v>2296</v>
      </c>
    </row>
    <row r="3646" spans="1:33" ht="15" customHeight="1">
      <c r="A3646" s="110" t="s">
        <v>63</v>
      </c>
      <c r="B3646" s="110"/>
      <c r="C3646" s="111" t="s">
        <v>2</v>
      </c>
      <c r="D3646" s="111" t="s">
        <v>3</v>
      </c>
      <c r="E3646" s="111" t="s">
        <v>4</v>
      </c>
      <c r="F3646" s="111" t="s">
        <v>5</v>
      </c>
      <c r="G3646" s="111" t="s">
        <v>6</v>
      </c>
      <c r="AA3646" s="6" t="s">
        <v>63</v>
      </c>
      <c r="AC3646" s="6" t="s">
        <v>2</v>
      </c>
      <c r="AD3646" s="6" t="s">
        <v>3</v>
      </c>
      <c r="AE3646" s="6" t="s">
        <v>4</v>
      </c>
      <c r="AF3646" s="104" t="s">
        <v>5</v>
      </c>
      <c r="AG3646" s="104" t="s">
        <v>6</v>
      </c>
    </row>
    <row r="3647" spans="1:33" ht="29.1" customHeight="1">
      <c r="A3647" s="112" t="s">
        <v>1178</v>
      </c>
      <c r="B3647" s="113" t="s">
        <v>1179</v>
      </c>
      <c r="C3647" s="112" t="s">
        <v>8</v>
      </c>
      <c r="D3647" s="112" t="s">
        <v>87</v>
      </c>
      <c r="E3647" s="114">
        <v>1.0401</v>
      </c>
      <c r="F3647" s="115">
        <f>0.75*AF3647</f>
        <v>24.472500000000004</v>
      </c>
      <c r="G3647" s="115">
        <f>TRUNC(F3647*E3647,2)</f>
        <v>25.45</v>
      </c>
      <c r="AA3647" s="6" t="s">
        <v>1178</v>
      </c>
      <c r="AB3647" s="6" t="s">
        <v>1179</v>
      </c>
      <c r="AC3647" s="6" t="s">
        <v>8</v>
      </c>
      <c r="AD3647" s="6" t="s">
        <v>87</v>
      </c>
      <c r="AE3647" s="6">
        <v>1.0401</v>
      </c>
      <c r="AF3647" s="104">
        <v>32.630000000000003</v>
      </c>
      <c r="AG3647" s="104">
        <v>33.93</v>
      </c>
    </row>
    <row r="3648" spans="1:33" ht="15" customHeight="1">
      <c r="A3648" s="107"/>
      <c r="B3648" s="107"/>
      <c r="C3648" s="107"/>
      <c r="D3648" s="107"/>
      <c r="E3648" s="116" t="s">
        <v>75</v>
      </c>
      <c r="F3648" s="116"/>
      <c r="G3648" s="117">
        <f>SUM(G3647)</f>
        <v>25.45</v>
      </c>
      <c r="AE3648" s="6" t="s">
        <v>75</v>
      </c>
      <c r="AG3648" s="104">
        <v>33.93</v>
      </c>
    </row>
    <row r="3649" spans="1:33" ht="15" customHeight="1">
      <c r="A3649" s="110" t="s">
        <v>96</v>
      </c>
      <c r="B3649" s="110"/>
      <c r="C3649" s="111" t="s">
        <v>2</v>
      </c>
      <c r="D3649" s="111" t="s">
        <v>3</v>
      </c>
      <c r="E3649" s="111" t="s">
        <v>4</v>
      </c>
      <c r="F3649" s="111" t="s">
        <v>5</v>
      </c>
      <c r="G3649" s="111" t="s">
        <v>6</v>
      </c>
      <c r="AA3649" s="6" t="s">
        <v>96</v>
      </c>
      <c r="AC3649" s="6" t="s">
        <v>2</v>
      </c>
      <c r="AD3649" s="6" t="s">
        <v>3</v>
      </c>
      <c r="AE3649" s="6" t="s">
        <v>4</v>
      </c>
      <c r="AF3649" s="104" t="s">
        <v>5</v>
      </c>
      <c r="AG3649" s="104" t="s">
        <v>6</v>
      </c>
    </row>
    <row r="3650" spans="1:33" ht="15" customHeight="1">
      <c r="A3650" s="112" t="s">
        <v>1086</v>
      </c>
      <c r="B3650" s="113" t="s">
        <v>1744</v>
      </c>
      <c r="C3650" s="112" t="s">
        <v>8</v>
      </c>
      <c r="D3650" s="112" t="s">
        <v>36</v>
      </c>
      <c r="E3650" s="114">
        <v>3.0000000000000001E-3</v>
      </c>
      <c r="F3650" s="115">
        <f t="shared" ref="F3650" si="1012">IF(D3650="H",$K$9*AF3650,$K$10*AF3650)</f>
        <v>16.484999999999999</v>
      </c>
      <c r="G3650" s="115">
        <f>TRUNC(F3650*E3650,2)</f>
        <v>0.04</v>
      </c>
      <c r="AA3650" s="6" t="s">
        <v>1086</v>
      </c>
      <c r="AB3650" s="6" t="s">
        <v>1744</v>
      </c>
      <c r="AC3650" s="6" t="s">
        <v>8</v>
      </c>
      <c r="AD3650" s="6" t="s">
        <v>36</v>
      </c>
      <c r="AE3650" s="6">
        <v>3.0000000000000001E-3</v>
      </c>
      <c r="AF3650" s="104">
        <v>21.98</v>
      </c>
      <c r="AG3650" s="104">
        <v>0.06</v>
      </c>
    </row>
    <row r="3651" spans="1:33" ht="18" customHeight="1">
      <c r="A3651" s="107"/>
      <c r="B3651" s="107"/>
      <c r="C3651" s="107"/>
      <c r="D3651" s="107"/>
      <c r="E3651" s="116" t="s">
        <v>99</v>
      </c>
      <c r="F3651" s="116"/>
      <c r="G3651" s="117">
        <f>SUM(G3650)</f>
        <v>0.04</v>
      </c>
      <c r="AE3651" s="6" t="s">
        <v>99</v>
      </c>
      <c r="AG3651" s="104">
        <v>0.06</v>
      </c>
    </row>
    <row r="3652" spans="1:33" ht="15" customHeight="1">
      <c r="A3652" s="107"/>
      <c r="B3652" s="107"/>
      <c r="C3652" s="107"/>
      <c r="D3652" s="107"/>
      <c r="E3652" s="118" t="s">
        <v>21</v>
      </c>
      <c r="F3652" s="118"/>
      <c r="G3652" s="119">
        <f>G3651+G3648</f>
        <v>25.49</v>
      </c>
      <c r="AE3652" s="6" t="s">
        <v>21</v>
      </c>
      <c r="AG3652" s="104">
        <v>33.99</v>
      </c>
    </row>
    <row r="3653" spans="1:33" ht="9.9499999999999993" customHeight="1">
      <c r="A3653" s="107"/>
      <c r="B3653" s="107"/>
      <c r="C3653" s="108"/>
      <c r="D3653" s="108"/>
      <c r="E3653" s="107"/>
      <c r="F3653" s="107"/>
      <c r="G3653" s="107"/>
    </row>
    <row r="3654" spans="1:33" ht="20.100000000000001" customHeight="1">
      <c r="A3654" s="109" t="s">
        <v>2297</v>
      </c>
      <c r="B3654" s="109"/>
      <c r="C3654" s="109"/>
      <c r="D3654" s="109"/>
      <c r="E3654" s="109"/>
      <c r="F3654" s="109"/>
      <c r="G3654" s="109"/>
      <c r="AA3654" s="6" t="s">
        <v>2297</v>
      </c>
    </row>
    <row r="3655" spans="1:33" ht="15" customHeight="1">
      <c r="A3655" s="110" t="s">
        <v>63</v>
      </c>
      <c r="B3655" s="110"/>
      <c r="C3655" s="111" t="s">
        <v>2</v>
      </c>
      <c r="D3655" s="111" t="s">
        <v>3</v>
      </c>
      <c r="E3655" s="111" t="s">
        <v>4</v>
      </c>
      <c r="F3655" s="111" t="s">
        <v>5</v>
      </c>
      <c r="G3655" s="111" t="s">
        <v>6</v>
      </c>
      <c r="AA3655" s="6" t="s">
        <v>63</v>
      </c>
      <c r="AC3655" s="6" t="s">
        <v>2</v>
      </c>
      <c r="AD3655" s="6" t="s">
        <v>3</v>
      </c>
      <c r="AE3655" s="6" t="s">
        <v>4</v>
      </c>
      <c r="AF3655" s="104" t="s">
        <v>5</v>
      </c>
      <c r="AG3655" s="104" t="s">
        <v>6</v>
      </c>
    </row>
    <row r="3656" spans="1:33" ht="29.1" customHeight="1">
      <c r="A3656" s="112" t="s">
        <v>1180</v>
      </c>
      <c r="B3656" s="113" t="s">
        <v>1181</v>
      </c>
      <c r="C3656" s="112" t="s">
        <v>8</v>
      </c>
      <c r="D3656" s="112" t="s">
        <v>87</v>
      </c>
      <c r="E3656" s="114">
        <v>1.0401</v>
      </c>
      <c r="F3656" s="115">
        <f>0.75*AF3656</f>
        <v>36.1875</v>
      </c>
      <c r="G3656" s="115">
        <f>TRUNC(F3656*E3656,2)</f>
        <v>37.630000000000003</v>
      </c>
      <c r="AA3656" s="6" t="s">
        <v>1180</v>
      </c>
      <c r="AB3656" s="6" t="s">
        <v>1181</v>
      </c>
      <c r="AC3656" s="6" t="s">
        <v>8</v>
      </c>
      <c r="AD3656" s="6" t="s">
        <v>87</v>
      </c>
      <c r="AE3656" s="6">
        <v>1.0401</v>
      </c>
      <c r="AF3656" s="104">
        <v>48.25</v>
      </c>
      <c r="AG3656" s="104">
        <v>50.18</v>
      </c>
    </row>
    <row r="3657" spans="1:33" ht="15" customHeight="1">
      <c r="A3657" s="107"/>
      <c r="B3657" s="107"/>
      <c r="C3657" s="107"/>
      <c r="D3657" s="107"/>
      <c r="E3657" s="116" t="s">
        <v>75</v>
      </c>
      <c r="F3657" s="116"/>
      <c r="G3657" s="117">
        <f>SUM(G3656)</f>
        <v>37.630000000000003</v>
      </c>
      <c r="AE3657" s="6" t="s">
        <v>75</v>
      </c>
      <c r="AG3657" s="104">
        <v>50.18</v>
      </c>
    </row>
    <row r="3658" spans="1:33" ht="15" customHeight="1">
      <c r="A3658" s="110" t="s">
        <v>96</v>
      </c>
      <c r="B3658" s="110"/>
      <c r="C3658" s="111" t="s">
        <v>2</v>
      </c>
      <c r="D3658" s="111" t="s">
        <v>3</v>
      </c>
      <c r="E3658" s="111" t="s">
        <v>4</v>
      </c>
      <c r="F3658" s="111" t="s">
        <v>5</v>
      </c>
      <c r="G3658" s="111" t="s">
        <v>6</v>
      </c>
      <c r="AA3658" s="6" t="s">
        <v>96</v>
      </c>
      <c r="AC3658" s="6" t="s">
        <v>2</v>
      </c>
      <c r="AD3658" s="6" t="s">
        <v>3</v>
      </c>
      <c r="AE3658" s="6" t="s">
        <v>4</v>
      </c>
      <c r="AF3658" s="104" t="s">
        <v>5</v>
      </c>
      <c r="AG3658" s="104" t="s">
        <v>6</v>
      </c>
    </row>
    <row r="3659" spans="1:33" ht="15" customHeight="1">
      <c r="A3659" s="112" t="s">
        <v>1086</v>
      </c>
      <c r="B3659" s="113" t="s">
        <v>1744</v>
      </c>
      <c r="C3659" s="112" t="s">
        <v>8</v>
      </c>
      <c r="D3659" s="112" t="s">
        <v>36</v>
      </c>
      <c r="E3659" s="114">
        <v>3.0000000000000001E-3</v>
      </c>
      <c r="F3659" s="115">
        <f t="shared" ref="F3659" si="1013">IF(D3659="H",$K$9*AF3659,$K$10*AF3659)</f>
        <v>16.484999999999999</v>
      </c>
      <c r="G3659" s="115">
        <f>TRUNC(F3659*E3659,2)</f>
        <v>0.04</v>
      </c>
      <c r="AA3659" s="6" t="s">
        <v>1086</v>
      </c>
      <c r="AB3659" s="6" t="s">
        <v>1744</v>
      </c>
      <c r="AC3659" s="6" t="s">
        <v>8</v>
      </c>
      <c r="AD3659" s="6" t="s">
        <v>36</v>
      </c>
      <c r="AE3659" s="6">
        <v>3.0000000000000001E-3</v>
      </c>
      <c r="AF3659" s="104">
        <v>21.98</v>
      </c>
      <c r="AG3659" s="104">
        <v>0.06</v>
      </c>
    </row>
    <row r="3660" spans="1:33" ht="18" customHeight="1">
      <c r="A3660" s="107"/>
      <c r="B3660" s="107"/>
      <c r="C3660" s="107"/>
      <c r="D3660" s="107"/>
      <c r="E3660" s="116" t="s">
        <v>99</v>
      </c>
      <c r="F3660" s="116"/>
      <c r="G3660" s="117">
        <f>SUM(G3659)</f>
        <v>0.04</v>
      </c>
      <c r="AE3660" s="6" t="s">
        <v>99</v>
      </c>
      <c r="AG3660" s="104">
        <v>0.06</v>
      </c>
    </row>
    <row r="3661" spans="1:33" ht="15" customHeight="1">
      <c r="A3661" s="107"/>
      <c r="B3661" s="107"/>
      <c r="C3661" s="107"/>
      <c r="D3661" s="107"/>
      <c r="E3661" s="118" t="s">
        <v>21</v>
      </c>
      <c r="F3661" s="118"/>
      <c r="G3661" s="119">
        <f>G3660+G3657</f>
        <v>37.67</v>
      </c>
      <c r="AE3661" s="6" t="s">
        <v>21</v>
      </c>
      <c r="AG3661" s="104">
        <v>50.24</v>
      </c>
    </row>
    <row r="3662" spans="1:33" ht="9.9499999999999993" customHeight="1">
      <c r="A3662" s="107"/>
      <c r="B3662" s="107"/>
      <c r="C3662" s="108"/>
      <c r="D3662" s="108"/>
      <c r="E3662" s="107"/>
      <c r="F3662" s="107"/>
      <c r="G3662" s="107"/>
    </row>
    <row r="3663" spans="1:33" ht="20.100000000000001" customHeight="1">
      <c r="A3663" s="109" t="s">
        <v>2298</v>
      </c>
      <c r="B3663" s="109"/>
      <c r="C3663" s="109"/>
      <c r="D3663" s="109"/>
      <c r="E3663" s="109"/>
      <c r="F3663" s="109"/>
      <c r="G3663" s="109"/>
      <c r="AA3663" s="6" t="s">
        <v>2298</v>
      </c>
    </row>
    <row r="3664" spans="1:33" ht="15" customHeight="1">
      <c r="A3664" s="110" t="s">
        <v>63</v>
      </c>
      <c r="B3664" s="110"/>
      <c r="C3664" s="111" t="s">
        <v>2</v>
      </c>
      <c r="D3664" s="111" t="s">
        <v>3</v>
      </c>
      <c r="E3664" s="111" t="s">
        <v>4</v>
      </c>
      <c r="F3664" s="111" t="s">
        <v>5</v>
      </c>
      <c r="G3664" s="111" t="s">
        <v>6</v>
      </c>
      <c r="AA3664" s="6" t="s">
        <v>63</v>
      </c>
      <c r="AC3664" s="6" t="s">
        <v>2</v>
      </c>
      <c r="AD3664" s="6" t="s">
        <v>3</v>
      </c>
      <c r="AE3664" s="6" t="s">
        <v>4</v>
      </c>
      <c r="AF3664" s="104" t="s">
        <v>5</v>
      </c>
      <c r="AG3664" s="104" t="s">
        <v>6</v>
      </c>
    </row>
    <row r="3665" spans="1:33" ht="29.1" customHeight="1">
      <c r="A3665" s="112" t="s">
        <v>1182</v>
      </c>
      <c r="B3665" s="113" t="s">
        <v>1183</v>
      </c>
      <c r="C3665" s="112" t="s">
        <v>8</v>
      </c>
      <c r="D3665" s="112" t="s">
        <v>87</v>
      </c>
      <c r="E3665" s="114">
        <v>1.0401</v>
      </c>
      <c r="F3665" s="115">
        <f>0.75*AF3665</f>
        <v>50.625</v>
      </c>
      <c r="G3665" s="115">
        <f>TRUNC(F3665*E3665,2)</f>
        <v>52.65</v>
      </c>
      <c r="AA3665" s="6" t="s">
        <v>1182</v>
      </c>
      <c r="AB3665" s="6" t="s">
        <v>1183</v>
      </c>
      <c r="AC3665" s="6" t="s">
        <v>8</v>
      </c>
      <c r="AD3665" s="6" t="s">
        <v>87</v>
      </c>
      <c r="AE3665" s="6">
        <v>1.0401</v>
      </c>
      <c r="AF3665" s="104">
        <v>67.5</v>
      </c>
      <c r="AG3665" s="104">
        <v>70.2</v>
      </c>
    </row>
    <row r="3666" spans="1:33" ht="15" customHeight="1">
      <c r="A3666" s="107"/>
      <c r="B3666" s="107"/>
      <c r="C3666" s="107"/>
      <c r="D3666" s="107"/>
      <c r="E3666" s="116" t="s">
        <v>75</v>
      </c>
      <c r="F3666" s="116"/>
      <c r="G3666" s="117">
        <f>SUM(G3665)</f>
        <v>52.65</v>
      </c>
      <c r="AE3666" s="6" t="s">
        <v>75</v>
      </c>
      <c r="AG3666" s="104">
        <v>70.2</v>
      </c>
    </row>
    <row r="3667" spans="1:33" ht="15" customHeight="1">
      <c r="A3667" s="110" t="s">
        <v>96</v>
      </c>
      <c r="B3667" s="110"/>
      <c r="C3667" s="111" t="s">
        <v>2</v>
      </c>
      <c r="D3667" s="111" t="s">
        <v>3</v>
      </c>
      <c r="E3667" s="111" t="s">
        <v>4</v>
      </c>
      <c r="F3667" s="111" t="s">
        <v>5</v>
      </c>
      <c r="G3667" s="111" t="s">
        <v>6</v>
      </c>
      <c r="AA3667" s="6" t="s">
        <v>96</v>
      </c>
      <c r="AC3667" s="6" t="s">
        <v>2</v>
      </c>
      <c r="AD3667" s="6" t="s">
        <v>3</v>
      </c>
      <c r="AE3667" s="6" t="s">
        <v>4</v>
      </c>
      <c r="AF3667" s="104" t="s">
        <v>5</v>
      </c>
      <c r="AG3667" s="104" t="s">
        <v>6</v>
      </c>
    </row>
    <row r="3668" spans="1:33" ht="15" customHeight="1">
      <c r="A3668" s="112" t="s">
        <v>1086</v>
      </c>
      <c r="B3668" s="113" t="s">
        <v>1744</v>
      </c>
      <c r="C3668" s="112" t="s">
        <v>8</v>
      </c>
      <c r="D3668" s="112" t="s">
        <v>36</v>
      </c>
      <c r="E3668" s="114">
        <v>3.0999999999999999E-3</v>
      </c>
      <c r="F3668" s="115">
        <f t="shared" ref="F3668" si="1014">IF(D3668="H",$K$9*AF3668,$K$10*AF3668)</f>
        <v>16.484999999999999</v>
      </c>
      <c r="G3668" s="115">
        <f>TRUNC(F3668*E3668,2)</f>
        <v>0.05</v>
      </c>
      <c r="AA3668" s="6" t="s">
        <v>1086</v>
      </c>
      <c r="AB3668" s="6" t="s">
        <v>1744</v>
      </c>
      <c r="AC3668" s="6" t="s">
        <v>8</v>
      </c>
      <c r="AD3668" s="6" t="s">
        <v>36</v>
      </c>
      <c r="AE3668" s="6">
        <v>3.0999999999999999E-3</v>
      </c>
      <c r="AF3668" s="104">
        <v>21.98</v>
      </c>
      <c r="AG3668" s="104">
        <v>0.06</v>
      </c>
    </row>
    <row r="3669" spans="1:33" ht="18" customHeight="1">
      <c r="A3669" s="107"/>
      <c r="B3669" s="107"/>
      <c r="C3669" s="107"/>
      <c r="D3669" s="107"/>
      <c r="E3669" s="116" t="s">
        <v>99</v>
      </c>
      <c r="F3669" s="116"/>
      <c r="G3669" s="117">
        <f>SUM(G3668)</f>
        <v>0.05</v>
      </c>
      <c r="AE3669" s="6" t="s">
        <v>99</v>
      </c>
      <c r="AG3669" s="104">
        <v>0.06</v>
      </c>
    </row>
    <row r="3670" spans="1:33" ht="15" customHeight="1">
      <c r="A3670" s="107"/>
      <c r="B3670" s="107"/>
      <c r="C3670" s="107"/>
      <c r="D3670" s="107"/>
      <c r="E3670" s="118" t="s">
        <v>21</v>
      </c>
      <c r="F3670" s="118"/>
      <c r="G3670" s="119">
        <f>G3669+G3666</f>
        <v>52.699999999999996</v>
      </c>
      <c r="AE3670" s="6" t="s">
        <v>21</v>
      </c>
      <c r="AG3670" s="104">
        <v>70.260000000000005</v>
      </c>
    </row>
    <row r="3671" spans="1:33" ht="9.9499999999999993" customHeight="1">
      <c r="A3671" s="107"/>
      <c r="B3671" s="107"/>
      <c r="C3671" s="108"/>
      <c r="D3671" s="108"/>
      <c r="E3671" s="107"/>
      <c r="F3671" s="107"/>
      <c r="G3671" s="107"/>
    </row>
    <row r="3672" spans="1:33" ht="20.100000000000001" customHeight="1">
      <c r="A3672" s="109" t="s">
        <v>2299</v>
      </c>
      <c r="B3672" s="109"/>
      <c r="C3672" s="109"/>
      <c r="D3672" s="109"/>
      <c r="E3672" s="109"/>
      <c r="F3672" s="109"/>
      <c r="G3672" s="109"/>
      <c r="AA3672" s="6" t="s">
        <v>2299</v>
      </c>
    </row>
    <row r="3673" spans="1:33" ht="15" customHeight="1">
      <c r="A3673" s="110" t="s">
        <v>63</v>
      </c>
      <c r="B3673" s="110"/>
      <c r="C3673" s="111" t="s">
        <v>2</v>
      </c>
      <c r="D3673" s="111" t="s">
        <v>3</v>
      </c>
      <c r="E3673" s="111" t="s">
        <v>4</v>
      </c>
      <c r="F3673" s="111" t="s">
        <v>5</v>
      </c>
      <c r="G3673" s="111" t="s">
        <v>6</v>
      </c>
      <c r="AA3673" s="6" t="s">
        <v>63</v>
      </c>
      <c r="AC3673" s="6" t="s">
        <v>2</v>
      </c>
      <c r="AD3673" s="6" t="s">
        <v>3</v>
      </c>
      <c r="AE3673" s="6" t="s">
        <v>4</v>
      </c>
      <c r="AF3673" s="104" t="s">
        <v>5</v>
      </c>
      <c r="AG3673" s="104" t="s">
        <v>6</v>
      </c>
    </row>
    <row r="3674" spans="1:33" ht="20.100000000000001" customHeight="1">
      <c r="A3674" s="112" t="s">
        <v>1184</v>
      </c>
      <c r="B3674" s="113" t="s">
        <v>1185</v>
      </c>
      <c r="C3674" s="112" t="s">
        <v>8</v>
      </c>
      <c r="D3674" s="112" t="s">
        <v>644</v>
      </c>
      <c r="E3674" s="114">
        <v>1</v>
      </c>
      <c r="F3674" s="115">
        <f>0.75*AF3674</f>
        <v>1.3049999999999999</v>
      </c>
      <c r="G3674" s="115">
        <f>ROUND(F3674*E3674,2)</f>
        <v>1.31</v>
      </c>
      <c r="AA3674" s="6" t="s">
        <v>1184</v>
      </c>
      <c r="AB3674" s="6" t="s">
        <v>1185</v>
      </c>
      <c r="AC3674" s="6" t="s">
        <v>8</v>
      </c>
      <c r="AD3674" s="6" t="s">
        <v>644</v>
      </c>
      <c r="AE3674" s="6">
        <v>1</v>
      </c>
      <c r="AF3674" s="104">
        <v>1.74</v>
      </c>
      <c r="AG3674" s="104">
        <v>1.74</v>
      </c>
    </row>
    <row r="3675" spans="1:33" ht="15" customHeight="1">
      <c r="A3675" s="107"/>
      <c r="B3675" s="107"/>
      <c r="C3675" s="107"/>
      <c r="D3675" s="107"/>
      <c r="E3675" s="116" t="s">
        <v>75</v>
      </c>
      <c r="F3675" s="116"/>
      <c r="G3675" s="117">
        <f>SUM(G3674)</f>
        <v>1.31</v>
      </c>
      <c r="AE3675" s="6" t="s">
        <v>75</v>
      </c>
      <c r="AG3675" s="104">
        <v>1.74</v>
      </c>
    </row>
    <row r="3676" spans="1:33" ht="15" customHeight="1">
      <c r="A3676" s="203" t="s">
        <v>96</v>
      </c>
      <c r="B3676" s="204"/>
      <c r="C3676" s="111" t="s">
        <v>2</v>
      </c>
      <c r="D3676" s="111" t="s">
        <v>3</v>
      </c>
      <c r="E3676" s="111" t="s">
        <v>4</v>
      </c>
      <c r="F3676" s="111" t="s">
        <v>5</v>
      </c>
      <c r="G3676" s="111" t="s">
        <v>6</v>
      </c>
      <c r="AA3676" s="6" t="s">
        <v>96</v>
      </c>
      <c r="AC3676" s="6" t="s">
        <v>2</v>
      </c>
      <c r="AD3676" s="6" t="s">
        <v>3</v>
      </c>
      <c r="AE3676" s="6" t="s">
        <v>4</v>
      </c>
      <c r="AF3676" s="104" t="s">
        <v>5</v>
      </c>
      <c r="AG3676" s="104" t="s">
        <v>6</v>
      </c>
    </row>
    <row r="3677" spans="1:33" ht="15" customHeight="1">
      <c r="A3677" s="112" t="s">
        <v>1086</v>
      </c>
      <c r="B3677" s="113" t="s">
        <v>1744</v>
      </c>
      <c r="C3677" s="112" t="s">
        <v>8</v>
      </c>
      <c r="D3677" s="112" t="s">
        <v>36</v>
      </c>
      <c r="E3677" s="114">
        <v>0.04</v>
      </c>
      <c r="F3677" s="115">
        <f t="shared" ref="F3677" si="1015">IF(D3677="H",$K$9*AF3677,$K$10*AF3677)</f>
        <v>16.484999999999999</v>
      </c>
      <c r="G3677" s="115">
        <f>ROUND(F3677*E3677,2)</f>
        <v>0.66</v>
      </c>
      <c r="AA3677" s="6" t="s">
        <v>1086</v>
      </c>
      <c r="AB3677" s="6" t="s">
        <v>1744</v>
      </c>
      <c r="AC3677" s="6" t="s">
        <v>8</v>
      </c>
      <c r="AD3677" s="6" t="s">
        <v>36</v>
      </c>
      <c r="AE3677" s="6">
        <v>0.04</v>
      </c>
      <c r="AF3677" s="104">
        <v>21.98</v>
      </c>
      <c r="AG3677" s="104">
        <v>0.88</v>
      </c>
    </row>
    <row r="3678" spans="1:33" ht="15" customHeight="1">
      <c r="A3678" s="107"/>
      <c r="B3678" s="107"/>
      <c r="C3678" s="107"/>
      <c r="D3678" s="107"/>
      <c r="E3678" s="116" t="s">
        <v>17</v>
      </c>
      <c r="F3678" s="116"/>
      <c r="G3678" s="117">
        <f>SUM(G3677)</f>
        <v>0.66</v>
      </c>
      <c r="AE3678" s="6" t="s">
        <v>17</v>
      </c>
      <c r="AG3678" s="104">
        <v>0.88</v>
      </c>
    </row>
    <row r="3679" spans="1:33" ht="15" customHeight="1">
      <c r="A3679" s="110" t="s">
        <v>18</v>
      </c>
      <c r="B3679" s="110"/>
      <c r="C3679" s="111" t="s">
        <v>2</v>
      </c>
      <c r="D3679" s="111" t="s">
        <v>3</v>
      </c>
      <c r="E3679" s="111" t="s">
        <v>4</v>
      </c>
      <c r="F3679" s="111" t="s">
        <v>5</v>
      </c>
      <c r="G3679" s="111" t="s">
        <v>6</v>
      </c>
      <c r="AA3679" s="6" t="s">
        <v>18</v>
      </c>
      <c r="AC3679" s="6" t="s">
        <v>2</v>
      </c>
      <c r="AD3679" s="6" t="s">
        <v>3</v>
      </c>
      <c r="AE3679" s="6" t="s">
        <v>4</v>
      </c>
      <c r="AF3679" s="104" t="s">
        <v>5</v>
      </c>
      <c r="AG3679" s="104" t="s">
        <v>6</v>
      </c>
    </row>
    <row r="3680" spans="1:33" ht="20.100000000000001" customHeight="1">
      <c r="A3680" s="112" t="s">
        <v>1186</v>
      </c>
      <c r="B3680" s="113" t="s">
        <v>1187</v>
      </c>
      <c r="C3680" s="112" t="s">
        <v>48</v>
      </c>
      <c r="D3680" s="112" t="s">
        <v>60</v>
      </c>
      <c r="E3680" s="114">
        <v>3.3000000000000002E-2</v>
      </c>
      <c r="F3680" s="115">
        <f>0.75*AF3680</f>
        <v>2.0024999999999999</v>
      </c>
      <c r="G3680" s="115">
        <f>ROUND(F3680*E3680,2)</f>
        <v>7.0000000000000007E-2</v>
      </c>
      <c r="AA3680" s="6" t="s">
        <v>1186</v>
      </c>
      <c r="AB3680" s="6" t="s">
        <v>1187</v>
      </c>
      <c r="AC3680" s="6" t="s">
        <v>48</v>
      </c>
      <c r="AD3680" s="6" t="s">
        <v>60</v>
      </c>
      <c r="AE3680" s="6">
        <v>3.3000000000000002E-2</v>
      </c>
      <c r="AF3680" s="104">
        <v>2.67</v>
      </c>
      <c r="AG3680" s="104">
        <v>0.09</v>
      </c>
    </row>
    <row r="3681" spans="1:33" ht="15" customHeight="1">
      <c r="A3681" s="107"/>
      <c r="B3681" s="107"/>
      <c r="C3681" s="107"/>
      <c r="D3681" s="107"/>
      <c r="E3681" s="116" t="s">
        <v>20</v>
      </c>
      <c r="F3681" s="116"/>
      <c r="G3681" s="117">
        <f>SUM(G3680)</f>
        <v>7.0000000000000007E-2</v>
      </c>
      <c r="AE3681" s="6" t="s">
        <v>20</v>
      </c>
      <c r="AG3681" s="104">
        <v>0.09</v>
      </c>
    </row>
    <row r="3682" spans="1:33" ht="15" customHeight="1">
      <c r="A3682" s="107"/>
      <c r="B3682" s="107"/>
      <c r="C3682" s="107"/>
      <c r="D3682" s="107"/>
      <c r="E3682" s="118" t="s">
        <v>21</v>
      </c>
      <c r="F3682" s="118"/>
      <c r="G3682" s="119">
        <f>G3681+G3678+G3675</f>
        <v>2.04</v>
      </c>
      <c r="AE3682" s="6" t="s">
        <v>21</v>
      </c>
      <c r="AG3682" s="104">
        <v>2.71</v>
      </c>
    </row>
    <row r="3683" spans="1:33" ht="9.9499999999999993" customHeight="1">
      <c r="A3683" s="107"/>
      <c r="B3683" s="107"/>
      <c r="C3683" s="108"/>
      <c r="D3683" s="108"/>
      <c r="E3683" s="107"/>
      <c r="F3683" s="107"/>
      <c r="G3683" s="107"/>
    </row>
    <row r="3684" spans="1:33" ht="20.100000000000001" customHeight="1">
      <c r="A3684" s="109" t="s">
        <v>2300</v>
      </c>
      <c r="B3684" s="109"/>
      <c r="C3684" s="109"/>
      <c r="D3684" s="109"/>
      <c r="E3684" s="109"/>
      <c r="F3684" s="109"/>
      <c r="G3684" s="109"/>
      <c r="AA3684" s="6" t="s">
        <v>2300</v>
      </c>
    </row>
    <row r="3685" spans="1:33" ht="15" customHeight="1">
      <c r="A3685" s="110" t="s">
        <v>63</v>
      </c>
      <c r="B3685" s="110"/>
      <c r="C3685" s="111" t="s">
        <v>2</v>
      </c>
      <c r="D3685" s="111" t="s">
        <v>3</v>
      </c>
      <c r="E3685" s="111" t="s">
        <v>4</v>
      </c>
      <c r="F3685" s="111" t="s">
        <v>5</v>
      </c>
      <c r="G3685" s="111" t="s">
        <v>6</v>
      </c>
      <c r="AA3685" s="6" t="s">
        <v>63</v>
      </c>
      <c r="AC3685" s="6" t="s">
        <v>2</v>
      </c>
      <c r="AD3685" s="6" t="s">
        <v>3</v>
      </c>
      <c r="AE3685" s="6" t="s">
        <v>4</v>
      </c>
      <c r="AF3685" s="104" t="s">
        <v>5</v>
      </c>
      <c r="AG3685" s="104" t="s">
        <v>6</v>
      </c>
    </row>
    <row r="3686" spans="1:33" ht="20.100000000000001" customHeight="1">
      <c r="A3686" s="112" t="s">
        <v>1188</v>
      </c>
      <c r="B3686" s="113" t="s">
        <v>1189</v>
      </c>
      <c r="C3686" s="112" t="s">
        <v>8</v>
      </c>
      <c r="D3686" s="112" t="s">
        <v>644</v>
      </c>
      <c r="E3686" s="114">
        <v>1</v>
      </c>
      <c r="F3686" s="115">
        <f>0.75*AF3686</f>
        <v>1.41</v>
      </c>
      <c r="G3686" s="115">
        <f>ROUND(F3686*E3686,2)</f>
        <v>1.41</v>
      </c>
      <c r="AA3686" s="6" t="s">
        <v>1188</v>
      </c>
      <c r="AB3686" s="6" t="s">
        <v>1189</v>
      </c>
      <c r="AC3686" s="6" t="s">
        <v>8</v>
      </c>
      <c r="AD3686" s="6" t="s">
        <v>644</v>
      </c>
      <c r="AE3686" s="6">
        <v>1</v>
      </c>
      <c r="AF3686" s="104">
        <v>1.88</v>
      </c>
      <c r="AG3686" s="104">
        <v>1.88</v>
      </c>
    </row>
    <row r="3687" spans="1:33" ht="15" customHeight="1">
      <c r="A3687" s="107"/>
      <c r="B3687" s="107"/>
      <c r="C3687" s="107"/>
      <c r="D3687" s="107"/>
      <c r="E3687" s="116" t="s">
        <v>75</v>
      </c>
      <c r="F3687" s="116"/>
      <c r="G3687" s="117">
        <f>SUM(G3686)</f>
        <v>1.41</v>
      </c>
      <c r="AE3687" s="6" t="s">
        <v>75</v>
      </c>
      <c r="AG3687" s="104">
        <v>1.88</v>
      </c>
    </row>
    <row r="3688" spans="1:33" ht="15" customHeight="1">
      <c r="A3688" s="110" t="s">
        <v>14</v>
      </c>
      <c r="B3688" s="110"/>
      <c r="C3688" s="111" t="s">
        <v>2</v>
      </c>
      <c r="D3688" s="111" t="s">
        <v>3</v>
      </c>
      <c r="E3688" s="111" t="s">
        <v>4</v>
      </c>
      <c r="F3688" s="111" t="s">
        <v>5</v>
      </c>
      <c r="G3688" s="111" t="s">
        <v>6</v>
      </c>
      <c r="AA3688" s="6" t="s">
        <v>14</v>
      </c>
      <c r="AC3688" s="6" t="s">
        <v>2</v>
      </c>
      <c r="AD3688" s="6" t="s">
        <v>3</v>
      </c>
      <c r="AE3688" s="6" t="s">
        <v>4</v>
      </c>
      <c r="AF3688" s="104" t="s">
        <v>5</v>
      </c>
      <c r="AG3688" s="104" t="s">
        <v>6</v>
      </c>
    </row>
    <row r="3689" spans="1:33" ht="15" customHeight="1">
      <c r="A3689" s="112" t="s">
        <v>1086</v>
      </c>
      <c r="B3689" s="113" t="s">
        <v>1744</v>
      </c>
      <c r="C3689" s="112" t="s">
        <v>8</v>
      </c>
      <c r="D3689" s="112" t="s">
        <v>36</v>
      </c>
      <c r="E3689" s="114">
        <v>0.04</v>
      </c>
      <c r="F3689" s="115">
        <f t="shared" ref="F3689" si="1016">IF(D3689="H",$K$9*AF3689,$K$10*AF3689)</f>
        <v>16.484999999999999</v>
      </c>
      <c r="G3689" s="115">
        <f>ROUND(F3689*E3689,2)</f>
        <v>0.66</v>
      </c>
      <c r="AA3689" s="6" t="s">
        <v>1086</v>
      </c>
      <c r="AB3689" s="6" t="s">
        <v>1744</v>
      </c>
      <c r="AC3689" s="6" t="s">
        <v>8</v>
      </c>
      <c r="AD3689" s="6" t="s">
        <v>36</v>
      </c>
      <c r="AE3689" s="6">
        <v>0.04</v>
      </c>
      <c r="AF3689" s="104">
        <v>21.98</v>
      </c>
      <c r="AG3689" s="104">
        <v>0.88</v>
      </c>
    </row>
    <row r="3690" spans="1:33" ht="15" customHeight="1">
      <c r="A3690" s="107"/>
      <c r="B3690" s="107"/>
      <c r="C3690" s="107"/>
      <c r="D3690" s="107"/>
      <c r="E3690" s="116" t="s">
        <v>17</v>
      </c>
      <c r="F3690" s="116"/>
      <c r="G3690" s="117">
        <f>SUM(G3689)</f>
        <v>0.66</v>
      </c>
      <c r="AE3690" s="6" t="s">
        <v>17</v>
      </c>
      <c r="AG3690" s="104">
        <v>0.88</v>
      </c>
    </row>
    <row r="3691" spans="1:33" ht="15" customHeight="1">
      <c r="A3691" s="110" t="s">
        <v>18</v>
      </c>
      <c r="B3691" s="110"/>
      <c r="C3691" s="111" t="s">
        <v>2</v>
      </c>
      <c r="D3691" s="111" t="s">
        <v>3</v>
      </c>
      <c r="E3691" s="111" t="s">
        <v>4</v>
      </c>
      <c r="F3691" s="111" t="s">
        <v>5</v>
      </c>
      <c r="G3691" s="111" t="s">
        <v>6</v>
      </c>
      <c r="AA3691" s="6" t="s">
        <v>18</v>
      </c>
      <c r="AC3691" s="6" t="s">
        <v>2</v>
      </c>
      <c r="AD3691" s="6" t="s">
        <v>3</v>
      </c>
      <c r="AE3691" s="6" t="s">
        <v>4</v>
      </c>
      <c r="AF3691" s="104" t="s">
        <v>5</v>
      </c>
      <c r="AG3691" s="104" t="s">
        <v>6</v>
      </c>
    </row>
    <row r="3692" spans="1:33" ht="20.100000000000001" customHeight="1">
      <c r="A3692" s="112" t="s">
        <v>1186</v>
      </c>
      <c r="B3692" s="113" t="s">
        <v>1187</v>
      </c>
      <c r="C3692" s="112" t="s">
        <v>48</v>
      </c>
      <c r="D3692" s="112" t="s">
        <v>60</v>
      </c>
      <c r="E3692" s="114">
        <v>3.3000000000000002E-2</v>
      </c>
      <c r="F3692" s="115">
        <f>0.75*AF3692</f>
        <v>2.0024999999999999</v>
      </c>
      <c r="G3692" s="115">
        <f>ROUND(F3692*E3692,2)</f>
        <v>7.0000000000000007E-2</v>
      </c>
      <c r="AA3692" s="6" t="s">
        <v>1186</v>
      </c>
      <c r="AB3692" s="6" t="s">
        <v>1187</v>
      </c>
      <c r="AC3692" s="6" t="s">
        <v>48</v>
      </c>
      <c r="AD3692" s="6" t="s">
        <v>60</v>
      </c>
      <c r="AE3692" s="6">
        <v>3.3000000000000002E-2</v>
      </c>
      <c r="AF3692" s="104">
        <v>2.67</v>
      </c>
      <c r="AG3692" s="104">
        <v>0.09</v>
      </c>
    </row>
    <row r="3693" spans="1:33" ht="15" customHeight="1">
      <c r="A3693" s="107"/>
      <c r="B3693" s="107"/>
      <c r="C3693" s="107"/>
      <c r="D3693" s="107"/>
      <c r="E3693" s="116" t="s">
        <v>20</v>
      </c>
      <c r="F3693" s="116"/>
      <c r="G3693" s="117">
        <f>SUM(G3692)</f>
        <v>7.0000000000000007E-2</v>
      </c>
      <c r="AE3693" s="6" t="s">
        <v>20</v>
      </c>
      <c r="AG3693" s="104">
        <v>0.09</v>
      </c>
    </row>
    <row r="3694" spans="1:33" ht="15" customHeight="1">
      <c r="A3694" s="107"/>
      <c r="B3694" s="107"/>
      <c r="C3694" s="107"/>
      <c r="D3694" s="107"/>
      <c r="E3694" s="118" t="s">
        <v>21</v>
      </c>
      <c r="F3694" s="118"/>
      <c r="G3694" s="119">
        <f>G3693+G3690+G3687</f>
        <v>2.1399999999999997</v>
      </c>
      <c r="AE3694" s="6" t="s">
        <v>21</v>
      </c>
      <c r="AG3694" s="104">
        <v>2.8499999999999996</v>
      </c>
    </row>
    <row r="3695" spans="1:33" ht="9.9499999999999993" customHeight="1">
      <c r="A3695" s="107"/>
      <c r="B3695" s="107"/>
      <c r="C3695" s="108"/>
      <c r="D3695" s="108"/>
      <c r="E3695" s="107"/>
      <c r="F3695" s="107"/>
      <c r="G3695" s="107"/>
    </row>
    <row r="3696" spans="1:33" ht="20.100000000000001" customHeight="1">
      <c r="A3696" s="109" t="s">
        <v>2301</v>
      </c>
      <c r="B3696" s="109"/>
      <c r="C3696" s="109"/>
      <c r="D3696" s="109"/>
      <c r="E3696" s="109"/>
      <c r="F3696" s="109"/>
      <c r="G3696" s="109"/>
      <c r="AA3696" s="6" t="s">
        <v>2301</v>
      </c>
    </row>
    <row r="3697" spans="1:33" ht="15" customHeight="1">
      <c r="A3697" s="110" t="s">
        <v>63</v>
      </c>
      <c r="B3697" s="110"/>
      <c r="C3697" s="111" t="s">
        <v>2</v>
      </c>
      <c r="D3697" s="111" t="s">
        <v>3</v>
      </c>
      <c r="E3697" s="111" t="s">
        <v>4</v>
      </c>
      <c r="F3697" s="111" t="s">
        <v>5</v>
      </c>
      <c r="G3697" s="111" t="s">
        <v>6</v>
      </c>
      <c r="AA3697" s="6" t="s">
        <v>63</v>
      </c>
      <c r="AC3697" s="6" t="s">
        <v>2</v>
      </c>
      <c r="AD3697" s="6" t="s">
        <v>3</v>
      </c>
      <c r="AE3697" s="6" t="s">
        <v>4</v>
      </c>
      <c r="AF3697" s="104" t="s">
        <v>5</v>
      </c>
      <c r="AG3697" s="104" t="s">
        <v>6</v>
      </c>
    </row>
    <row r="3698" spans="1:33" ht="20.100000000000001" customHeight="1">
      <c r="A3698" s="112" t="s">
        <v>1190</v>
      </c>
      <c r="B3698" s="113" t="s">
        <v>1191</v>
      </c>
      <c r="C3698" s="112" t="s">
        <v>8</v>
      </c>
      <c r="D3698" s="112" t="s">
        <v>644</v>
      </c>
      <c r="E3698" s="114">
        <v>1</v>
      </c>
      <c r="F3698" s="115">
        <f>0.75*AF3698</f>
        <v>1.6724999999999999</v>
      </c>
      <c r="G3698" s="115">
        <f>ROUND(F3698*E3698,2)</f>
        <v>1.67</v>
      </c>
      <c r="AA3698" s="6" t="s">
        <v>1190</v>
      </c>
      <c r="AB3698" s="6" t="s">
        <v>1191</v>
      </c>
      <c r="AC3698" s="6" t="s">
        <v>8</v>
      </c>
      <c r="AD3698" s="6" t="s">
        <v>644</v>
      </c>
      <c r="AE3698" s="6">
        <v>1</v>
      </c>
      <c r="AF3698" s="104">
        <v>2.23</v>
      </c>
      <c r="AG3698" s="104">
        <v>2.23</v>
      </c>
    </row>
    <row r="3699" spans="1:33" ht="15" customHeight="1">
      <c r="A3699" s="107"/>
      <c r="B3699" s="107"/>
      <c r="C3699" s="107"/>
      <c r="D3699" s="107"/>
      <c r="E3699" s="116" t="s">
        <v>75</v>
      </c>
      <c r="F3699" s="116"/>
      <c r="G3699" s="117">
        <f>SUM(G3698)</f>
        <v>1.67</v>
      </c>
      <c r="AE3699" s="6" t="s">
        <v>75</v>
      </c>
      <c r="AG3699" s="104">
        <v>2.23</v>
      </c>
    </row>
    <row r="3700" spans="1:33" ht="15" customHeight="1">
      <c r="A3700" s="110" t="s">
        <v>14</v>
      </c>
      <c r="B3700" s="110"/>
      <c r="C3700" s="111" t="s">
        <v>2</v>
      </c>
      <c r="D3700" s="111" t="s">
        <v>3</v>
      </c>
      <c r="E3700" s="111" t="s">
        <v>4</v>
      </c>
      <c r="F3700" s="111" t="s">
        <v>5</v>
      </c>
      <c r="G3700" s="111" t="s">
        <v>6</v>
      </c>
      <c r="AA3700" s="6" t="s">
        <v>14</v>
      </c>
      <c r="AC3700" s="6" t="s">
        <v>2</v>
      </c>
      <c r="AD3700" s="6" t="s">
        <v>3</v>
      </c>
      <c r="AE3700" s="6" t="s">
        <v>4</v>
      </c>
      <c r="AF3700" s="104" t="s">
        <v>5</v>
      </c>
      <c r="AG3700" s="104" t="s">
        <v>6</v>
      </c>
    </row>
    <row r="3701" spans="1:33" ht="15" customHeight="1">
      <c r="A3701" s="112" t="s">
        <v>1086</v>
      </c>
      <c r="B3701" s="113" t="s">
        <v>1744</v>
      </c>
      <c r="C3701" s="112" t="s">
        <v>8</v>
      </c>
      <c r="D3701" s="112" t="s">
        <v>36</v>
      </c>
      <c r="E3701" s="114">
        <v>0.04</v>
      </c>
      <c r="F3701" s="115">
        <f t="shared" ref="F3701" si="1017">IF(D3701="H",$K$9*AF3701,$K$10*AF3701)</f>
        <v>16.484999999999999</v>
      </c>
      <c r="G3701" s="115">
        <f>ROUND(F3701*E3701,2)</f>
        <v>0.66</v>
      </c>
      <c r="AA3701" s="6" t="s">
        <v>1086</v>
      </c>
      <c r="AB3701" s="6" t="s">
        <v>1744</v>
      </c>
      <c r="AC3701" s="6" t="s">
        <v>8</v>
      </c>
      <c r="AD3701" s="6" t="s">
        <v>36</v>
      </c>
      <c r="AE3701" s="6">
        <v>0.04</v>
      </c>
      <c r="AF3701" s="104">
        <v>21.98</v>
      </c>
      <c r="AG3701" s="104">
        <v>0.88</v>
      </c>
    </row>
    <row r="3702" spans="1:33" ht="15" customHeight="1">
      <c r="A3702" s="107"/>
      <c r="B3702" s="107"/>
      <c r="C3702" s="107"/>
      <c r="D3702" s="107"/>
      <c r="E3702" s="116" t="s">
        <v>17</v>
      </c>
      <c r="F3702" s="116"/>
      <c r="G3702" s="117">
        <f>SUM(G3701)</f>
        <v>0.66</v>
      </c>
      <c r="AE3702" s="6" t="s">
        <v>17</v>
      </c>
      <c r="AG3702" s="104">
        <v>0.88</v>
      </c>
    </row>
    <row r="3703" spans="1:33" ht="15" customHeight="1">
      <c r="A3703" s="110" t="s">
        <v>18</v>
      </c>
      <c r="B3703" s="110"/>
      <c r="C3703" s="111" t="s">
        <v>2</v>
      </c>
      <c r="D3703" s="111" t="s">
        <v>3</v>
      </c>
      <c r="E3703" s="111" t="s">
        <v>4</v>
      </c>
      <c r="F3703" s="111" t="s">
        <v>5</v>
      </c>
      <c r="G3703" s="111" t="s">
        <v>6</v>
      </c>
      <c r="AA3703" s="6" t="s">
        <v>18</v>
      </c>
      <c r="AC3703" s="6" t="s">
        <v>2</v>
      </c>
      <c r="AD3703" s="6" t="s">
        <v>3</v>
      </c>
      <c r="AE3703" s="6" t="s">
        <v>4</v>
      </c>
      <c r="AF3703" s="104" t="s">
        <v>5</v>
      </c>
      <c r="AG3703" s="104" t="s">
        <v>6</v>
      </c>
    </row>
    <row r="3704" spans="1:33" ht="20.100000000000001" customHeight="1">
      <c r="A3704" s="112" t="s">
        <v>1186</v>
      </c>
      <c r="B3704" s="113" t="s">
        <v>1187</v>
      </c>
      <c r="C3704" s="112" t="s">
        <v>48</v>
      </c>
      <c r="D3704" s="112" t="s">
        <v>60</v>
      </c>
      <c r="E3704" s="114">
        <v>4.2999999999999997E-2</v>
      </c>
      <c r="F3704" s="115">
        <f>0.75*AF3704</f>
        <v>2.0024999999999999</v>
      </c>
      <c r="G3704" s="115">
        <f>ROUND(F3704*E3704,2)</f>
        <v>0.09</v>
      </c>
      <c r="AA3704" s="6" t="s">
        <v>1186</v>
      </c>
      <c r="AB3704" s="6" t="s">
        <v>1187</v>
      </c>
      <c r="AC3704" s="6" t="s">
        <v>48</v>
      </c>
      <c r="AD3704" s="6" t="s">
        <v>60</v>
      </c>
      <c r="AE3704" s="6">
        <v>4.2999999999999997E-2</v>
      </c>
      <c r="AF3704" s="104">
        <v>2.67</v>
      </c>
      <c r="AG3704" s="104">
        <v>0.11</v>
      </c>
    </row>
    <row r="3705" spans="1:33" ht="15" customHeight="1">
      <c r="A3705" s="107"/>
      <c r="B3705" s="107"/>
      <c r="C3705" s="107"/>
      <c r="D3705" s="107"/>
      <c r="E3705" s="116" t="s">
        <v>20</v>
      </c>
      <c r="F3705" s="116"/>
      <c r="G3705" s="117">
        <f>SUM(G3704)</f>
        <v>0.09</v>
      </c>
      <c r="AE3705" s="6" t="s">
        <v>20</v>
      </c>
      <c r="AG3705" s="104">
        <v>0.11</v>
      </c>
    </row>
    <row r="3706" spans="1:33" ht="15" customHeight="1">
      <c r="A3706" s="107"/>
      <c r="B3706" s="107"/>
      <c r="C3706" s="107"/>
      <c r="D3706" s="107"/>
      <c r="E3706" s="118" t="s">
        <v>21</v>
      </c>
      <c r="F3706" s="118"/>
      <c r="G3706" s="119">
        <f>G3705+G3702+G3699</f>
        <v>2.42</v>
      </c>
      <c r="AE3706" s="6" t="s">
        <v>21</v>
      </c>
      <c r="AG3706" s="104">
        <v>3.2199999999999998</v>
      </c>
    </row>
    <row r="3707" spans="1:33" ht="9.9499999999999993" customHeight="1">
      <c r="A3707" s="107"/>
      <c r="B3707" s="107"/>
      <c r="C3707" s="108"/>
      <c r="D3707" s="108"/>
      <c r="E3707" s="107"/>
      <c r="F3707" s="107"/>
      <c r="G3707" s="107"/>
    </row>
    <row r="3708" spans="1:33" ht="20.100000000000001" customHeight="1">
      <c r="A3708" s="109" t="s">
        <v>2302</v>
      </c>
      <c r="B3708" s="109"/>
      <c r="C3708" s="109"/>
      <c r="D3708" s="109"/>
      <c r="E3708" s="109"/>
      <c r="F3708" s="109"/>
      <c r="G3708" s="109"/>
      <c r="AA3708" s="6" t="s">
        <v>2302</v>
      </c>
    </row>
    <row r="3709" spans="1:33" ht="15" customHeight="1">
      <c r="A3709" s="110" t="s">
        <v>63</v>
      </c>
      <c r="B3709" s="110"/>
      <c r="C3709" s="111" t="s">
        <v>2</v>
      </c>
      <c r="D3709" s="111" t="s">
        <v>3</v>
      </c>
      <c r="E3709" s="111" t="s">
        <v>4</v>
      </c>
      <c r="F3709" s="111" t="s">
        <v>5</v>
      </c>
      <c r="G3709" s="111" t="s">
        <v>6</v>
      </c>
      <c r="AA3709" s="6" t="s">
        <v>63</v>
      </c>
      <c r="AC3709" s="6" t="s">
        <v>2</v>
      </c>
      <c r="AD3709" s="6" t="s">
        <v>3</v>
      </c>
      <c r="AE3709" s="6" t="s">
        <v>4</v>
      </c>
      <c r="AF3709" s="104" t="s">
        <v>5</v>
      </c>
      <c r="AG3709" s="104" t="s">
        <v>6</v>
      </c>
    </row>
    <row r="3710" spans="1:33" ht="20.100000000000001" customHeight="1">
      <c r="A3710" s="112" t="s">
        <v>1192</v>
      </c>
      <c r="B3710" s="113" t="s">
        <v>1193</v>
      </c>
      <c r="C3710" s="112" t="s">
        <v>8</v>
      </c>
      <c r="D3710" s="112" t="s">
        <v>644</v>
      </c>
      <c r="E3710" s="114">
        <v>1</v>
      </c>
      <c r="F3710" s="115">
        <f>0.75*AF3710</f>
        <v>2.3174999999999999</v>
      </c>
      <c r="G3710" s="115">
        <f>ROUND(F3710*E3710,2)</f>
        <v>2.3199999999999998</v>
      </c>
      <c r="AA3710" s="6" t="s">
        <v>1192</v>
      </c>
      <c r="AB3710" s="6" t="s">
        <v>1193</v>
      </c>
      <c r="AC3710" s="6" t="s">
        <v>8</v>
      </c>
      <c r="AD3710" s="6" t="s">
        <v>644</v>
      </c>
      <c r="AE3710" s="6">
        <v>1</v>
      </c>
      <c r="AF3710" s="104">
        <v>3.09</v>
      </c>
      <c r="AG3710" s="104">
        <v>3.09</v>
      </c>
    </row>
    <row r="3711" spans="1:33" ht="15" customHeight="1">
      <c r="A3711" s="107"/>
      <c r="B3711" s="107"/>
      <c r="C3711" s="107"/>
      <c r="D3711" s="107"/>
      <c r="E3711" s="116" t="s">
        <v>75</v>
      </c>
      <c r="F3711" s="116"/>
      <c r="G3711" s="117">
        <f>SUM(G3710)</f>
        <v>2.3199999999999998</v>
      </c>
      <c r="AE3711" s="6" t="s">
        <v>75</v>
      </c>
      <c r="AG3711" s="104">
        <v>3.09</v>
      </c>
    </row>
    <row r="3712" spans="1:33" ht="15" customHeight="1">
      <c r="A3712" s="110" t="s">
        <v>14</v>
      </c>
      <c r="B3712" s="110"/>
      <c r="C3712" s="111" t="s">
        <v>2</v>
      </c>
      <c r="D3712" s="111" t="s">
        <v>3</v>
      </c>
      <c r="E3712" s="111" t="s">
        <v>4</v>
      </c>
      <c r="F3712" s="111" t="s">
        <v>5</v>
      </c>
      <c r="G3712" s="111" t="s">
        <v>6</v>
      </c>
      <c r="AA3712" s="6" t="s">
        <v>14</v>
      </c>
      <c r="AC3712" s="6" t="s">
        <v>2</v>
      </c>
      <c r="AD3712" s="6" t="s">
        <v>3</v>
      </c>
      <c r="AE3712" s="6" t="s">
        <v>4</v>
      </c>
      <c r="AF3712" s="104" t="s">
        <v>5</v>
      </c>
      <c r="AG3712" s="104" t="s">
        <v>6</v>
      </c>
    </row>
    <row r="3713" spans="1:33" ht="15" customHeight="1">
      <c r="A3713" s="112" t="s">
        <v>1086</v>
      </c>
      <c r="B3713" s="113" t="s">
        <v>1744</v>
      </c>
      <c r="C3713" s="112" t="s">
        <v>8</v>
      </c>
      <c r="D3713" s="112" t="s">
        <v>36</v>
      </c>
      <c r="E3713" s="114">
        <v>0.05</v>
      </c>
      <c r="F3713" s="115">
        <f t="shared" ref="F3713" si="1018">IF(D3713="H",$K$9*AF3713,$K$10*AF3713)</f>
        <v>16.484999999999999</v>
      </c>
      <c r="G3713" s="115">
        <f>ROUND(F3713*E3713,2)</f>
        <v>0.82</v>
      </c>
      <c r="AA3713" s="6" t="s">
        <v>1086</v>
      </c>
      <c r="AB3713" s="6" t="s">
        <v>1744</v>
      </c>
      <c r="AC3713" s="6" t="s">
        <v>8</v>
      </c>
      <c r="AD3713" s="6" t="s">
        <v>36</v>
      </c>
      <c r="AE3713" s="6">
        <v>0.05</v>
      </c>
      <c r="AF3713" s="104">
        <v>21.98</v>
      </c>
      <c r="AG3713" s="104">
        <v>1.1000000000000001</v>
      </c>
    </row>
    <row r="3714" spans="1:33" ht="15" customHeight="1">
      <c r="A3714" s="107"/>
      <c r="B3714" s="107"/>
      <c r="C3714" s="107"/>
      <c r="D3714" s="107"/>
      <c r="E3714" s="116" t="s">
        <v>17</v>
      </c>
      <c r="F3714" s="116"/>
      <c r="G3714" s="117">
        <f>SUM(G3713)</f>
        <v>0.82</v>
      </c>
      <c r="AE3714" s="6" t="s">
        <v>17</v>
      </c>
      <c r="AG3714" s="104">
        <v>1.1000000000000001</v>
      </c>
    </row>
    <row r="3715" spans="1:33" ht="15" customHeight="1">
      <c r="A3715" s="110" t="s">
        <v>18</v>
      </c>
      <c r="B3715" s="110"/>
      <c r="C3715" s="111" t="s">
        <v>2</v>
      </c>
      <c r="D3715" s="111" t="s">
        <v>3</v>
      </c>
      <c r="E3715" s="111" t="s">
        <v>4</v>
      </c>
      <c r="F3715" s="111" t="s">
        <v>5</v>
      </c>
      <c r="G3715" s="111" t="s">
        <v>6</v>
      </c>
      <c r="AA3715" s="6" t="s">
        <v>18</v>
      </c>
      <c r="AC3715" s="6" t="s">
        <v>2</v>
      </c>
      <c r="AD3715" s="6" t="s">
        <v>3</v>
      </c>
      <c r="AE3715" s="6" t="s">
        <v>4</v>
      </c>
      <c r="AF3715" s="104" t="s">
        <v>5</v>
      </c>
      <c r="AG3715" s="104" t="s">
        <v>6</v>
      </c>
    </row>
    <row r="3716" spans="1:33" ht="20.100000000000001" customHeight="1">
      <c r="A3716" s="112" t="s">
        <v>1186</v>
      </c>
      <c r="B3716" s="113" t="s">
        <v>1187</v>
      </c>
      <c r="C3716" s="112" t="s">
        <v>48</v>
      </c>
      <c r="D3716" s="112" t="s">
        <v>60</v>
      </c>
      <c r="E3716" s="114">
        <v>4.2999999999999997E-2</v>
      </c>
      <c r="F3716" s="115">
        <f>0.75*AF3716</f>
        <v>2.0024999999999999</v>
      </c>
      <c r="G3716" s="115">
        <f>ROUND(F3716*E3716,2)</f>
        <v>0.09</v>
      </c>
      <c r="AA3716" s="6" t="s">
        <v>1186</v>
      </c>
      <c r="AB3716" s="6" t="s">
        <v>1187</v>
      </c>
      <c r="AC3716" s="6" t="s">
        <v>48</v>
      </c>
      <c r="AD3716" s="6" t="s">
        <v>60</v>
      </c>
      <c r="AE3716" s="6">
        <v>4.2999999999999997E-2</v>
      </c>
      <c r="AF3716" s="104">
        <v>2.67</v>
      </c>
      <c r="AG3716" s="104">
        <v>0.11</v>
      </c>
    </row>
    <row r="3717" spans="1:33" ht="15" customHeight="1">
      <c r="A3717" s="107"/>
      <c r="B3717" s="107"/>
      <c r="C3717" s="107"/>
      <c r="D3717" s="107"/>
      <c r="E3717" s="116" t="s">
        <v>20</v>
      </c>
      <c r="F3717" s="116"/>
      <c r="G3717" s="117">
        <f>SUM(G3716)</f>
        <v>0.09</v>
      </c>
      <c r="AE3717" s="6" t="s">
        <v>20</v>
      </c>
      <c r="AG3717" s="104">
        <v>0.11</v>
      </c>
    </row>
    <row r="3718" spans="1:33" ht="15" customHeight="1">
      <c r="A3718" s="107"/>
      <c r="B3718" s="107"/>
      <c r="C3718" s="107"/>
      <c r="D3718" s="107"/>
      <c r="E3718" s="118" t="s">
        <v>21</v>
      </c>
      <c r="F3718" s="118"/>
      <c r="G3718" s="119">
        <f>G3717+G3714+G3711</f>
        <v>3.2299999999999995</v>
      </c>
      <c r="AE3718" s="6" t="s">
        <v>21</v>
      </c>
      <c r="AG3718" s="104">
        <v>4.3</v>
      </c>
    </row>
    <row r="3719" spans="1:33" ht="9.9499999999999993" customHeight="1">
      <c r="A3719" s="107"/>
      <c r="B3719" s="107"/>
      <c r="C3719" s="108"/>
      <c r="D3719" s="108"/>
      <c r="E3719" s="107"/>
      <c r="F3719" s="107"/>
      <c r="G3719" s="107"/>
    </row>
    <row r="3720" spans="1:33" ht="20.100000000000001" customHeight="1">
      <c r="A3720" s="109" t="s">
        <v>2303</v>
      </c>
      <c r="B3720" s="109"/>
      <c r="C3720" s="109"/>
      <c r="D3720" s="109"/>
      <c r="E3720" s="109"/>
      <c r="F3720" s="109"/>
      <c r="G3720" s="109"/>
      <c r="AA3720" s="6" t="s">
        <v>2303</v>
      </c>
    </row>
    <row r="3721" spans="1:33" ht="15" customHeight="1">
      <c r="A3721" s="110" t="s">
        <v>63</v>
      </c>
      <c r="B3721" s="110"/>
      <c r="C3721" s="111" t="s">
        <v>2</v>
      </c>
      <c r="D3721" s="111" t="s">
        <v>3</v>
      </c>
      <c r="E3721" s="111" t="s">
        <v>4</v>
      </c>
      <c r="F3721" s="111" t="s">
        <v>5</v>
      </c>
      <c r="G3721" s="111" t="s">
        <v>6</v>
      </c>
      <c r="AA3721" s="6" t="s">
        <v>63</v>
      </c>
      <c r="AC3721" s="6" t="s">
        <v>2</v>
      </c>
      <c r="AD3721" s="6" t="s">
        <v>3</v>
      </c>
      <c r="AE3721" s="6" t="s">
        <v>4</v>
      </c>
      <c r="AF3721" s="104" t="s">
        <v>5</v>
      </c>
      <c r="AG3721" s="104" t="s">
        <v>6</v>
      </c>
    </row>
    <row r="3722" spans="1:33" ht="20.100000000000001" customHeight="1">
      <c r="A3722" s="112" t="s">
        <v>1194</v>
      </c>
      <c r="B3722" s="113" t="s">
        <v>1195</v>
      </c>
      <c r="C3722" s="112" t="s">
        <v>8</v>
      </c>
      <c r="D3722" s="112" t="s">
        <v>644</v>
      </c>
      <c r="E3722" s="114">
        <v>1</v>
      </c>
      <c r="F3722" s="115">
        <f>0.75*AF3722</f>
        <v>2.6175000000000002</v>
      </c>
      <c r="G3722" s="115">
        <f>ROUND(F3722*E3722,2)</f>
        <v>2.62</v>
      </c>
      <c r="AA3722" s="6" t="s">
        <v>1194</v>
      </c>
      <c r="AB3722" s="6" t="s">
        <v>1195</v>
      </c>
      <c r="AC3722" s="6" t="s">
        <v>8</v>
      </c>
      <c r="AD3722" s="6" t="s">
        <v>644</v>
      </c>
      <c r="AE3722" s="6">
        <v>1</v>
      </c>
      <c r="AF3722" s="104">
        <v>3.49</v>
      </c>
      <c r="AG3722" s="104">
        <v>3.49</v>
      </c>
    </row>
    <row r="3723" spans="1:33" ht="15" customHeight="1">
      <c r="A3723" s="107"/>
      <c r="B3723" s="107"/>
      <c r="C3723" s="107"/>
      <c r="D3723" s="107"/>
      <c r="E3723" s="116" t="s">
        <v>75</v>
      </c>
      <c r="F3723" s="116"/>
      <c r="G3723" s="117">
        <f>SUM(G3722)</f>
        <v>2.62</v>
      </c>
      <c r="AE3723" s="6" t="s">
        <v>75</v>
      </c>
      <c r="AG3723" s="104">
        <v>3.49</v>
      </c>
    </row>
    <row r="3724" spans="1:33" ht="15" customHeight="1">
      <c r="A3724" s="110" t="s">
        <v>14</v>
      </c>
      <c r="B3724" s="110"/>
      <c r="C3724" s="111" t="s">
        <v>2</v>
      </c>
      <c r="D3724" s="111" t="s">
        <v>3</v>
      </c>
      <c r="E3724" s="111" t="s">
        <v>4</v>
      </c>
      <c r="F3724" s="111" t="s">
        <v>5</v>
      </c>
      <c r="G3724" s="111" t="s">
        <v>6</v>
      </c>
      <c r="AA3724" s="6" t="s">
        <v>14</v>
      </c>
      <c r="AC3724" s="6" t="s">
        <v>2</v>
      </c>
      <c r="AD3724" s="6" t="s">
        <v>3</v>
      </c>
      <c r="AE3724" s="6" t="s">
        <v>4</v>
      </c>
      <c r="AF3724" s="104" t="s">
        <v>5</v>
      </c>
      <c r="AG3724" s="104" t="s">
        <v>6</v>
      </c>
    </row>
    <row r="3725" spans="1:33" ht="15" customHeight="1">
      <c r="A3725" s="112" t="s">
        <v>1086</v>
      </c>
      <c r="B3725" s="113" t="s">
        <v>1744</v>
      </c>
      <c r="C3725" s="112" t="s">
        <v>8</v>
      </c>
      <c r="D3725" s="112" t="s">
        <v>36</v>
      </c>
      <c r="E3725" s="114">
        <v>5.6000000000000001E-2</v>
      </c>
      <c r="F3725" s="115">
        <f t="shared" ref="F3725" si="1019">IF(D3725="H",$K$9*AF3725,$K$10*AF3725)</f>
        <v>16.484999999999999</v>
      </c>
      <c r="G3725" s="115">
        <f>ROUND(F3725*E3725,2)</f>
        <v>0.92</v>
      </c>
      <c r="AA3725" s="6" t="s">
        <v>1086</v>
      </c>
      <c r="AB3725" s="6" t="s">
        <v>1744</v>
      </c>
      <c r="AC3725" s="6" t="s">
        <v>8</v>
      </c>
      <c r="AD3725" s="6" t="s">
        <v>36</v>
      </c>
      <c r="AE3725" s="6">
        <v>5.6000000000000001E-2</v>
      </c>
      <c r="AF3725" s="104">
        <v>21.98</v>
      </c>
      <c r="AG3725" s="104">
        <v>1.23</v>
      </c>
    </row>
    <row r="3726" spans="1:33" ht="15" customHeight="1">
      <c r="A3726" s="107"/>
      <c r="B3726" s="107"/>
      <c r="C3726" s="107"/>
      <c r="D3726" s="107"/>
      <c r="E3726" s="116" t="s">
        <v>17</v>
      </c>
      <c r="F3726" s="116"/>
      <c r="G3726" s="117">
        <f>SUM(G3725)</f>
        <v>0.92</v>
      </c>
      <c r="AE3726" s="6" t="s">
        <v>17</v>
      </c>
      <c r="AG3726" s="104">
        <v>1.23</v>
      </c>
    </row>
    <row r="3727" spans="1:33" ht="15" customHeight="1">
      <c r="A3727" s="110" t="s">
        <v>18</v>
      </c>
      <c r="B3727" s="110"/>
      <c r="C3727" s="111" t="s">
        <v>2</v>
      </c>
      <c r="D3727" s="111" t="s">
        <v>3</v>
      </c>
      <c r="E3727" s="111" t="s">
        <v>4</v>
      </c>
      <c r="F3727" s="111" t="s">
        <v>5</v>
      </c>
      <c r="G3727" s="111" t="s">
        <v>6</v>
      </c>
      <c r="AA3727" s="6" t="s">
        <v>18</v>
      </c>
      <c r="AC3727" s="6" t="s">
        <v>2</v>
      </c>
      <c r="AD3727" s="6" t="s">
        <v>3</v>
      </c>
      <c r="AE3727" s="6" t="s">
        <v>4</v>
      </c>
      <c r="AF3727" s="104" t="s">
        <v>5</v>
      </c>
      <c r="AG3727" s="104" t="s">
        <v>6</v>
      </c>
    </row>
    <row r="3728" spans="1:33" ht="20.100000000000001" customHeight="1">
      <c r="A3728" s="112" t="s">
        <v>1186</v>
      </c>
      <c r="B3728" s="113" t="s">
        <v>1187</v>
      </c>
      <c r="C3728" s="112" t="s">
        <v>48</v>
      </c>
      <c r="D3728" s="112" t="s">
        <v>60</v>
      </c>
      <c r="E3728" s="114">
        <v>5.6000000000000001E-2</v>
      </c>
      <c r="F3728" s="115">
        <f>0.75*AF3728</f>
        <v>2.0024999999999999</v>
      </c>
      <c r="G3728" s="115">
        <f>ROUND(F3728*E3728,2)</f>
        <v>0.11</v>
      </c>
      <c r="AA3728" s="6" t="s">
        <v>1186</v>
      </c>
      <c r="AB3728" s="6" t="s">
        <v>1187</v>
      </c>
      <c r="AC3728" s="6" t="s">
        <v>48</v>
      </c>
      <c r="AD3728" s="6" t="s">
        <v>60</v>
      </c>
      <c r="AE3728" s="6">
        <v>5.6000000000000001E-2</v>
      </c>
      <c r="AF3728" s="104">
        <v>2.67</v>
      </c>
      <c r="AG3728" s="104">
        <v>0.15</v>
      </c>
    </row>
    <row r="3729" spans="1:33" ht="15" customHeight="1">
      <c r="A3729" s="107"/>
      <c r="B3729" s="107"/>
      <c r="C3729" s="107"/>
      <c r="D3729" s="107"/>
      <c r="E3729" s="116" t="s">
        <v>20</v>
      </c>
      <c r="F3729" s="116"/>
      <c r="G3729" s="117">
        <f>SUM(G3728)</f>
        <v>0.11</v>
      </c>
      <c r="AE3729" s="6" t="s">
        <v>20</v>
      </c>
      <c r="AG3729" s="104">
        <v>0.15</v>
      </c>
    </row>
    <row r="3730" spans="1:33" ht="15" customHeight="1">
      <c r="A3730" s="107"/>
      <c r="B3730" s="107"/>
      <c r="C3730" s="107"/>
      <c r="D3730" s="107"/>
      <c r="E3730" s="118" t="s">
        <v>21</v>
      </c>
      <c r="F3730" s="118"/>
      <c r="G3730" s="119">
        <f>G3729+G3726+G3723</f>
        <v>3.6500000000000004</v>
      </c>
      <c r="AE3730" s="6" t="s">
        <v>21</v>
      </c>
      <c r="AG3730" s="104">
        <v>4.87</v>
      </c>
    </row>
    <row r="3731" spans="1:33" ht="9.9499999999999993" customHeight="1">
      <c r="A3731" s="107"/>
      <c r="B3731" s="107"/>
      <c r="C3731" s="108"/>
      <c r="D3731" s="108"/>
      <c r="E3731" s="107"/>
      <c r="F3731" s="107"/>
      <c r="G3731" s="107"/>
    </row>
    <row r="3732" spans="1:33" ht="20.100000000000001" customHeight="1">
      <c r="A3732" s="109" t="s">
        <v>2304</v>
      </c>
      <c r="B3732" s="109"/>
      <c r="C3732" s="109"/>
      <c r="D3732" s="109"/>
      <c r="E3732" s="109"/>
      <c r="F3732" s="109"/>
      <c r="G3732" s="109"/>
      <c r="AA3732" s="6" t="s">
        <v>2304</v>
      </c>
    </row>
    <row r="3733" spans="1:33" ht="15" customHeight="1">
      <c r="A3733" s="110" t="s">
        <v>63</v>
      </c>
      <c r="B3733" s="110"/>
      <c r="C3733" s="111" t="s">
        <v>2</v>
      </c>
      <c r="D3733" s="111" t="s">
        <v>3</v>
      </c>
      <c r="E3733" s="111" t="s">
        <v>4</v>
      </c>
      <c r="F3733" s="111" t="s">
        <v>5</v>
      </c>
      <c r="G3733" s="111" t="s">
        <v>6</v>
      </c>
      <c r="AA3733" s="6" t="s">
        <v>63</v>
      </c>
      <c r="AC3733" s="6" t="s">
        <v>2</v>
      </c>
      <c r="AD3733" s="6" t="s">
        <v>3</v>
      </c>
      <c r="AE3733" s="6" t="s">
        <v>4</v>
      </c>
      <c r="AF3733" s="104" t="s">
        <v>5</v>
      </c>
      <c r="AG3733" s="104" t="s">
        <v>6</v>
      </c>
    </row>
    <row r="3734" spans="1:33" ht="20.100000000000001" customHeight="1">
      <c r="A3734" s="112" t="s">
        <v>1196</v>
      </c>
      <c r="B3734" s="113" t="s">
        <v>1197</v>
      </c>
      <c r="C3734" s="112" t="s">
        <v>8</v>
      </c>
      <c r="D3734" s="112" t="s">
        <v>644</v>
      </c>
      <c r="E3734" s="114">
        <v>1</v>
      </c>
      <c r="F3734" s="115">
        <f>0.75*AF3734</f>
        <v>4.5374999999999996</v>
      </c>
      <c r="G3734" s="115">
        <f>ROUND(F3734*E3734,2)</f>
        <v>4.54</v>
      </c>
      <c r="AA3734" s="6" t="s">
        <v>1196</v>
      </c>
      <c r="AB3734" s="6" t="s">
        <v>1197</v>
      </c>
      <c r="AC3734" s="6" t="s">
        <v>8</v>
      </c>
      <c r="AD3734" s="6" t="s">
        <v>644</v>
      </c>
      <c r="AE3734" s="6">
        <v>1</v>
      </c>
      <c r="AF3734" s="104">
        <v>6.05</v>
      </c>
      <c r="AG3734" s="104">
        <v>6.05</v>
      </c>
    </row>
    <row r="3735" spans="1:33" ht="15" customHeight="1">
      <c r="A3735" s="107"/>
      <c r="B3735" s="107"/>
      <c r="C3735" s="107"/>
      <c r="D3735" s="107"/>
      <c r="E3735" s="116" t="s">
        <v>75</v>
      </c>
      <c r="F3735" s="116"/>
      <c r="G3735" s="117">
        <f>SUM(G3734)</f>
        <v>4.54</v>
      </c>
      <c r="AE3735" s="6" t="s">
        <v>75</v>
      </c>
      <c r="AG3735" s="104">
        <v>6.05</v>
      </c>
    </row>
    <row r="3736" spans="1:33" ht="15" customHeight="1">
      <c r="A3736" s="110" t="s">
        <v>14</v>
      </c>
      <c r="B3736" s="110"/>
      <c r="C3736" s="111" t="s">
        <v>2</v>
      </c>
      <c r="D3736" s="111" t="s">
        <v>3</v>
      </c>
      <c r="E3736" s="111" t="s">
        <v>4</v>
      </c>
      <c r="F3736" s="111" t="s">
        <v>5</v>
      </c>
      <c r="G3736" s="111" t="s">
        <v>6</v>
      </c>
      <c r="AA3736" s="6" t="s">
        <v>14</v>
      </c>
      <c r="AC3736" s="6" t="s">
        <v>2</v>
      </c>
      <c r="AD3736" s="6" t="s">
        <v>3</v>
      </c>
      <c r="AE3736" s="6" t="s">
        <v>4</v>
      </c>
      <c r="AF3736" s="104" t="s">
        <v>5</v>
      </c>
      <c r="AG3736" s="104" t="s">
        <v>6</v>
      </c>
    </row>
    <row r="3737" spans="1:33" ht="15" customHeight="1">
      <c r="A3737" s="112" t="s">
        <v>1086</v>
      </c>
      <c r="B3737" s="113" t="s">
        <v>1744</v>
      </c>
      <c r="C3737" s="112" t="s">
        <v>8</v>
      </c>
      <c r="D3737" s="112" t="s">
        <v>36</v>
      </c>
      <c r="E3737" s="114">
        <v>0.05</v>
      </c>
      <c r="F3737" s="115">
        <f t="shared" ref="F3737" si="1020">IF(D3737="H",$K$9*AF3737,$K$10*AF3737)</f>
        <v>16.484999999999999</v>
      </c>
      <c r="G3737" s="115">
        <f>ROUND(F3737*E3737,2)</f>
        <v>0.82</v>
      </c>
      <c r="AA3737" s="6" t="s">
        <v>1086</v>
      </c>
      <c r="AB3737" s="6" t="s">
        <v>1744</v>
      </c>
      <c r="AC3737" s="6" t="s">
        <v>8</v>
      </c>
      <c r="AD3737" s="6" t="s">
        <v>36</v>
      </c>
      <c r="AE3737" s="6">
        <v>0.05</v>
      </c>
      <c r="AF3737" s="104">
        <v>21.98</v>
      </c>
      <c r="AG3737" s="104">
        <v>1.1000000000000001</v>
      </c>
    </row>
    <row r="3738" spans="1:33" ht="15" customHeight="1">
      <c r="A3738" s="107"/>
      <c r="B3738" s="107"/>
      <c r="C3738" s="107"/>
      <c r="D3738" s="107"/>
      <c r="E3738" s="116" t="s">
        <v>17</v>
      </c>
      <c r="F3738" s="116"/>
      <c r="G3738" s="117">
        <f>SUM(G3737)</f>
        <v>0.82</v>
      </c>
      <c r="AE3738" s="6" t="s">
        <v>17</v>
      </c>
      <c r="AG3738" s="104">
        <v>1.1000000000000001</v>
      </c>
    </row>
    <row r="3739" spans="1:33" ht="15" customHeight="1">
      <c r="A3739" s="110" t="s">
        <v>18</v>
      </c>
      <c r="B3739" s="110"/>
      <c r="C3739" s="111" t="s">
        <v>2</v>
      </c>
      <c r="D3739" s="111" t="s">
        <v>3</v>
      </c>
      <c r="E3739" s="111" t="s">
        <v>4</v>
      </c>
      <c r="F3739" s="111" t="s">
        <v>5</v>
      </c>
      <c r="G3739" s="111" t="s">
        <v>6</v>
      </c>
      <c r="AA3739" s="6" t="s">
        <v>18</v>
      </c>
      <c r="AC3739" s="6" t="s">
        <v>2</v>
      </c>
      <c r="AD3739" s="6" t="s">
        <v>3</v>
      </c>
      <c r="AE3739" s="6" t="s">
        <v>4</v>
      </c>
      <c r="AF3739" s="104" t="s">
        <v>5</v>
      </c>
      <c r="AG3739" s="104" t="s">
        <v>6</v>
      </c>
    </row>
    <row r="3740" spans="1:33" ht="20.100000000000001" customHeight="1">
      <c r="A3740" s="112" t="s">
        <v>1186</v>
      </c>
      <c r="B3740" s="113" t="s">
        <v>1187</v>
      </c>
      <c r="C3740" s="112" t="s">
        <v>48</v>
      </c>
      <c r="D3740" s="112" t="s">
        <v>60</v>
      </c>
      <c r="E3740" s="114">
        <v>5.6000000000000001E-2</v>
      </c>
      <c r="F3740" s="115">
        <f>0.75*AF3740</f>
        <v>2.0024999999999999</v>
      </c>
      <c r="G3740" s="115">
        <f>ROUND(F3740*E3740,2)</f>
        <v>0.11</v>
      </c>
      <c r="AA3740" s="6" t="s">
        <v>1186</v>
      </c>
      <c r="AB3740" s="6" t="s">
        <v>1187</v>
      </c>
      <c r="AC3740" s="6" t="s">
        <v>48</v>
      </c>
      <c r="AD3740" s="6" t="s">
        <v>60</v>
      </c>
      <c r="AE3740" s="6">
        <v>5.6000000000000001E-2</v>
      </c>
      <c r="AF3740" s="104">
        <v>2.67</v>
      </c>
      <c r="AG3740" s="104">
        <v>0.15</v>
      </c>
    </row>
    <row r="3741" spans="1:33" ht="15" customHeight="1">
      <c r="A3741" s="107"/>
      <c r="B3741" s="107"/>
      <c r="C3741" s="107"/>
      <c r="D3741" s="107"/>
      <c r="E3741" s="116" t="s">
        <v>20</v>
      </c>
      <c r="F3741" s="116"/>
      <c r="G3741" s="117">
        <f>SUM(G3740)</f>
        <v>0.11</v>
      </c>
      <c r="AE3741" s="6" t="s">
        <v>20</v>
      </c>
      <c r="AG3741" s="104">
        <v>0.15</v>
      </c>
    </row>
    <row r="3742" spans="1:33" ht="15" customHeight="1">
      <c r="A3742" s="107"/>
      <c r="B3742" s="107"/>
      <c r="C3742" s="107"/>
      <c r="D3742" s="107"/>
      <c r="E3742" s="118" t="s">
        <v>21</v>
      </c>
      <c r="F3742" s="118"/>
      <c r="G3742" s="119">
        <f>G3741+G3738+G3735</f>
        <v>5.47</v>
      </c>
      <c r="AE3742" s="6" t="s">
        <v>21</v>
      </c>
      <c r="AG3742" s="104">
        <v>7.3</v>
      </c>
    </row>
    <row r="3743" spans="1:33" ht="9.9499999999999993" customHeight="1">
      <c r="A3743" s="107"/>
      <c r="B3743" s="107"/>
      <c r="C3743" s="108"/>
      <c r="D3743" s="108"/>
      <c r="E3743" s="107"/>
      <c r="F3743" s="107"/>
      <c r="G3743" s="107"/>
    </row>
    <row r="3744" spans="1:33" ht="20.100000000000001" customHeight="1">
      <c r="A3744" s="109" t="s">
        <v>2305</v>
      </c>
      <c r="B3744" s="109"/>
      <c r="C3744" s="109"/>
      <c r="D3744" s="109"/>
      <c r="E3744" s="109"/>
      <c r="F3744" s="109"/>
      <c r="G3744" s="109"/>
      <c r="AA3744" s="6" t="s">
        <v>2305</v>
      </c>
    </row>
    <row r="3745" spans="1:33" ht="15" customHeight="1">
      <c r="A3745" s="110" t="s">
        <v>63</v>
      </c>
      <c r="B3745" s="110"/>
      <c r="C3745" s="111" t="s">
        <v>2</v>
      </c>
      <c r="D3745" s="111" t="s">
        <v>3</v>
      </c>
      <c r="E3745" s="111" t="s">
        <v>4</v>
      </c>
      <c r="F3745" s="111" t="s">
        <v>5</v>
      </c>
      <c r="G3745" s="111" t="s">
        <v>6</v>
      </c>
      <c r="AA3745" s="6" t="s">
        <v>63</v>
      </c>
      <c r="AC3745" s="6" t="s">
        <v>2</v>
      </c>
      <c r="AD3745" s="6" t="s">
        <v>3</v>
      </c>
      <c r="AE3745" s="6" t="s">
        <v>4</v>
      </c>
      <c r="AF3745" s="104" t="s">
        <v>5</v>
      </c>
      <c r="AG3745" s="104" t="s">
        <v>6</v>
      </c>
    </row>
    <row r="3746" spans="1:33" ht="20.100000000000001" customHeight="1">
      <c r="A3746" s="112" t="s">
        <v>1198</v>
      </c>
      <c r="B3746" s="113" t="s">
        <v>1199</v>
      </c>
      <c r="C3746" s="112" t="s">
        <v>8</v>
      </c>
      <c r="D3746" s="112" t="s">
        <v>644</v>
      </c>
      <c r="E3746" s="114">
        <v>1</v>
      </c>
      <c r="F3746" s="115">
        <f>0.75*AF3746</f>
        <v>5.6550000000000002</v>
      </c>
      <c r="G3746" s="115">
        <f>ROUND(F3746*E3746,2)</f>
        <v>5.66</v>
      </c>
      <c r="AA3746" s="6" t="s">
        <v>1198</v>
      </c>
      <c r="AB3746" s="6" t="s">
        <v>1199</v>
      </c>
      <c r="AC3746" s="6" t="s">
        <v>8</v>
      </c>
      <c r="AD3746" s="6" t="s">
        <v>644</v>
      </c>
      <c r="AE3746" s="6">
        <v>1</v>
      </c>
      <c r="AF3746" s="104">
        <v>7.54</v>
      </c>
      <c r="AG3746" s="104">
        <v>7.54</v>
      </c>
    </row>
    <row r="3747" spans="1:33" ht="15" customHeight="1">
      <c r="A3747" s="107"/>
      <c r="B3747" s="107"/>
      <c r="C3747" s="107"/>
      <c r="D3747" s="107"/>
      <c r="E3747" s="116" t="s">
        <v>75</v>
      </c>
      <c r="F3747" s="116"/>
      <c r="G3747" s="117">
        <f>SUM(G3746)</f>
        <v>5.66</v>
      </c>
      <c r="AE3747" s="6" t="s">
        <v>75</v>
      </c>
      <c r="AG3747" s="104">
        <v>7.54</v>
      </c>
    </row>
    <row r="3748" spans="1:33" ht="15" customHeight="1">
      <c r="A3748" s="110" t="s">
        <v>14</v>
      </c>
      <c r="B3748" s="110"/>
      <c r="C3748" s="111" t="s">
        <v>2</v>
      </c>
      <c r="D3748" s="111" t="s">
        <v>3</v>
      </c>
      <c r="E3748" s="111" t="s">
        <v>4</v>
      </c>
      <c r="F3748" s="111" t="s">
        <v>5</v>
      </c>
      <c r="G3748" s="111" t="s">
        <v>6</v>
      </c>
      <c r="AA3748" s="6" t="s">
        <v>14</v>
      </c>
      <c r="AC3748" s="6" t="s">
        <v>2</v>
      </c>
      <c r="AD3748" s="6" t="s">
        <v>3</v>
      </c>
      <c r="AE3748" s="6" t="s">
        <v>4</v>
      </c>
      <c r="AF3748" s="104" t="s">
        <v>5</v>
      </c>
      <c r="AG3748" s="104" t="s">
        <v>6</v>
      </c>
    </row>
    <row r="3749" spans="1:33" ht="15" customHeight="1">
      <c r="A3749" s="112" t="s">
        <v>1086</v>
      </c>
      <c r="B3749" s="113" t="s">
        <v>1744</v>
      </c>
      <c r="C3749" s="112" t="s">
        <v>8</v>
      </c>
      <c r="D3749" s="112" t="s">
        <v>36</v>
      </c>
      <c r="E3749" s="114">
        <v>0.06</v>
      </c>
      <c r="F3749" s="115">
        <f t="shared" ref="F3749" si="1021">IF(D3749="H",$K$9*AF3749,$K$10*AF3749)</f>
        <v>16.484999999999999</v>
      </c>
      <c r="G3749" s="115">
        <f>ROUND(F3749*E3749,2)</f>
        <v>0.99</v>
      </c>
      <c r="AA3749" s="6" t="s">
        <v>1086</v>
      </c>
      <c r="AB3749" s="6" t="s">
        <v>1744</v>
      </c>
      <c r="AC3749" s="6" t="s">
        <v>8</v>
      </c>
      <c r="AD3749" s="6" t="s">
        <v>36</v>
      </c>
      <c r="AE3749" s="6">
        <v>0.06</v>
      </c>
      <c r="AF3749" s="104">
        <v>21.98</v>
      </c>
      <c r="AG3749" s="104">
        <v>1.32</v>
      </c>
    </row>
    <row r="3750" spans="1:33" ht="15" customHeight="1">
      <c r="A3750" s="107"/>
      <c r="B3750" s="107"/>
      <c r="C3750" s="107"/>
      <c r="D3750" s="107"/>
      <c r="E3750" s="116" t="s">
        <v>17</v>
      </c>
      <c r="F3750" s="116"/>
      <c r="G3750" s="117">
        <f>SUM(G3749)</f>
        <v>0.99</v>
      </c>
      <c r="AE3750" s="6" t="s">
        <v>17</v>
      </c>
      <c r="AG3750" s="104">
        <v>1.32</v>
      </c>
    </row>
    <row r="3751" spans="1:33" ht="15" customHeight="1">
      <c r="A3751" s="110" t="s">
        <v>18</v>
      </c>
      <c r="B3751" s="110"/>
      <c r="C3751" s="111" t="s">
        <v>2</v>
      </c>
      <c r="D3751" s="111" t="s">
        <v>3</v>
      </c>
      <c r="E3751" s="111" t="s">
        <v>4</v>
      </c>
      <c r="F3751" s="111" t="s">
        <v>5</v>
      </c>
      <c r="G3751" s="111" t="s">
        <v>6</v>
      </c>
      <c r="AA3751" s="6" t="s">
        <v>18</v>
      </c>
      <c r="AC3751" s="6" t="s">
        <v>2</v>
      </c>
      <c r="AD3751" s="6" t="s">
        <v>3</v>
      </c>
      <c r="AE3751" s="6" t="s">
        <v>4</v>
      </c>
      <c r="AF3751" s="104" t="s">
        <v>5</v>
      </c>
      <c r="AG3751" s="104" t="s">
        <v>6</v>
      </c>
    </row>
    <row r="3752" spans="1:33" ht="20.100000000000001" customHeight="1">
      <c r="A3752" s="112" t="s">
        <v>1186</v>
      </c>
      <c r="B3752" s="113" t="s">
        <v>1187</v>
      </c>
      <c r="C3752" s="112" t="s">
        <v>48</v>
      </c>
      <c r="D3752" s="112" t="s">
        <v>60</v>
      </c>
      <c r="E3752" s="114">
        <v>7.2999999999999995E-2</v>
      </c>
      <c r="F3752" s="115">
        <f>0.75*AF3752</f>
        <v>2.0024999999999999</v>
      </c>
      <c r="G3752" s="115">
        <f>ROUND(F3752*E3752,2)</f>
        <v>0.15</v>
      </c>
      <c r="AA3752" s="6" t="s">
        <v>1186</v>
      </c>
      <c r="AB3752" s="6" t="s">
        <v>1187</v>
      </c>
      <c r="AC3752" s="6" t="s">
        <v>48</v>
      </c>
      <c r="AD3752" s="6" t="s">
        <v>60</v>
      </c>
      <c r="AE3752" s="6">
        <v>7.2999999999999995E-2</v>
      </c>
      <c r="AF3752" s="104">
        <v>2.67</v>
      </c>
      <c r="AG3752" s="104">
        <v>0.19</v>
      </c>
    </row>
    <row r="3753" spans="1:33" ht="15" customHeight="1">
      <c r="A3753" s="107"/>
      <c r="B3753" s="107"/>
      <c r="C3753" s="107"/>
      <c r="D3753" s="107"/>
      <c r="E3753" s="116" t="s">
        <v>20</v>
      </c>
      <c r="F3753" s="116"/>
      <c r="G3753" s="117">
        <f>SUM(G3752)</f>
        <v>0.15</v>
      </c>
      <c r="AE3753" s="6" t="s">
        <v>20</v>
      </c>
      <c r="AG3753" s="104">
        <v>0.19</v>
      </c>
    </row>
    <row r="3754" spans="1:33" ht="15" customHeight="1">
      <c r="A3754" s="107"/>
      <c r="B3754" s="107"/>
      <c r="C3754" s="107"/>
      <c r="D3754" s="107"/>
      <c r="E3754" s="118" t="s">
        <v>21</v>
      </c>
      <c r="F3754" s="118"/>
      <c r="G3754" s="119">
        <f>G3753+G3750+G3747</f>
        <v>6.8</v>
      </c>
      <c r="AE3754" s="6" t="s">
        <v>21</v>
      </c>
      <c r="AG3754" s="104">
        <v>9.0500000000000007</v>
      </c>
    </row>
    <row r="3755" spans="1:33" ht="9.9499999999999993" customHeight="1">
      <c r="A3755" s="107"/>
      <c r="B3755" s="107"/>
      <c r="C3755" s="108"/>
      <c r="D3755" s="108"/>
      <c r="E3755" s="107"/>
      <c r="F3755" s="107"/>
      <c r="G3755" s="107"/>
    </row>
    <row r="3756" spans="1:33" ht="20.100000000000001" customHeight="1">
      <c r="A3756" s="109" t="s">
        <v>1200</v>
      </c>
      <c r="B3756" s="109"/>
      <c r="C3756" s="109"/>
      <c r="D3756" s="109"/>
      <c r="E3756" s="109"/>
      <c r="F3756" s="109"/>
      <c r="G3756" s="109"/>
      <c r="AA3756" s="6" t="s">
        <v>1200</v>
      </c>
    </row>
    <row r="3757" spans="1:33" ht="15" customHeight="1">
      <c r="A3757" s="110" t="s">
        <v>63</v>
      </c>
      <c r="B3757" s="110"/>
      <c r="C3757" s="111" t="s">
        <v>2</v>
      </c>
      <c r="D3757" s="111" t="s">
        <v>3</v>
      </c>
      <c r="E3757" s="111" t="s">
        <v>4</v>
      </c>
      <c r="F3757" s="111" t="s">
        <v>5</v>
      </c>
      <c r="G3757" s="111" t="s">
        <v>6</v>
      </c>
      <c r="AA3757" s="6" t="s">
        <v>63</v>
      </c>
      <c r="AC3757" s="6" t="s">
        <v>2</v>
      </c>
      <c r="AD3757" s="6" t="s">
        <v>3</v>
      </c>
      <c r="AE3757" s="6" t="s">
        <v>4</v>
      </c>
      <c r="AF3757" s="104" t="s">
        <v>5</v>
      </c>
      <c r="AG3757" s="104" t="s">
        <v>6</v>
      </c>
    </row>
    <row r="3758" spans="1:33" ht="15" customHeight="1">
      <c r="A3758" s="112" t="s">
        <v>1201</v>
      </c>
      <c r="B3758" s="113" t="s">
        <v>1202</v>
      </c>
      <c r="C3758" s="112" t="s">
        <v>8</v>
      </c>
      <c r="D3758" s="112" t="s">
        <v>87</v>
      </c>
      <c r="E3758" s="114">
        <v>1.0169999999999999</v>
      </c>
      <c r="F3758" s="115">
        <f>0.75*AF3758</f>
        <v>3.0225</v>
      </c>
      <c r="G3758" s="115">
        <f>TRUNC(F3758*E3758,2)</f>
        <v>3.07</v>
      </c>
      <c r="AA3758" s="6" t="s">
        <v>1201</v>
      </c>
      <c r="AB3758" s="6" t="s">
        <v>1202</v>
      </c>
      <c r="AC3758" s="6" t="s">
        <v>8</v>
      </c>
      <c r="AD3758" s="6" t="s">
        <v>87</v>
      </c>
      <c r="AE3758" s="6">
        <v>1.0169999999999999</v>
      </c>
      <c r="AF3758" s="104">
        <v>4.03</v>
      </c>
      <c r="AG3758" s="104">
        <v>4.09</v>
      </c>
    </row>
    <row r="3759" spans="1:33" ht="15" customHeight="1">
      <c r="A3759" s="107"/>
      <c r="B3759" s="107"/>
      <c r="C3759" s="107"/>
      <c r="D3759" s="107"/>
      <c r="E3759" s="116" t="s">
        <v>75</v>
      </c>
      <c r="F3759" s="116"/>
      <c r="G3759" s="117">
        <f>SUM(G3758)</f>
        <v>3.07</v>
      </c>
      <c r="AE3759" s="6" t="s">
        <v>75</v>
      </c>
      <c r="AG3759" s="104">
        <v>4.09</v>
      </c>
    </row>
    <row r="3760" spans="1:33" ht="15" customHeight="1">
      <c r="A3760" s="110" t="s">
        <v>96</v>
      </c>
      <c r="B3760" s="110"/>
      <c r="C3760" s="111" t="s">
        <v>2</v>
      </c>
      <c r="D3760" s="111" t="s">
        <v>3</v>
      </c>
      <c r="E3760" s="111" t="s">
        <v>4</v>
      </c>
      <c r="F3760" s="111" t="s">
        <v>5</v>
      </c>
      <c r="G3760" s="111" t="s">
        <v>6</v>
      </c>
      <c r="AA3760" s="6" t="s">
        <v>96</v>
      </c>
      <c r="AC3760" s="6" t="s">
        <v>2</v>
      </c>
      <c r="AD3760" s="6" t="s">
        <v>3</v>
      </c>
      <c r="AE3760" s="6" t="s">
        <v>4</v>
      </c>
      <c r="AF3760" s="104" t="s">
        <v>5</v>
      </c>
      <c r="AG3760" s="104" t="s">
        <v>6</v>
      </c>
    </row>
    <row r="3761" spans="1:33" ht="15" customHeight="1">
      <c r="A3761" s="112" t="s">
        <v>1085</v>
      </c>
      <c r="B3761" s="113" t="s">
        <v>1743</v>
      </c>
      <c r="C3761" s="112" t="s">
        <v>8</v>
      </c>
      <c r="D3761" s="112" t="s">
        <v>36</v>
      </c>
      <c r="E3761" s="114">
        <v>0.105</v>
      </c>
      <c r="F3761" s="115">
        <f t="shared" ref="F3761:F3762" si="1022">IF(D3761="H",$K$9*AF3761,$K$10*AF3761)</f>
        <v>13.5975</v>
      </c>
      <c r="G3761" s="115">
        <f t="shared" ref="G3761:G3762" si="1023">TRUNC(F3761*E3761,2)</f>
        <v>1.42</v>
      </c>
      <c r="AA3761" s="6" t="s">
        <v>1085</v>
      </c>
      <c r="AB3761" s="6" t="s">
        <v>1743</v>
      </c>
      <c r="AC3761" s="6" t="s">
        <v>8</v>
      </c>
      <c r="AD3761" s="6" t="s">
        <v>36</v>
      </c>
      <c r="AE3761" s="6">
        <v>0.105</v>
      </c>
      <c r="AF3761" s="104">
        <v>18.13</v>
      </c>
      <c r="AG3761" s="104">
        <v>1.9</v>
      </c>
    </row>
    <row r="3762" spans="1:33" ht="15" customHeight="1">
      <c r="A3762" s="112" t="s">
        <v>1086</v>
      </c>
      <c r="B3762" s="113" t="s">
        <v>1744</v>
      </c>
      <c r="C3762" s="112" t="s">
        <v>8</v>
      </c>
      <c r="D3762" s="112" t="s">
        <v>36</v>
      </c>
      <c r="E3762" s="114">
        <v>0.105</v>
      </c>
      <c r="F3762" s="115">
        <f t="shared" si="1022"/>
        <v>16.484999999999999</v>
      </c>
      <c r="G3762" s="115">
        <f t="shared" si="1023"/>
        <v>1.73</v>
      </c>
      <c r="AA3762" s="6" t="s">
        <v>1086</v>
      </c>
      <c r="AB3762" s="6" t="s">
        <v>1744</v>
      </c>
      <c r="AC3762" s="6" t="s">
        <v>8</v>
      </c>
      <c r="AD3762" s="6" t="s">
        <v>36</v>
      </c>
      <c r="AE3762" s="6">
        <v>0.105</v>
      </c>
      <c r="AF3762" s="104">
        <v>21.98</v>
      </c>
      <c r="AG3762" s="104">
        <v>2.2999999999999998</v>
      </c>
    </row>
    <row r="3763" spans="1:33" ht="18" customHeight="1">
      <c r="A3763" s="107"/>
      <c r="B3763" s="107"/>
      <c r="C3763" s="107"/>
      <c r="D3763" s="107"/>
      <c r="E3763" s="116" t="s">
        <v>99</v>
      </c>
      <c r="F3763" s="116"/>
      <c r="G3763" s="117">
        <f>SUM(G3761:G3762)</f>
        <v>3.15</v>
      </c>
      <c r="AE3763" s="6" t="s">
        <v>99</v>
      </c>
      <c r="AG3763" s="104">
        <v>4.2</v>
      </c>
    </row>
    <row r="3764" spans="1:33" ht="15" customHeight="1">
      <c r="A3764" s="107"/>
      <c r="B3764" s="107"/>
      <c r="C3764" s="107"/>
      <c r="D3764" s="107"/>
      <c r="E3764" s="118" t="s">
        <v>21</v>
      </c>
      <c r="F3764" s="118"/>
      <c r="G3764" s="119">
        <f>G3763+G3759</f>
        <v>6.22</v>
      </c>
      <c r="AE3764" s="6" t="s">
        <v>21</v>
      </c>
      <c r="AG3764" s="104">
        <v>8.2899999999999991</v>
      </c>
    </row>
    <row r="3765" spans="1:33" ht="9.9499999999999993" customHeight="1">
      <c r="A3765" s="107"/>
      <c r="B3765" s="107"/>
      <c r="C3765" s="108"/>
      <c r="D3765" s="108"/>
      <c r="E3765" s="107"/>
      <c r="F3765" s="107"/>
      <c r="G3765" s="107"/>
    </row>
    <row r="3766" spans="1:33" ht="20.100000000000001" customHeight="1">
      <c r="A3766" s="109" t="s">
        <v>1203</v>
      </c>
      <c r="B3766" s="109"/>
      <c r="C3766" s="109"/>
      <c r="D3766" s="109"/>
      <c r="E3766" s="109"/>
      <c r="F3766" s="109"/>
      <c r="G3766" s="109"/>
      <c r="AA3766" s="6" t="s">
        <v>1203</v>
      </c>
    </row>
    <row r="3767" spans="1:33" ht="15" customHeight="1">
      <c r="A3767" s="110" t="s">
        <v>63</v>
      </c>
      <c r="B3767" s="110"/>
      <c r="C3767" s="111" t="s">
        <v>2</v>
      </c>
      <c r="D3767" s="111" t="s">
        <v>3</v>
      </c>
      <c r="E3767" s="111" t="s">
        <v>4</v>
      </c>
      <c r="F3767" s="111" t="s">
        <v>5</v>
      </c>
      <c r="G3767" s="111" t="s">
        <v>6</v>
      </c>
      <c r="AA3767" s="6" t="s">
        <v>63</v>
      </c>
      <c r="AC3767" s="6" t="s">
        <v>2</v>
      </c>
      <c r="AD3767" s="6" t="s">
        <v>3</v>
      </c>
      <c r="AE3767" s="6" t="s">
        <v>4</v>
      </c>
      <c r="AF3767" s="104" t="s">
        <v>5</v>
      </c>
      <c r="AG3767" s="104" t="s">
        <v>6</v>
      </c>
    </row>
    <row r="3768" spans="1:33" ht="15" customHeight="1">
      <c r="A3768" s="112" t="s">
        <v>1204</v>
      </c>
      <c r="B3768" s="113" t="s">
        <v>1205</v>
      </c>
      <c r="C3768" s="112" t="s">
        <v>8</v>
      </c>
      <c r="D3768" s="112" t="s">
        <v>87</v>
      </c>
      <c r="E3768" s="114">
        <v>1.0169999999999999</v>
      </c>
      <c r="F3768" s="115">
        <f>0.75*AF3768</f>
        <v>3.7649999999999997</v>
      </c>
      <c r="G3768" s="115">
        <f t="shared" ref="G3768" si="1024">TRUNC(F3768*E3768,2)</f>
        <v>3.82</v>
      </c>
      <c r="AA3768" s="6" t="s">
        <v>1204</v>
      </c>
      <c r="AB3768" s="6" t="s">
        <v>1205</v>
      </c>
      <c r="AC3768" s="6" t="s">
        <v>8</v>
      </c>
      <c r="AD3768" s="6" t="s">
        <v>87</v>
      </c>
      <c r="AE3768" s="6">
        <v>1.0169999999999999</v>
      </c>
      <c r="AF3768" s="104">
        <v>5.0199999999999996</v>
      </c>
      <c r="AG3768" s="104">
        <v>5.0999999999999996</v>
      </c>
    </row>
    <row r="3769" spans="1:33" ht="15" customHeight="1">
      <c r="A3769" s="107"/>
      <c r="B3769" s="107"/>
      <c r="C3769" s="107"/>
      <c r="D3769" s="107"/>
      <c r="E3769" s="116" t="s">
        <v>75</v>
      </c>
      <c r="F3769" s="116"/>
      <c r="G3769" s="117">
        <f>SUM(G3768)</f>
        <v>3.82</v>
      </c>
      <c r="AE3769" s="6" t="s">
        <v>75</v>
      </c>
      <c r="AG3769" s="104">
        <v>5.0999999999999996</v>
      </c>
    </row>
    <row r="3770" spans="1:33" ht="15" customHeight="1">
      <c r="A3770" s="110" t="s">
        <v>96</v>
      </c>
      <c r="B3770" s="110"/>
      <c r="C3770" s="111" t="s">
        <v>2</v>
      </c>
      <c r="D3770" s="111" t="s">
        <v>3</v>
      </c>
      <c r="E3770" s="111" t="s">
        <v>4</v>
      </c>
      <c r="F3770" s="111" t="s">
        <v>5</v>
      </c>
      <c r="G3770" s="111" t="s">
        <v>6</v>
      </c>
      <c r="AA3770" s="6" t="s">
        <v>96</v>
      </c>
      <c r="AC3770" s="6" t="s">
        <v>2</v>
      </c>
      <c r="AD3770" s="6" t="s">
        <v>3</v>
      </c>
      <c r="AE3770" s="6" t="s">
        <v>4</v>
      </c>
      <c r="AF3770" s="104" t="s">
        <v>5</v>
      </c>
      <c r="AG3770" s="104" t="s">
        <v>6</v>
      </c>
    </row>
    <row r="3771" spans="1:33" ht="15" customHeight="1">
      <c r="A3771" s="112" t="s">
        <v>1085</v>
      </c>
      <c r="B3771" s="113" t="s">
        <v>1743</v>
      </c>
      <c r="C3771" s="112" t="s">
        <v>8</v>
      </c>
      <c r="D3771" s="112" t="s">
        <v>36</v>
      </c>
      <c r="E3771" s="114">
        <v>0.11899999999999999</v>
      </c>
      <c r="F3771" s="115">
        <f t="shared" ref="F3771:F3772" si="1025">IF(D3771="H",$K$9*AF3771,$K$10*AF3771)</f>
        <v>13.5975</v>
      </c>
      <c r="G3771" s="115">
        <f t="shared" ref="G3771:G3772" si="1026">TRUNC(F3771*E3771,2)</f>
        <v>1.61</v>
      </c>
      <c r="AA3771" s="6" t="s">
        <v>1085</v>
      </c>
      <c r="AB3771" s="6" t="s">
        <v>1743</v>
      </c>
      <c r="AC3771" s="6" t="s">
        <v>8</v>
      </c>
      <c r="AD3771" s="6" t="s">
        <v>36</v>
      </c>
      <c r="AE3771" s="6">
        <v>0.11899999999999999</v>
      </c>
      <c r="AF3771" s="104">
        <v>18.13</v>
      </c>
      <c r="AG3771" s="104">
        <v>2.15</v>
      </c>
    </row>
    <row r="3772" spans="1:33" ht="15" customHeight="1">
      <c r="A3772" s="112" t="s">
        <v>1086</v>
      </c>
      <c r="B3772" s="113" t="s">
        <v>1744</v>
      </c>
      <c r="C3772" s="112" t="s">
        <v>8</v>
      </c>
      <c r="D3772" s="112" t="s">
        <v>36</v>
      </c>
      <c r="E3772" s="114">
        <v>0.11899999999999999</v>
      </c>
      <c r="F3772" s="115">
        <f t="shared" si="1025"/>
        <v>16.484999999999999</v>
      </c>
      <c r="G3772" s="115">
        <f t="shared" si="1026"/>
        <v>1.96</v>
      </c>
      <c r="AA3772" s="6" t="s">
        <v>1086</v>
      </c>
      <c r="AB3772" s="6" t="s">
        <v>1744</v>
      </c>
      <c r="AC3772" s="6" t="s">
        <v>8</v>
      </c>
      <c r="AD3772" s="6" t="s">
        <v>36</v>
      </c>
      <c r="AE3772" s="6">
        <v>0.11899999999999999</v>
      </c>
      <c r="AF3772" s="104">
        <v>21.98</v>
      </c>
      <c r="AG3772" s="104">
        <v>2.61</v>
      </c>
    </row>
    <row r="3773" spans="1:33" ht="18" customHeight="1">
      <c r="A3773" s="107"/>
      <c r="B3773" s="107"/>
      <c r="C3773" s="107"/>
      <c r="D3773" s="107"/>
      <c r="E3773" s="116" t="s">
        <v>99</v>
      </c>
      <c r="F3773" s="116"/>
      <c r="G3773" s="117">
        <f>SUM(G3771:G3772)</f>
        <v>3.5700000000000003</v>
      </c>
      <c r="AE3773" s="6" t="s">
        <v>99</v>
      </c>
      <c r="AG3773" s="104">
        <v>4.76</v>
      </c>
    </row>
    <row r="3774" spans="1:33" ht="15" customHeight="1">
      <c r="A3774" s="107"/>
      <c r="B3774" s="107"/>
      <c r="C3774" s="107"/>
      <c r="D3774" s="107"/>
      <c r="E3774" s="118" t="s">
        <v>21</v>
      </c>
      <c r="F3774" s="118"/>
      <c r="G3774" s="119">
        <f>G3773+G3769</f>
        <v>7.3900000000000006</v>
      </c>
      <c r="AE3774" s="6" t="s">
        <v>21</v>
      </c>
      <c r="AG3774" s="104">
        <v>9.86</v>
      </c>
    </row>
    <row r="3775" spans="1:33" ht="9.9499999999999993" customHeight="1">
      <c r="A3775" s="107"/>
      <c r="B3775" s="107"/>
      <c r="C3775" s="108"/>
      <c r="D3775" s="108"/>
      <c r="E3775" s="107"/>
      <c r="F3775" s="107"/>
      <c r="G3775" s="107"/>
    </row>
    <row r="3776" spans="1:33" ht="20.100000000000001" customHeight="1">
      <c r="A3776" s="109" t="s">
        <v>1206</v>
      </c>
      <c r="B3776" s="109"/>
      <c r="C3776" s="109"/>
      <c r="D3776" s="109"/>
      <c r="E3776" s="109"/>
      <c r="F3776" s="109"/>
      <c r="G3776" s="109"/>
      <c r="AA3776" s="6" t="s">
        <v>1206</v>
      </c>
    </row>
    <row r="3777" spans="1:33" ht="15" customHeight="1">
      <c r="A3777" s="110" t="s">
        <v>63</v>
      </c>
      <c r="B3777" s="110"/>
      <c r="C3777" s="111" t="s">
        <v>2</v>
      </c>
      <c r="D3777" s="111" t="s">
        <v>3</v>
      </c>
      <c r="E3777" s="111" t="s">
        <v>4</v>
      </c>
      <c r="F3777" s="111" t="s">
        <v>5</v>
      </c>
      <c r="G3777" s="111" t="s">
        <v>6</v>
      </c>
      <c r="AA3777" s="6" t="s">
        <v>63</v>
      </c>
      <c r="AC3777" s="6" t="s">
        <v>2</v>
      </c>
      <c r="AD3777" s="6" t="s">
        <v>3</v>
      </c>
      <c r="AE3777" s="6" t="s">
        <v>4</v>
      </c>
      <c r="AF3777" s="104" t="s">
        <v>5</v>
      </c>
      <c r="AG3777" s="104" t="s">
        <v>6</v>
      </c>
    </row>
    <row r="3778" spans="1:33" ht="15" customHeight="1">
      <c r="A3778" s="112" t="s">
        <v>1207</v>
      </c>
      <c r="B3778" s="113" t="s">
        <v>1208</v>
      </c>
      <c r="C3778" s="112" t="s">
        <v>8</v>
      </c>
      <c r="D3778" s="112" t="s">
        <v>87</v>
      </c>
      <c r="E3778" s="114">
        <v>1.0169999999999999</v>
      </c>
      <c r="F3778" s="115">
        <f>0.75*AF3778</f>
        <v>5.88</v>
      </c>
      <c r="G3778" s="115">
        <f t="shared" ref="G3778" si="1027">TRUNC(F3778*E3778,2)</f>
        <v>5.97</v>
      </c>
      <c r="AA3778" s="6" t="s">
        <v>1207</v>
      </c>
      <c r="AB3778" s="6" t="s">
        <v>1208</v>
      </c>
      <c r="AC3778" s="6" t="s">
        <v>8</v>
      </c>
      <c r="AD3778" s="6" t="s">
        <v>87</v>
      </c>
      <c r="AE3778" s="6">
        <v>1.0169999999999999</v>
      </c>
      <c r="AF3778" s="104">
        <v>7.84</v>
      </c>
      <c r="AG3778" s="104">
        <v>7.97</v>
      </c>
    </row>
    <row r="3779" spans="1:33" ht="15" customHeight="1">
      <c r="A3779" s="107"/>
      <c r="B3779" s="107"/>
      <c r="C3779" s="107"/>
      <c r="D3779" s="107"/>
      <c r="E3779" s="116" t="s">
        <v>75</v>
      </c>
      <c r="F3779" s="116"/>
      <c r="G3779" s="117">
        <f>SUM(G3778)</f>
        <v>5.97</v>
      </c>
      <c r="AE3779" s="6" t="s">
        <v>75</v>
      </c>
      <c r="AG3779" s="104">
        <v>7.97</v>
      </c>
    </row>
    <row r="3780" spans="1:33" ht="15" customHeight="1">
      <c r="A3780" s="110" t="s">
        <v>96</v>
      </c>
      <c r="B3780" s="110"/>
      <c r="C3780" s="111" t="s">
        <v>2</v>
      </c>
      <c r="D3780" s="111" t="s">
        <v>3</v>
      </c>
      <c r="E3780" s="111" t="s">
        <v>4</v>
      </c>
      <c r="F3780" s="111" t="s">
        <v>5</v>
      </c>
      <c r="G3780" s="111" t="s">
        <v>6</v>
      </c>
      <c r="AA3780" s="6" t="s">
        <v>96</v>
      </c>
      <c r="AC3780" s="6" t="s">
        <v>2</v>
      </c>
      <c r="AD3780" s="6" t="s">
        <v>3</v>
      </c>
      <c r="AE3780" s="6" t="s">
        <v>4</v>
      </c>
      <c r="AF3780" s="104" t="s">
        <v>5</v>
      </c>
      <c r="AG3780" s="104" t="s">
        <v>6</v>
      </c>
    </row>
    <row r="3781" spans="1:33" ht="15" customHeight="1">
      <c r="A3781" s="112" t="s">
        <v>1085</v>
      </c>
      <c r="B3781" s="113" t="s">
        <v>1743</v>
      </c>
      <c r="C3781" s="112" t="s">
        <v>8</v>
      </c>
      <c r="D3781" s="112" t="s">
        <v>36</v>
      </c>
      <c r="E3781" s="114">
        <v>0.13900000000000001</v>
      </c>
      <c r="F3781" s="115">
        <f t="shared" ref="F3781:F3782" si="1028">IF(D3781="H",$K$9*AF3781,$K$10*AF3781)</f>
        <v>13.5975</v>
      </c>
      <c r="G3781" s="115">
        <f t="shared" ref="G3781:G3782" si="1029">TRUNC(F3781*E3781,2)</f>
        <v>1.89</v>
      </c>
      <c r="AA3781" s="6" t="s">
        <v>1085</v>
      </c>
      <c r="AB3781" s="6" t="s">
        <v>1743</v>
      </c>
      <c r="AC3781" s="6" t="s">
        <v>8</v>
      </c>
      <c r="AD3781" s="6" t="s">
        <v>36</v>
      </c>
      <c r="AE3781" s="6">
        <v>0.13900000000000001</v>
      </c>
      <c r="AF3781" s="104">
        <v>18.13</v>
      </c>
      <c r="AG3781" s="104">
        <v>2.52</v>
      </c>
    </row>
    <row r="3782" spans="1:33" ht="15" customHeight="1">
      <c r="A3782" s="112" t="s">
        <v>1086</v>
      </c>
      <c r="B3782" s="113" t="s">
        <v>1744</v>
      </c>
      <c r="C3782" s="112" t="s">
        <v>8</v>
      </c>
      <c r="D3782" s="112" t="s">
        <v>36</v>
      </c>
      <c r="E3782" s="114">
        <v>0.13900000000000001</v>
      </c>
      <c r="F3782" s="115">
        <f t="shared" si="1028"/>
        <v>16.484999999999999</v>
      </c>
      <c r="G3782" s="115">
        <f t="shared" si="1029"/>
        <v>2.29</v>
      </c>
      <c r="AA3782" s="6" t="s">
        <v>1086</v>
      </c>
      <c r="AB3782" s="6" t="s">
        <v>1744</v>
      </c>
      <c r="AC3782" s="6" t="s">
        <v>8</v>
      </c>
      <c r="AD3782" s="6" t="s">
        <v>36</v>
      </c>
      <c r="AE3782" s="6">
        <v>0.13900000000000001</v>
      </c>
      <c r="AF3782" s="104">
        <v>21.98</v>
      </c>
      <c r="AG3782" s="104">
        <v>3.05</v>
      </c>
    </row>
    <row r="3783" spans="1:33" ht="18" customHeight="1">
      <c r="A3783" s="107"/>
      <c r="B3783" s="107"/>
      <c r="C3783" s="107"/>
      <c r="D3783" s="107"/>
      <c r="E3783" s="116" t="s">
        <v>99</v>
      </c>
      <c r="F3783" s="116"/>
      <c r="G3783" s="117">
        <f>SUM(G3781:G3782)</f>
        <v>4.18</v>
      </c>
      <c r="AE3783" s="6" t="s">
        <v>99</v>
      </c>
      <c r="AG3783" s="104">
        <v>5.57</v>
      </c>
    </row>
    <row r="3784" spans="1:33" ht="15" customHeight="1">
      <c r="A3784" s="107"/>
      <c r="B3784" s="107"/>
      <c r="C3784" s="107"/>
      <c r="D3784" s="107"/>
      <c r="E3784" s="118" t="s">
        <v>21</v>
      </c>
      <c r="F3784" s="118"/>
      <c r="G3784" s="119">
        <f>G3783+G3779</f>
        <v>10.149999999999999</v>
      </c>
      <c r="AE3784" s="6" t="s">
        <v>21</v>
      </c>
      <c r="AG3784" s="104">
        <v>13.54</v>
      </c>
    </row>
    <row r="3785" spans="1:33" ht="9.9499999999999993" customHeight="1">
      <c r="A3785" s="107"/>
      <c r="B3785" s="107"/>
      <c r="C3785" s="108"/>
      <c r="D3785" s="108"/>
      <c r="E3785" s="107"/>
      <c r="F3785" s="107"/>
      <c r="G3785" s="107"/>
    </row>
    <row r="3786" spans="1:33" ht="20.100000000000001" customHeight="1">
      <c r="A3786" s="109" t="s">
        <v>1209</v>
      </c>
      <c r="B3786" s="109"/>
      <c r="C3786" s="109"/>
      <c r="D3786" s="109"/>
      <c r="E3786" s="109"/>
      <c r="F3786" s="109"/>
      <c r="G3786" s="109"/>
      <c r="AA3786" s="6" t="s">
        <v>1209</v>
      </c>
    </row>
    <row r="3787" spans="1:33" ht="15" customHeight="1">
      <c r="A3787" s="110" t="s">
        <v>63</v>
      </c>
      <c r="B3787" s="110"/>
      <c r="C3787" s="111" t="s">
        <v>2</v>
      </c>
      <c r="D3787" s="111" t="s">
        <v>3</v>
      </c>
      <c r="E3787" s="111" t="s">
        <v>4</v>
      </c>
      <c r="F3787" s="111" t="s">
        <v>5</v>
      </c>
      <c r="G3787" s="111" t="s">
        <v>6</v>
      </c>
      <c r="AA3787" s="6" t="s">
        <v>63</v>
      </c>
      <c r="AC3787" s="6" t="s">
        <v>2</v>
      </c>
      <c r="AD3787" s="6" t="s">
        <v>3</v>
      </c>
      <c r="AE3787" s="6" t="s">
        <v>4</v>
      </c>
      <c r="AF3787" s="104" t="s">
        <v>5</v>
      </c>
      <c r="AG3787" s="104" t="s">
        <v>6</v>
      </c>
    </row>
    <row r="3788" spans="1:33" ht="15" customHeight="1">
      <c r="A3788" s="112" t="s">
        <v>1210</v>
      </c>
      <c r="B3788" s="113" t="s">
        <v>1211</v>
      </c>
      <c r="C3788" s="112" t="s">
        <v>8</v>
      </c>
      <c r="D3788" s="112" t="s">
        <v>87</v>
      </c>
      <c r="E3788" s="114">
        <v>1.0169999999999999</v>
      </c>
      <c r="F3788" s="115">
        <f>0.75*AF3788</f>
        <v>7.83</v>
      </c>
      <c r="G3788" s="115">
        <f t="shared" ref="G3788" si="1030">TRUNC(F3788*E3788,2)</f>
        <v>7.96</v>
      </c>
      <c r="AA3788" s="6" t="s">
        <v>1210</v>
      </c>
      <c r="AB3788" s="6" t="s">
        <v>1211</v>
      </c>
      <c r="AC3788" s="6" t="s">
        <v>8</v>
      </c>
      <c r="AD3788" s="6" t="s">
        <v>87</v>
      </c>
      <c r="AE3788" s="6">
        <v>1.0169999999999999</v>
      </c>
      <c r="AF3788" s="104">
        <v>10.44</v>
      </c>
      <c r="AG3788" s="104">
        <v>10.61</v>
      </c>
    </row>
    <row r="3789" spans="1:33" ht="15" customHeight="1">
      <c r="A3789" s="107"/>
      <c r="B3789" s="107"/>
      <c r="C3789" s="107"/>
      <c r="D3789" s="107"/>
      <c r="E3789" s="116" t="s">
        <v>75</v>
      </c>
      <c r="F3789" s="116"/>
      <c r="G3789" s="117">
        <f>SUM(G3788)</f>
        <v>7.96</v>
      </c>
      <c r="AE3789" s="6" t="s">
        <v>75</v>
      </c>
      <c r="AG3789" s="104">
        <v>10.61</v>
      </c>
    </row>
    <row r="3790" spans="1:33" ht="15" customHeight="1">
      <c r="A3790" s="110" t="s">
        <v>96</v>
      </c>
      <c r="B3790" s="110"/>
      <c r="C3790" s="111" t="s">
        <v>2</v>
      </c>
      <c r="D3790" s="111" t="s">
        <v>3</v>
      </c>
      <c r="E3790" s="111" t="s">
        <v>4</v>
      </c>
      <c r="F3790" s="111" t="s">
        <v>5</v>
      </c>
      <c r="G3790" s="111" t="s">
        <v>6</v>
      </c>
      <c r="AA3790" s="6" t="s">
        <v>96</v>
      </c>
      <c r="AC3790" s="6" t="s">
        <v>2</v>
      </c>
      <c r="AD3790" s="6" t="s">
        <v>3</v>
      </c>
      <c r="AE3790" s="6" t="s">
        <v>4</v>
      </c>
      <c r="AF3790" s="104" t="s">
        <v>5</v>
      </c>
      <c r="AG3790" s="104" t="s">
        <v>6</v>
      </c>
    </row>
    <row r="3791" spans="1:33" ht="15" customHeight="1">
      <c r="A3791" s="112" t="s">
        <v>1085</v>
      </c>
      <c r="B3791" s="113" t="s">
        <v>1743</v>
      </c>
      <c r="C3791" s="112" t="s">
        <v>8</v>
      </c>
      <c r="D3791" s="112" t="s">
        <v>36</v>
      </c>
      <c r="E3791" s="114">
        <v>0.16200000000000001</v>
      </c>
      <c r="F3791" s="115">
        <f t="shared" ref="F3791:F3792" si="1031">IF(D3791="H",$K$9*AF3791,$K$10*AF3791)</f>
        <v>13.5975</v>
      </c>
      <c r="G3791" s="115">
        <f t="shared" ref="G3791:G3792" si="1032">TRUNC(F3791*E3791,2)</f>
        <v>2.2000000000000002</v>
      </c>
      <c r="AA3791" s="6" t="s">
        <v>1085</v>
      </c>
      <c r="AB3791" s="6" t="s">
        <v>1743</v>
      </c>
      <c r="AC3791" s="6" t="s">
        <v>8</v>
      </c>
      <c r="AD3791" s="6" t="s">
        <v>36</v>
      </c>
      <c r="AE3791" s="6">
        <v>0.16200000000000001</v>
      </c>
      <c r="AF3791" s="104">
        <v>18.13</v>
      </c>
      <c r="AG3791" s="104">
        <v>2.93</v>
      </c>
    </row>
    <row r="3792" spans="1:33" ht="15" customHeight="1">
      <c r="A3792" s="112" t="s">
        <v>1086</v>
      </c>
      <c r="B3792" s="113" t="s">
        <v>1744</v>
      </c>
      <c r="C3792" s="112" t="s">
        <v>8</v>
      </c>
      <c r="D3792" s="112" t="s">
        <v>36</v>
      </c>
      <c r="E3792" s="114">
        <v>0.16200000000000001</v>
      </c>
      <c r="F3792" s="115">
        <f t="shared" si="1031"/>
        <v>16.484999999999999</v>
      </c>
      <c r="G3792" s="115">
        <f t="shared" si="1032"/>
        <v>2.67</v>
      </c>
      <c r="AA3792" s="6" t="s">
        <v>1086</v>
      </c>
      <c r="AB3792" s="6" t="s">
        <v>1744</v>
      </c>
      <c r="AC3792" s="6" t="s">
        <v>8</v>
      </c>
      <c r="AD3792" s="6" t="s">
        <v>36</v>
      </c>
      <c r="AE3792" s="6">
        <v>0.16200000000000001</v>
      </c>
      <c r="AF3792" s="104">
        <v>21.98</v>
      </c>
      <c r="AG3792" s="104">
        <v>3.56</v>
      </c>
    </row>
    <row r="3793" spans="1:33" ht="18" customHeight="1">
      <c r="A3793" s="107"/>
      <c r="B3793" s="107"/>
      <c r="C3793" s="107"/>
      <c r="D3793" s="107"/>
      <c r="E3793" s="116" t="s">
        <v>99</v>
      </c>
      <c r="F3793" s="116"/>
      <c r="G3793" s="117">
        <f>SUM(G3791:G3792)</f>
        <v>4.87</v>
      </c>
      <c r="AE3793" s="6" t="s">
        <v>99</v>
      </c>
      <c r="AG3793" s="104">
        <v>6.49</v>
      </c>
    </row>
    <row r="3794" spans="1:33" ht="15" customHeight="1">
      <c r="A3794" s="107"/>
      <c r="B3794" s="107"/>
      <c r="C3794" s="107"/>
      <c r="D3794" s="107"/>
      <c r="E3794" s="118" t="s">
        <v>21</v>
      </c>
      <c r="F3794" s="118"/>
      <c r="G3794" s="119">
        <f>G3793+G3789</f>
        <v>12.83</v>
      </c>
      <c r="AE3794" s="6" t="s">
        <v>21</v>
      </c>
      <c r="AG3794" s="104">
        <v>17.100000000000001</v>
      </c>
    </row>
    <row r="3795" spans="1:33" ht="9.9499999999999993" customHeight="1">
      <c r="A3795" s="107"/>
      <c r="B3795" s="107"/>
      <c r="C3795" s="108"/>
      <c r="D3795" s="108"/>
      <c r="E3795" s="107"/>
      <c r="F3795" s="107"/>
      <c r="G3795" s="107"/>
    </row>
    <row r="3796" spans="1:33" ht="20.100000000000001" customHeight="1">
      <c r="A3796" s="109" t="s">
        <v>1212</v>
      </c>
      <c r="B3796" s="109"/>
      <c r="C3796" s="109"/>
      <c r="D3796" s="109"/>
      <c r="E3796" s="109"/>
      <c r="F3796" s="109"/>
      <c r="G3796" s="109"/>
      <c r="AA3796" s="6" t="s">
        <v>1212</v>
      </c>
    </row>
    <row r="3797" spans="1:33" ht="15" customHeight="1">
      <c r="A3797" s="110" t="s">
        <v>63</v>
      </c>
      <c r="B3797" s="110"/>
      <c r="C3797" s="111" t="s">
        <v>2</v>
      </c>
      <c r="D3797" s="111" t="s">
        <v>3</v>
      </c>
      <c r="E3797" s="111" t="s">
        <v>4</v>
      </c>
      <c r="F3797" s="111" t="s">
        <v>5</v>
      </c>
      <c r="G3797" s="111" t="s">
        <v>6</v>
      </c>
      <c r="AA3797" s="6" t="s">
        <v>63</v>
      </c>
      <c r="AC3797" s="6" t="s">
        <v>2</v>
      </c>
      <c r="AD3797" s="6" t="s">
        <v>3</v>
      </c>
      <c r="AE3797" s="6" t="s">
        <v>4</v>
      </c>
      <c r="AF3797" s="104" t="s">
        <v>5</v>
      </c>
      <c r="AG3797" s="104" t="s">
        <v>6</v>
      </c>
    </row>
    <row r="3798" spans="1:33" ht="15" customHeight="1">
      <c r="A3798" s="112" t="s">
        <v>1213</v>
      </c>
      <c r="B3798" s="113" t="s">
        <v>1214</v>
      </c>
      <c r="C3798" s="112" t="s">
        <v>8</v>
      </c>
      <c r="D3798" s="112" t="s">
        <v>87</v>
      </c>
      <c r="E3798" s="114">
        <v>1.1000000000000001</v>
      </c>
      <c r="F3798" s="115">
        <f>0.75*AF3798</f>
        <v>14.0625</v>
      </c>
      <c r="G3798" s="115">
        <f t="shared" ref="G3798" si="1033">TRUNC(F3798*E3798,2)</f>
        <v>15.46</v>
      </c>
      <c r="AA3798" s="6" t="s">
        <v>1213</v>
      </c>
      <c r="AB3798" s="6" t="s">
        <v>1214</v>
      </c>
      <c r="AC3798" s="6" t="s">
        <v>8</v>
      </c>
      <c r="AD3798" s="6" t="s">
        <v>87</v>
      </c>
      <c r="AE3798" s="6">
        <v>1.1000000000000001</v>
      </c>
      <c r="AF3798" s="104">
        <v>18.75</v>
      </c>
      <c r="AG3798" s="104">
        <v>20.62</v>
      </c>
    </row>
    <row r="3799" spans="1:33" ht="15" customHeight="1">
      <c r="A3799" s="107"/>
      <c r="B3799" s="107"/>
      <c r="C3799" s="107"/>
      <c r="D3799" s="107"/>
      <c r="E3799" s="116" t="s">
        <v>75</v>
      </c>
      <c r="F3799" s="116"/>
      <c r="G3799" s="117">
        <f>SUM(G3798)</f>
        <v>15.46</v>
      </c>
      <c r="AE3799" s="6" t="s">
        <v>75</v>
      </c>
      <c r="AG3799" s="104">
        <v>20.62</v>
      </c>
    </row>
    <row r="3800" spans="1:33" ht="15" customHeight="1">
      <c r="A3800" s="110" t="s">
        <v>96</v>
      </c>
      <c r="B3800" s="110"/>
      <c r="C3800" s="111" t="s">
        <v>2</v>
      </c>
      <c r="D3800" s="111" t="s">
        <v>3</v>
      </c>
      <c r="E3800" s="111" t="s">
        <v>4</v>
      </c>
      <c r="F3800" s="111" t="s">
        <v>5</v>
      </c>
      <c r="G3800" s="111" t="s">
        <v>6</v>
      </c>
      <c r="AA3800" s="6" t="s">
        <v>96</v>
      </c>
      <c r="AC3800" s="6" t="s">
        <v>2</v>
      </c>
      <c r="AD3800" s="6" t="s">
        <v>3</v>
      </c>
      <c r="AE3800" s="6" t="s">
        <v>4</v>
      </c>
      <c r="AF3800" s="104" t="s">
        <v>5</v>
      </c>
      <c r="AG3800" s="104" t="s">
        <v>6</v>
      </c>
    </row>
    <row r="3801" spans="1:33" ht="15" customHeight="1">
      <c r="A3801" s="112" t="s">
        <v>1085</v>
      </c>
      <c r="B3801" s="113" t="s">
        <v>1743</v>
      </c>
      <c r="C3801" s="112" t="s">
        <v>8</v>
      </c>
      <c r="D3801" s="112" t="s">
        <v>36</v>
      </c>
      <c r="E3801" s="114">
        <v>0.129</v>
      </c>
      <c r="F3801" s="115">
        <f t="shared" ref="F3801:F3802" si="1034">IF(D3801="H",$K$9*AF3801,$K$10*AF3801)</f>
        <v>13.5975</v>
      </c>
      <c r="G3801" s="115">
        <f t="shared" ref="G3801:G3802" si="1035">TRUNC(F3801*E3801,2)</f>
        <v>1.75</v>
      </c>
      <c r="AA3801" s="6" t="s">
        <v>1085</v>
      </c>
      <c r="AB3801" s="6" t="s">
        <v>1743</v>
      </c>
      <c r="AC3801" s="6" t="s">
        <v>8</v>
      </c>
      <c r="AD3801" s="6" t="s">
        <v>36</v>
      </c>
      <c r="AE3801" s="6">
        <v>0.129</v>
      </c>
      <c r="AF3801" s="104">
        <v>18.13</v>
      </c>
      <c r="AG3801" s="104">
        <v>2.33</v>
      </c>
    </row>
    <row r="3802" spans="1:33" ht="15" customHeight="1">
      <c r="A3802" s="112" t="s">
        <v>1086</v>
      </c>
      <c r="B3802" s="113" t="s">
        <v>1744</v>
      </c>
      <c r="C3802" s="112" t="s">
        <v>8</v>
      </c>
      <c r="D3802" s="112" t="s">
        <v>36</v>
      </c>
      <c r="E3802" s="114">
        <v>0.129</v>
      </c>
      <c r="F3802" s="115">
        <f t="shared" si="1034"/>
        <v>16.484999999999999</v>
      </c>
      <c r="G3802" s="115">
        <f t="shared" si="1035"/>
        <v>2.12</v>
      </c>
      <c r="AA3802" s="6" t="s">
        <v>1086</v>
      </c>
      <c r="AB3802" s="6" t="s">
        <v>1744</v>
      </c>
      <c r="AC3802" s="6" t="s">
        <v>8</v>
      </c>
      <c r="AD3802" s="6" t="s">
        <v>36</v>
      </c>
      <c r="AE3802" s="6">
        <v>0.129</v>
      </c>
      <c r="AF3802" s="104">
        <v>21.98</v>
      </c>
      <c r="AG3802" s="104">
        <v>2.83</v>
      </c>
    </row>
    <row r="3803" spans="1:33" ht="18" customHeight="1">
      <c r="A3803" s="107"/>
      <c r="B3803" s="107"/>
      <c r="C3803" s="107"/>
      <c r="D3803" s="107"/>
      <c r="E3803" s="116" t="s">
        <v>99</v>
      </c>
      <c r="F3803" s="116"/>
      <c r="G3803" s="117">
        <f>SUM(G3801:G3802)</f>
        <v>3.87</v>
      </c>
      <c r="AE3803" s="6" t="s">
        <v>99</v>
      </c>
      <c r="AG3803" s="104">
        <v>5.16</v>
      </c>
    </row>
    <row r="3804" spans="1:33" ht="15" customHeight="1">
      <c r="A3804" s="107"/>
      <c r="B3804" s="107"/>
      <c r="C3804" s="107"/>
      <c r="D3804" s="107"/>
      <c r="E3804" s="118" t="s">
        <v>21</v>
      </c>
      <c r="F3804" s="118"/>
      <c r="G3804" s="119">
        <f>G3803+G3799</f>
        <v>19.330000000000002</v>
      </c>
      <c r="AE3804" s="6" t="s">
        <v>21</v>
      </c>
      <c r="AG3804" s="104">
        <v>25.78</v>
      </c>
    </row>
    <row r="3805" spans="1:33" ht="9.9499999999999993" customHeight="1">
      <c r="A3805" s="107"/>
      <c r="B3805" s="107"/>
      <c r="C3805" s="108"/>
      <c r="D3805" s="108"/>
      <c r="E3805" s="107"/>
      <c r="F3805" s="107"/>
      <c r="G3805" s="107"/>
    </row>
    <row r="3806" spans="1:33" ht="20.100000000000001" customHeight="1">
      <c r="A3806" s="109" t="s">
        <v>1215</v>
      </c>
      <c r="B3806" s="109"/>
      <c r="C3806" s="109"/>
      <c r="D3806" s="109"/>
      <c r="E3806" s="109"/>
      <c r="F3806" s="109"/>
      <c r="G3806" s="109"/>
      <c r="AA3806" s="6" t="s">
        <v>1215</v>
      </c>
    </row>
    <row r="3807" spans="1:33" ht="15" customHeight="1">
      <c r="A3807" s="110" t="s">
        <v>63</v>
      </c>
      <c r="B3807" s="110"/>
      <c r="C3807" s="111" t="s">
        <v>2</v>
      </c>
      <c r="D3807" s="111" t="s">
        <v>3</v>
      </c>
      <c r="E3807" s="111" t="s">
        <v>4</v>
      </c>
      <c r="F3807" s="111" t="s">
        <v>5</v>
      </c>
      <c r="G3807" s="111" t="s">
        <v>6</v>
      </c>
      <c r="AA3807" s="6" t="s">
        <v>63</v>
      </c>
      <c r="AC3807" s="6" t="s">
        <v>2</v>
      </c>
      <c r="AD3807" s="6" t="s">
        <v>3</v>
      </c>
      <c r="AE3807" s="6" t="s">
        <v>4</v>
      </c>
      <c r="AF3807" s="104" t="s">
        <v>5</v>
      </c>
      <c r="AG3807" s="104" t="s">
        <v>6</v>
      </c>
    </row>
    <row r="3808" spans="1:33" ht="15" customHeight="1">
      <c r="A3808" s="112" t="s">
        <v>1216</v>
      </c>
      <c r="B3808" s="113" t="s">
        <v>1217</v>
      </c>
      <c r="C3808" s="112" t="s">
        <v>8</v>
      </c>
      <c r="D3808" s="112" t="s">
        <v>87</v>
      </c>
      <c r="E3808" s="114">
        <v>1.1000000000000001</v>
      </c>
      <c r="F3808" s="115">
        <f>0.75*AF3808</f>
        <v>40.545000000000002</v>
      </c>
      <c r="G3808" s="115">
        <f t="shared" ref="G3808" si="1036">TRUNC(F3808*E3808,2)</f>
        <v>44.59</v>
      </c>
      <c r="AA3808" s="6" t="s">
        <v>1216</v>
      </c>
      <c r="AB3808" s="6" t="s">
        <v>1217</v>
      </c>
      <c r="AC3808" s="6" t="s">
        <v>8</v>
      </c>
      <c r="AD3808" s="6" t="s">
        <v>87</v>
      </c>
      <c r="AE3808" s="6">
        <v>1.1000000000000001</v>
      </c>
      <c r="AF3808" s="104">
        <v>54.06</v>
      </c>
      <c r="AG3808" s="104">
        <v>59.46</v>
      </c>
    </row>
    <row r="3809" spans="1:33" ht="15" customHeight="1">
      <c r="A3809" s="107"/>
      <c r="B3809" s="107"/>
      <c r="C3809" s="107"/>
      <c r="D3809" s="107"/>
      <c r="E3809" s="116" t="s">
        <v>75</v>
      </c>
      <c r="F3809" s="116"/>
      <c r="G3809" s="117">
        <f>SUM(G3808)</f>
        <v>44.59</v>
      </c>
      <c r="AE3809" s="6" t="s">
        <v>75</v>
      </c>
      <c r="AG3809" s="104">
        <v>59.46</v>
      </c>
    </row>
    <row r="3810" spans="1:33" ht="15" customHeight="1">
      <c r="A3810" s="110" t="s">
        <v>96</v>
      </c>
      <c r="B3810" s="110"/>
      <c r="C3810" s="111" t="s">
        <v>2</v>
      </c>
      <c r="D3810" s="111" t="s">
        <v>3</v>
      </c>
      <c r="E3810" s="111" t="s">
        <v>4</v>
      </c>
      <c r="F3810" s="111" t="s">
        <v>5</v>
      </c>
      <c r="G3810" s="111" t="s">
        <v>6</v>
      </c>
      <c r="AA3810" s="6" t="s">
        <v>96</v>
      </c>
      <c r="AC3810" s="6" t="s">
        <v>2</v>
      </c>
      <c r="AD3810" s="6" t="s">
        <v>3</v>
      </c>
      <c r="AE3810" s="6" t="s">
        <v>4</v>
      </c>
      <c r="AF3810" s="104" t="s">
        <v>5</v>
      </c>
      <c r="AG3810" s="104" t="s">
        <v>6</v>
      </c>
    </row>
    <row r="3811" spans="1:33" ht="15" customHeight="1">
      <c r="A3811" s="112" t="s">
        <v>1085</v>
      </c>
      <c r="B3811" s="113" t="s">
        <v>1743</v>
      </c>
      <c r="C3811" s="112" t="s">
        <v>8</v>
      </c>
      <c r="D3811" s="112" t="s">
        <v>36</v>
      </c>
      <c r="E3811" s="114">
        <v>0.21299999999999999</v>
      </c>
      <c r="F3811" s="115">
        <f t="shared" ref="F3811:F3812" si="1037">IF(D3811="H",$K$9*AF3811,$K$10*AF3811)</f>
        <v>13.5975</v>
      </c>
      <c r="G3811" s="115">
        <f t="shared" ref="G3811:G3812" si="1038">TRUNC(F3811*E3811,2)</f>
        <v>2.89</v>
      </c>
      <c r="AA3811" s="6" t="s">
        <v>1085</v>
      </c>
      <c r="AB3811" s="6" t="s">
        <v>1743</v>
      </c>
      <c r="AC3811" s="6" t="s">
        <v>8</v>
      </c>
      <c r="AD3811" s="6" t="s">
        <v>36</v>
      </c>
      <c r="AE3811" s="6">
        <v>0.21299999999999999</v>
      </c>
      <c r="AF3811" s="104">
        <v>18.13</v>
      </c>
      <c r="AG3811" s="104">
        <v>3.86</v>
      </c>
    </row>
    <row r="3812" spans="1:33" ht="15" customHeight="1">
      <c r="A3812" s="112" t="s">
        <v>1086</v>
      </c>
      <c r="B3812" s="113" t="s">
        <v>1744</v>
      </c>
      <c r="C3812" s="112" t="s">
        <v>8</v>
      </c>
      <c r="D3812" s="112" t="s">
        <v>36</v>
      </c>
      <c r="E3812" s="114">
        <v>0.21299999999999999</v>
      </c>
      <c r="F3812" s="115">
        <f t="shared" si="1037"/>
        <v>16.484999999999999</v>
      </c>
      <c r="G3812" s="115">
        <f t="shared" si="1038"/>
        <v>3.51</v>
      </c>
      <c r="AA3812" s="6" t="s">
        <v>1086</v>
      </c>
      <c r="AB3812" s="6" t="s">
        <v>1744</v>
      </c>
      <c r="AC3812" s="6" t="s">
        <v>8</v>
      </c>
      <c r="AD3812" s="6" t="s">
        <v>36</v>
      </c>
      <c r="AE3812" s="6">
        <v>0.21299999999999999</v>
      </c>
      <c r="AF3812" s="104">
        <v>21.98</v>
      </c>
      <c r="AG3812" s="104">
        <v>4.68</v>
      </c>
    </row>
    <row r="3813" spans="1:33" ht="18" customHeight="1">
      <c r="A3813" s="107"/>
      <c r="B3813" s="107"/>
      <c r="C3813" s="107"/>
      <c r="D3813" s="107"/>
      <c r="E3813" s="116" t="s">
        <v>99</v>
      </c>
      <c r="F3813" s="116"/>
      <c r="G3813" s="117">
        <f>SUM(G3811:G3812)</f>
        <v>6.4</v>
      </c>
      <c r="AE3813" s="6" t="s">
        <v>99</v>
      </c>
      <c r="AG3813" s="104">
        <v>8.5399999999999991</v>
      </c>
    </row>
    <row r="3814" spans="1:33" ht="15" customHeight="1">
      <c r="A3814" s="107"/>
      <c r="B3814" s="107"/>
      <c r="C3814" s="107"/>
      <c r="D3814" s="107"/>
      <c r="E3814" s="118" t="s">
        <v>21</v>
      </c>
      <c r="F3814" s="118"/>
      <c r="G3814" s="119">
        <f>G3813+G3809</f>
        <v>50.99</v>
      </c>
      <c r="AE3814" s="6" t="s">
        <v>21</v>
      </c>
      <c r="AG3814" s="104">
        <v>68</v>
      </c>
    </row>
    <row r="3815" spans="1:33" ht="9.9499999999999993" customHeight="1">
      <c r="A3815" s="107"/>
      <c r="B3815" s="107"/>
      <c r="C3815" s="108"/>
      <c r="D3815" s="108"/>
      <c r="E3815" s="107"/>
      <c r="F3815" s="107"/>
      <c r="G3815" s="107"/>
    </row>
    <row r="3816" spans="1:33" ht="20.100000000000001" customHeight="1">
      <c r="A3816" s="109" t="s">
        <v>1218</v>
      </c>
      <c r="B3816" s="109"/>
      <c r="C3816" s="109"/>
      <c r="D3816" s="109"/>
      <c r="E3816" s="109"/>
      <c r="F3816" s="109"/>
      <c r="G3816" s="109"/>
      <c r="AA3816" s="6" t="s">
        <v>1218</v>
      </c>
    </row>
    <row r="3817" spans="1:33" ht="15" customHeight="1">
      <c r="A3817" s="110" t="s">
        <v>63</v>
      </c>
      <c r="B3817" s="110"/>
      <c r="C3817" s="111" t="s">
        <v>2</v>
      </c>
      <c r="D3817" s="111" t="s">
        <v>3</v>
      </c>
      <c r="E3817" s="111" t="s">
        <v>4</v>
      </c>
      <c r="F3817" s="111" t="s">
        <v>5</v>
      </c>
      <c r="G3817" s="111" t="s">
        <v>6</v>
      </c>
      <c r="AA3817" s="6" t="s">
        <v>63</v>
      </c>
      <c r="AC3817" s="6" t="s">
        <v>2</v>
      </c>
      <c r="AD3817" s="6" t="s">
        <v>3</v>
      </c>
      <c r="AE3817" s="6" t="s">
        <v>4</v>
      </c>
      <c r="AF3817" s="104" t="s">
        <v>5</v>
      </c>
      <c r="AG3817" s="104" t="s">
        <v>6</v>
      </c>
    </row>
    <row r="3818" spans="1:33" ht="15" customHeight="1">
      <c r="A3818" s="112" t="s">
        <v>1219</v>
      </c>
      <c r="B3818" s="113" t="s">
        <v>1220</v>
      </c>
      <c r="C3818" s="112" t="s">
        <v>48</v>
      </c>
      <c r="D3818" s="112" t="s">
        <v>644</v>
      </c>
      <c r="E3818" s="114">
        <v>1</v>
      </c>
      <c r="F3818" s="115">
        <f>0.75*AF3818</f>
        <v>235.35750000000002</v>
      </c>
      <c r="G3818" s="115">
        <f t="shared" ref="G3818" si="1039">TRUNC(F3818*E3818,2)</f>
        <v>235.35</v>
      </c>
      <c r="AA3818" s="6" t="s">
        <v>1219</v>
      </c>
      <c r="AB3818" s="6" t="s">
        <v>1220</v>
      </c>
      <c r="AC3818" s="6" t="s">
        <v>48</v>
      </c>
      <c r="AD3818" s="6" t="s">
        <v>644</v>
      </c>
      <c r="AE3818" s="6">
        <v>1</v>
      </c>
      <c r="AF3818" s="104">
        <v>313.81</v>
      </c>
      <c r="AG3818" s="104">
        <v>313.81</v>
      </c>
    </row>
    <row r="3819" spans="1:33" ht="15" customHeight="1">
      <c r="A3819" s="107"/>
      <c r="B3819" s="107"/>
      <c r="C3819" s="107"/>
      <c r="D3819" s="107"/>
      <c r="E3819" s="116" t="s">
        <v>75</v>
      </c>
      <c r="F3819" s="116"/>
      <c r="G3819" s="117">
        <f>SUM(G3818)</f>
        <v>235.35</v>
      </c>
      <c r="AE3819" s="6" t="s">
        <v>75</v>
      </c>
      <c r="AG3819" s="104">
        <v>313.81</v>
      </c>
    </row>
    <row r="3820" spans="1:33" ht="15" customHeight="1">
      <c r="A3820" s="110" t="s">
        <v>96</v>
      </c>
      <c r="B3820" s="110"/>
      <c r="C3820" s="111" t="s">
        <v>2</v>
      </c>
      <c r="D3820" s="111" t="s">
        <v>3</v>
      </c>
      <c r="E3820" s="111" t="s">
        <v>4</v>
      </c>
      <c r="F3820" s="111" t="s">
        <v>5</v>
      </c>
      <c r="G3820" s="111" t="s">
        <v>6</v>
      </c>
      <c r="AA3820" s="6" t="s">
        <v>96</v>
      </c>
      <c r="AC3820" s="6" t="s">
        <v>2</v>
      </c>
      <c r="AD3820" s="6" t="s">
        <v>3</v>
      </c>
      <c r="AE3820" s="6" t="s">
        <v>4</v>
      </c>
      <c r="AF3820" s="104" t="s">
        <v>5</v>
      </c>
      <c r="AG3820" s="104" t="s">
        <v>6</v>
      </c>
    </row>
    <row r="3821" spans="1:33" ht="15" customHeight="1">
      <c r="A3821" s="112" t="s">
        <v>1086</v>
      </c>
      <c r="B3821" s="113" t="s">
        <v>1744</v>
      </c>
      <c r="C3821" s="112" t="s">
        <v>8</v>
      </c>
      <c r="D3821" s="112" t="s">
        <v>36</v>
      </c>
      <c r="E3821" s="114">
        <v>0.4</v>
      </c>
      <c r="F3821" s="115">
        <f t="shared" ref="F3821:F3822" si="1040">IF(D3821="H",$K$9*AF3821,$K$10*AF3821)</f>
        <v>16.484999999999999</v>
      </c>
      <c r="G3821" s="115">
        <f t="shared" ref="G3821:G3822" si="1041">TRUNC(F3821*E3821,2)</f>
        <v>6.59</v>
      </c>
      <c r="AA3821" s="6" t="s">
        <v>1086</v>
      </c>
      <c r="AB3821" s="6" t="s">
        <v>1744</v>
      </c>
      <c r="AC3821" s="6" t="s">
        <v>8</v>
      </c>
      <c r="AD3821" s="6" t="s">
        <v>36</v>
      </c>
      <c r="AE3821" s="6">
        <v>0.4</v>
      </c>
      <c r="AF3821" s="104">
        <v>21.98</v>
      </c>
      <c r="AG3821" s="104">
        <v>8.7899999999999991</v>
      </c>
    </row>
    <row r="3822" spans="1:33" ht="15" customHeight="1">
      <c r="A3822" s="112">
        <v>88316</v>
      </c>
      <c r="B3822" s="113" t="s">
        <v>2169</v>
      </c>
      <c r="C3822" s="112" t="s">
        <v>8</v>
      </c>
      <c r="D3822" s="112" t="s">
        <v>60</v>
      </c>
      <c r="E3822" s="114">
        <v>0.4</v>
      </c>
      <c r="F3822" s="115">
        <f t="shared" si="1040"/>
        <v>12.84</v>
      </c>
      <c r="G3822" s="115">
        <f t="shared" si="1041"/>
        <v>5.13</v>
      </c>
      <c r="AA3822" s="6">
        <v>88316</v>
      </c>
      <c r="AB3822" s="6" t="s">
        <v>2169</v>
      </c>
      <c r="AC3822" s="6" t="s">
        <v>8</v>
      </c>
      <c r="AD3822" s="6" t="s">
        <v>60</v>
      </c>
      <c r="AE3822" s="6">
        <v>0.4</v>
      </c>
      <c r="AF3822" s="104">
        <v>17.12</v>
      </c>
      <c r="AG3822" s="104">
        <v>6.85</v>
      </c>
    </row>
    <row r="3823" spans="1:33" ht="15" customHeight="1">
      <c r="A3823" s="107"/>
      <c r="B3823" s="107"/>
      <c r="C3823" s="107"/>
      <c r="D3823" s="107"/>
      <c r="E3823" s="116" t="s">
        <v>99</v>
      </c>
      <c r="F3823" s="116"/>
      <c r="G3823" s="117">
        <f>SUM(G3821:G3822)</f>
        <v>11.719999999999999</v>
      </c>
      <c r="AE3823" s="6" t="s">
        <v>99</v>
      </c>
      <c r="AG3823" s="104">
        <v>15.639999999999999</v>
      </c>
    </row>
    <row r="3824" spans="1:33" ht="15" customHeight="1">
      <c r="A3824" s="107"/>
      <c r="B3824" s="107"/>
      <c r="C3824" s="107"/>
      <c r="D3824" s="107"/>
      <c r="E3824" s="118" t="s">
        <v>21</v>
      </c>
      <c r="F3824" s="118"/>
      <c r="G3824" s="119">
        <f>G3823+G3819</f>
        <v>247.07</v>
      </c>
      <c r="AE3824" s="6" t="s">
        <v>21</v>
      </c>
      <c r="AG3824" s="104">
        <v>329.45</v>
      </c>
    </row>
    <row r="3825" spans="1:33" ht="9.9499999999999993" customHeight="1">
      <c r="A3825" s="107"/>
      <c r="B3825" s="107"/>
      <c r="C3825" s="108"/>
      <c r="D3825" s="108"/>
      <c r="E3825" s="107"/>
      <c r="F3825" s="107"/>
      <c r="G3825" s="107"/>
    </row>
    <row r="3826" spans="1:33" ht="20.100000000000001" customHeight="1">
      <c r="A3826" s="109" t="s">
        <v>1221</v>
      </c>
      <c r="B3826" s="109"/>
      <c r="C3826" s="109"/>
      <c r="D3826" s="109"/>
      <c r="E3826" s="109"/>
      <c r="F3826" s="109"/>
      <c r="G3826" s="109"/>
      <c r="AA3826" s="6" t="s">
        <v>1221</v>
      </c>
    </row>
    <row r="3827" spans="1:33" ht="15" customHeight="1">
      <c r="A3827" s="110" t="s">
        <v>63</v>
      </c>
      <c r="B3827" s="110"/>
      <c r="C3827" s="111" t="s">
        <v>2</v>
      </c>
      <c r="D3827" s="111" t="s">
        <v>3</v>
      </c>
      <c r="E3827" s="111" t="s">
        <v>4</v>
      </c>
      <c r="F3827" s="111" t="s">
        <v>5</v>
      </c>
      <c r="G3827" s="111" t="s">
        <v>6</v>
      </c>
      <c r="AA3827" s="6" t="s">
        <v>63</v>
      </c>
      <c r="AC3827" s="6" t="s">
        <v>2</v>
      </c>
      <c r="AD3827" s="6" t="s">
        <v>3</v>
      </c>
      <c r="AE3827" s="6" t="s">
        <v>4</v>
      </c>
      <c r="AF3827" s="104" t="s">
        <v>5</v>
      </c>
      <c r="AG3827" s="104" t="s">
        <v>6</v>
      </c>
    </row>
    <row r="3828" spans="1:33" ht="15" customHeight="1">
      <c r="A3828" s="112" t="s">
        <v>1222</v>
      </c>
      <c r="B3828" s="113" t="s">
        <v>1223</v>
      </c>
      <c r="C3828" s="112" t="s">
        <v>8</v>
      </c>
      <c r="D3828" s="112" t="s">
        <v>55</v>
      </c>
      <c r="E3828" s="114">
        <v>1</v>
      </c>
      <c r="F3828" s="115">
        <f>0.75*AF3828</f>
        <v>0.84000000000000008</v>
      </c>
      <c r="G3828" s="115">
        <f>ROUND(F3828*E3828,2)</f>
        <v>0.84</v>
      </c>
      <c r="AA3828" s="6" t="s">
        <v>1222</v>
      </c>
      <c r="AB3828" s="6" t="s">
        <v>1223</v>
      </c>
      <c r="AC3828" s="6" t="s">
        <v>8</v>
      </c>
      <c r="AD3828" s="6" t="s">
        <v>55</v>
      </c>
      <c r="AE3828" s="6">
        <v>1</v>
      </c>
      <c r="AF3828" s="104">
        <v>1.1200000000000001</v>
      </c>
      <c r="AG3828" s="104">
        <v>1.1200000000000001</v>
      </c>
    </row>
    <row r="3829" spans="1:33" ht="15" customHeight="1">
      <c r="A3829" s="107"/>
      <c r="B3829" s="107"/>
      <c r="C3829" s="107"/>
      <c r="D3829" s="107"/>
      <c r="E3829" s="116" t="s">
        <v>75</v>
      </c>
      <c r="F3829" s="116"/>
      <c r="G3829" s="117">
        <f>SUM(G3828)</f>
        <v>0.84</v>
      </c>
      <c r="AE3829" s="6" t="s">
        <v>75</v>
      </c>
      <c r="AG3829" s="104">
        <v>1.1200000000000001</v>
      </c>
    </row>
    <row r="3830" spans="1:33" ht="15" customHeight="1">
      <c r="A3830" s="110" t="s">
        <v>96</v>
      </c>
      <c r="B3830" s="110"/>
      <c r="C3830" s="111" t="s">
        <v>2</v>
      </c>
      <c r="D3830" s="111" t="s">
        <v>3</v>
      </c>
      <c r="E3830" s="111" t="s">
        <v>4</v>
      </c>
      <c r="F3830" s="111" t="s">
        <v>5</v>
      </c>
      <c r="G3830" s="111" t="s">
        <v>6</v>
      </c>
      <c r="AA3830" s="6" t="s">
        <v>96</v>
      </c>
      <c r="AC3830" s="6" t="s">
        <v>2</v>
      </c>
      <c r="AD3830" s="6" t="s">
        <v>3</v>
      </c>
      <c r="AE3830" s="6" t="s">
        <v>4</v>
      </c>
      <c r="AF3830" s="104" t="s">
        <v>5</v>
      </c>
      <c r="AG3830" s="104" t="s">
        <v>6</v>
      </c>
    </row>
    <row r="3831" spans="1:33" ht="15" customHeight="1">
      <c r="A3831" s="112" t="s">
        <v>1085</v>
      </c>
      <c r="B3831" s="113" t="s">
        <v>1743</v>
      </c>
      <c r="C3831" s="112" t="s">
        <v>8</v>
      </c>
      <c r="D3831" s="112" t="s">
        <v>36</v>
      </c>
      <c r="E3831" s="114">
        <v>0.13700000000000001</v>
      </c>
      <c r="F3831" s="115">
        <f t="shared" ref="F3831:F3832" si="1042">IF(D3831="H",$K$9*AF3831,$K$10*AF3831)</f>
        <v>13.5975</v>
      </c>
      <c r="G3831" s="115">
        <f t="shared" ref="G3831:G3832" si="1043">ROUND(F3831*E3831,2)</f>
        <v>1.86</v>
      </c>
      <c r="AA3831" s="6" t="s">
        <v>1085</v>
      </c>
      <c r="AB3831" s="6" t="s">
        <v>1743</v>
      </c>
      <c r="AC3831" s="6" t="s">
        <v>8</v>
      </c>
      <c r="AD3831" s="6" t="s">
        <v>36</v>
      </c>
      <c r="AE3831" s="6">
        <v>0.13700000000000001</v>
      </c>
      <c r="AF3831" s="104">
        <v>18.13</v>
      </c>
      <c r="AG3831" s="104">
        <v>2.48</v>
      </c>
    </row>
    <row r="3832" spans="1:33" ht="15" customHeight="1">
      <c r="A3832" s="112" t="s">
        <v>1086</v>
      </c>
      <c r="B3832" s="113" t="s">
        <v>1744</v>
      </c>
      <c r="C3832" s="112" t="s">
        <v>8</v>
      </c>
      <c r="D3832" s="112" t="s">
        <v>36</v>
      </c>
      <c r="E3832" s="114">
        <v>0.13700000000000001</v>
      </c>
      <c r="F3832" s="115">
        <f t="shared" si="1042"/>
        <v>16.484999999999999</v>
      </c>
      <c r="G3832" s="115">
        <f t="shared" si="1043"/>
        <v>2.2599999999999998</v>
      </c>
      <c r="AA3832" s="6" t="s">
        <v>1086</v>
      </c>
      <c r="AB3832" s="6" t="s">
        <v>1744</v>
      </c>
      <c r="AC3832" s="6" t="s">
        <v>8</v>
      </c>
      <c r="AD3832" s="6" t="s">
        <v>36</v>
      </c>
      <c r="AE3832" s="6">
        <v>0.13700000000000001</v>
      </c>
      <c r="AF3832" s="104">
        <v>21.98</v>
      </c>
      <c r="AG3832" s="104">
        <v>3.01</v>
      </c>
    </row>
    <row r="3833" spans="1:33" ht="18" customHeight="1">
      <c r="A3833" s="107"/>
      <c r="B3833" s="107"/>
      <c r="C3833" s="107"/>
      <c r="D3833" s="107"/>
      <c r="E3833" s="116" t="s">
        <v>99</v>
      </c>
      <c r="F3833" s="116"/>
      <c r="G3833" s="117">
        <f>SUM(G3831:G3832)</f>
        <v>4.12</v>
      </c>
      <c r="AE3833" s="6" t="s">
        <v>99</v>
      </c>
      <c r="AG3833" s="104">
        <v>5.49</v>
      </c>
    </row>
    <row r="3834" spans="1:33" ht="15" customHeight="1">
      <c r="A3834" s="107"/>
      <c r="B3834" s="107"/>
      <c r="C3834" s="107"/>
      <c r="D3834" s="107"/>
      <c r="E3834" s="118" t="s">
        <v>21</v>
      </c>
      <c r="F3834" s="118"/>
      <c r="G3834" s="119">
        <f>G3833+G3829</f>
        <v>4.96</v>
      </c>
      <c r="AE3834" s="6" t="s">
        <v>21</v>
      </c>
      <c r="AG3834" s="104">
        <v>6.61</v>
      </c>
    </row>
    <row r="3835" spans="1:33" ht="9.9499999999999993" customHeight="1">
      <c r="A3835" s="107"/>
      <c r="B3835" s="107"/>
      <c r="C3835" s="108"/>
      <c r="D3835" s="108"/>
      <c r="E3835" s="107"/>
      <c r="F3835" s="107"/>
      <c r="G3835" s="107"/>
    </row>
    <row r="3836" spans="1:33" ht="20.100000000000001" customHeight="1">
      <c r="A3836" s="109" t="s">
        <v>1224</v>
      </c>
      <c r="B3836" s="109"/>
      <c r="C3836" s="109"/>
      <c r="D3836" s="109"/>
      <c r="E3836" s="109"/>
      <c r="F3836" s="109"/>
      <c r="G3836" s="109"/>
      <c r="AA3836" s="6" t="s">
        <v>1224</v>
      </c>
    </row>
    <row r="3837" spans="1:33" ht="15" customHeight="1">
      <c r="A3837" s="110" t="s">
        <v>63</v>
      </c>
      <c r="B3837" s="110"/>
      <c r="C3837" s="111" t="s">
        <v>2</v>
      </c>
      <c r="D3837" s="111" t="s">
        <v>3</v>
      </c>
      <c r="E3837" s="111" t="s">
        <v>4</v>
      </c>
      <c r="F3837" s="111" t="s">
        <v>5</v>
      </c>
      <c r="G3837" s="111" t="s">
        <v>6</v>
      </c>
      <c r="AA3837" s="6" t="s">
        <v>63</v>
      </c>
      <c r="AC3837" s="6" t="s">
        <v>2</v>
      </c>
      <c r="AD3837" s="6" t="s">
        <v>3</v>
      </c>
      <c r="AE3837" s="6" t="s">
        <v>4</v>
      </c>
      <c r="AF3837" s="104" t="s">
        <v>5</v>
      </c>
      <c r="AG3837" s="104" t="s">
        <v>6</v>
      </c>
    </row>
    <row r="3838" spans="1:33" ht="15" customHeight="1">
      <c r="A3838" s="112" t="s">
        <v>1225</v>
      </c>
      <c r="B3838" s="113" t="s">
        <v>1226</v>
      </c>
      <c r="C3838" s="112" t="s">
        <v>8</v>
      </c>
      <c r="D3838" s="112" t="s">
        <v>55</v>
      </c>
      <c r="E3838" s="114">
        <v>1</v>
      </c>
      <c r="F3838" s="115">
        <f>0.75*AF3838</f>
        <v>1.17</v>
      </c>
      <c r="G3838" s="115">
        <f t="shared" ref="G3838" si="1044">ROUND(F3838*E3838,2)</f>
        <v>1.17</v>
      </c>
      <c r="AA3838" s="6" t="s">
        <v>1225</v>
      </c>
      <c r="AB3838" s="6" t="s">
        <v>1226</v>
      </c>
      <c r="AC3838" s="6" t="s">
        <v>8</v>
      </c>
      <c r="AD3838" s="6" t="s">
        <v>55</v>
      </c>
      <c r="AE3838" s="6">
        <v>1</v>
      </c>
      <c r="AF3838" s="104">
        <v>1.56</v>
      </c>
      <c r="AG3838" s="104">
        <v>1.56</v>
      </c>
    </row>
    <row r="3839" spans="1:33" ht="15" customHeight="1">
      <c r="A3839" s="107"/>
      <c r="B3839" s="107"/>
      <c r="C3839" s="107"/>
      <c r="D3839" s="107"/>
      <c r="E3839" s="116" t="s">
        <v>75</v>
      </c>
      <c r="F3839" s="116"/>
      <c r="G3839" s="117">
        <f>SUM(G3838)</f>
        <v>1.17</v>
      </c>
      <c r="AE3839" s="6" t="s">
        <v>75</v>
      </c>
      <c r="AG3839" s="104">
        <v>1.56</v>
      </c>
    </row>
    <row r="3840" spans="1:33" ht="15" customHeight="1">
      <c r="A3840" s="110" t="s">
        <v>96</v>
      </c>
      <c r="B3840" s="110"/>
      <c r="C3840" s="111" t="s">
        <v>2</v>
      </c>
      <c r="D3840" s="111" t="s">
        <v>3</v>
      </c>
      <c r="E3840" s="111" t="s">
        <v>4</v>
      </c>
      <c r="F3840" s="111" t="s">
        <v>5</v>
      </c>
      <c r="G3840" s="111" t="s">
        <v>6</v>
      </c>
      <c r="AA3840" s="6" t="s">
        <v>96</v>
      </c>
      <c r="AC3840" s="6" t="s">
        <v>2</v>
      </c>
      <c r="AD3840" s="6" t="s">
        <v>3</v>
      </c>
      <c r="AE3840" s="6" t="s">
        <v>4</v>
      </c>
      <c r="AF3840" s="104" t="s">
        <v>5</v>
      </c>
      <c r="AG3840" s="104" t="s">
        <v>6</v>
      </c>
    </row>
    <row r="3841" spans="1:33" ht="15" customHeight="1">
      <c r="A3841" s="112" t="s">
        <v>1085</v>
      </c>
      <c r="B3841" s="113" t="s">
        <v>1743</v>
      </c>
      <c r="C3841" s="112" t="s">
        <v>8</v>
      </c>
      <c r="D3841" s="112" t="s">
        <v>36</v>
      </c>
      <c r="E3841" s="114">
        <v>0.16</v>
      </c>
      <c r="F3841" s="115">
        <f t="shared" ref="F3841:F3842" si="1045">IF(D3841="H",$K$9*AF3841,$K$10*AF3841)</f>
        <v>13.5975</v>
      </c>
      <c r="G3841" s="115">
        <f t="shared" ref="G3841:G3842" si="1046">ROUND(F3841*E3841,2)</f>
        <v>2.1800000000000002</v>
      </c>
      <c r="AA3841" s="6" t="s">
        <v>1085</v>
      </c>
      <c r="AB3841" s="6" t="s">
        <v>1743</v>
      </c>
      <c r="AC3841" s="6" t="s">
        <v>8</v>
      </c>
      <c r="AD3841" s="6" t="s">
        <v>36</v>
      </c>
      <c r="AE3841" s="6">
        <v>0.16</v>
      </c>
      <c r="AF3841" s="104">
        <v>18.13</v>
      </c>
      <c r="AG3841" s="104">
        <v>2.9</v>
      </c>
    </row>
    <row r="3842" spans="1:33" ht="15" customHeight="1">
      <c r="A3842" s="112" t="s">
        <v>1086</v>
      </c>
      <c r="B3842" s="113" t="s">
        <v>1744</v>
      </c>
      <c r="C3842" s="112" t="s">
        <v>8</v>
      </c>
      <c r="D3842" s="112" t="s">
        <v>36</v>
      </c>
      <c r="E3842" s="114">
        <v>0.16</v>
      </c>
      <c r="F3842" s="115">
        <f t="shared" si="1045"/>
        <v>16.484999999999999</v>
      </c>
      <c r="G3842" s="115">
        <f t="shared" si="1046"/>
        <v>2.64</v>
      </c>
      <c r="AA3842" s="6" t="s">
        <v>1086</v>
      </c>
      <c r="AB3842" s="6" t="s">
        <v>1744</v>
      </c>
      <c r="AC3842" s="6" t="s">
        <v>8</v>
      </c>
      <c r="AD3842" s="6" t="s">
        <v>36</v>
      </c>
      <c r="AE3842" s="6">
        <v>0.16</v>
      </c>
      <c r="AF3842" s="104">
        <v>21.98</v>
      </c>
      <c r="AG3842" s="104">
        <v>3.51</v>
      </c>
    </row>
    <row r="3843" spans="1:33" ht="18" customHeight="1">
      <c r="A3843" s="107"/>
      <c r="B3843" s="107"/>
      <c r="C3843" s="107"/>
      <c r="D3843" s="107"/>
      <c r="E3843" s="116" t="s">
        <v>99</v>
      </c>
      <c r="F3843" s="116"/>
      <c r="G3843" s="117">
        <f>SUM(G3841:G3842)</f>
        <v>4.82</v>
      </c>
      <c r="AE3843" s="6" t="s">
        <v>99</v>
      </c>
      <c r="AG3843" s="104">
        <v>6.41</v>
      </c>
    </row>
    <row r="3844" spans="1:33" ht="15" customHeight="1">
      <c r="A3844" s="107"/>
      <c r="B3844" s="107"/>
      <c r="C3844" s="107"/>
      <c r="D3844" s="107"/>
      <c r="E3844" s="118" t="s">
        <v>21</v>
      </c>
      <c r="F3844" s="118"/>
      <c r="G3844" s="119">
        <f>G3843+G3839</f>
        <v>5.99</v>
      </c>
      <c r="AE3844" s="6" t="s">
        <v>21</v>
      </c>
      <c r="AG3844" s="104">
        <v>7.97</v>
      </c>
    </row>
    <row r="3845" spans="1:33" ht="9.9499999999999993" customHeight="1">
      <c r="A3845" s="107"/>
      <c r="B3845" s="107"/>
      <c r="C3845" s="108"/>
      <c r="D3845" s="108"/>
      <c r="E3845" s="107"/>
      <c r="F3845" s="107"/>
      <c r="G3845" s="107"/>
    </row>
    <row r="3846" spans="1:33" ht="20.100000000000001" customHeight="1">
      <c r="A3846" s="109" t="s">
        <v>1227</v>
      </c>
      <c r="B3846" s="109"/>
      <c r="C3846" s="109"/>
      <c r="D3846" s="109"/>
      <c r="E3846" s="109"/>
      <c r="F3846" s="109"/>
      <c r="G3846" s="109"/>
      <c r="AA3846" s="6" t="s">
        <v>1227</v>
      </c>
    </row>
    <row r="3847" spans="1:33" ht="15" customHeight="1">
      <c r="A3847" s="110" t="s">
        <v>63</v>
      </c>
      <c r="B3847" s="110"/>
      <c r="C3847" s="111" t="s">
        <v>2</v>
      </c>
      <c r="D3847" s="111" t="s">
        <v>3</v>
      </c>
      <c r="E3847" s="111" t="s">
        <v>4</v>
      </c>
      <c r="F3847" s="111" t="s">
        <v>5</v>
      </c>
      <c r="G3847" s="111" t="s">
        <v>6</v>
      </c>
      <c r="AA3847" s="6" t="s">
        <v>63</v>
      </c>
      <c r="AC3847" s="6" t="s">
        <v>2</v>
      </c>
      <c r="AD3847" s="6" t="s">
        <v>3</v>
      </c>
      <c r="AE3847" s="6" t="s">
        <v>4</v>
      </c>
      <c r="AF3847" s="104" t="s">
        <v>5</v>
      </c>
      <c r="AG3847" s="104" t="s">
        <v>6</v>
      </c>
    </row>
    <row r="3848" spans="1:33" ht="15" customHeight="1">
      <c r="A3848" s="112" t="s">
        <v>1228</v>
      </c>
      <c r="B3848" s="113" t="s">
        <v>1229</v>
      </c>
      <c r="C3848" s="112" t="s">
        <v>8</v>
      </c>
      <c r="D3848" s="112" t="s">
        <v>55</v>
      </c>
      <c r="E3848" s="114">
        <v>1</v>
      </c>
      <c r="F3848" s="115">
        <f>0.75*AF3848</f>
        <v>1.8225000000000002</v>
      </c>
      <c r="G3848" s="115">
        <f>ROUND(F3848*E3848,2)</f>
        <v>1.82</v>
      </c>
      <c r="AA3848" s="6" t="s">
        <v>1228</v>
      </c>
      <c r="AB3848" s="6" t="s">
        <v>1229</v>
      </c>
      <c r="AC3848" s="6" t="s">
        <v>8</v>
      </c>
      <c r="AD3848" s="6" t="s">
        <v>55</v>
      </c>
      <c r="AE3848" s="6">
        <v>1</v>
      </c>
      <c r="AF3848" s="104">
        <v>2.4300000000000002</v>
      </c>
      <c r="AG3848" s="104">
        <v>2.4300000000000002</v>
      </c>
    </row>
    <row r="3849" spans="1:33" ht="15" customHeight="1">
      <c r="A3849" s="107"/>
      <c r="B3849" s="107"/>
      <c r="C3849" s="107"/>
      <c r="D3849" s="107"/>
      <c r="E3849" s="116" t="s">
        <v>75</v>
      </c>
      <c r="F3849" s="116"/>
      <c r="G3849" s="117">
        <f>SUM(G3848)</f>
        <v>1.82</v>
      </c>
      <c r="AE3849" s="6" t="s">
        <v>75</v>
      </c>
      <c r="AG3849" s="104">
        <v>2.4300000000000002</v>
      </c>
    </row>
    <row r="3850" spans="1:33" ht="15" customHeight="1">
      <c r="A3850" s="110" t="s">
        <v>96</v>
      </c>
      <c r="B3850" s="110"/>
      <c r="C3850" s="111" t="s">
        <v>2</v>
      </c>
      <c r="D3850" s="111" t="s">
        <v>3</v>
      </c>
      <c r="E3850" s="111" t="s">
        <v>4</v>
      </c>
      <c r="F3850" s="111" t="s">
        <v>5</v>
      </c>
      <c r="G3850" s="111" t="s">
        <v>6</v>
      </c>
      <c r="AA3850" s="6" t="s">
        <v>96</v>
      </c>
      <c r="AC3850" s="6" t="s">
        <v>2</v>
      </c>
      <c r="AD3850" s="6" t="s">
        <v>3</v>
      </c>
      <c r="AE3850" s="6" t="s">
        <v>4</v>
      </c>
      <c r="AF3850" s="104" t="s">
        <v>5</v>
      </c>
      <c r="AG3850" s="104" t="s">
        <v>6</v>
      </c>
    </row>
    <row r="3851" spans="1:33" ht="15" customHeight="1">
      <c r="A3851" s="112" t="s">
        <v>1085</v>
      </c>
      <c r="B3851" s="113" t="s">
        <v>1743</v>
      </c>
      <c r="C3851" s="112" t="s">
        <v>8</v>
      </c>
      <c r="D3851" s="112" t="s">
        <v>36</v>
      </c>
      <c r="E3851" s="114">
        <v>0.186</v>
      </c>
      <c r="F3851" s="115">
        <f t="shared" ref="F3851:F3852" si="1047">IF(D3851="H",$K$9*AF3851,$K$10*AF3851)</f>
        <v>13.5975</v>
      </c>
      <c r="G3851" s="115">
        <f t="shared" ref="G3851:G3852" si="1048">ROUND(F3851*E3851,2)</f>
        <v>2.5299999999999998</v>
      </c>
      <c r="AA3851" s="6" t="s">
        <v>1085</v>
      </c>
      <c r="AB3851" s="6" t="s">
        <v>1743</v>
      </c>
      <c r="AC3851" s="6" t="s">
        <v>8</v>
      </c>
      <c r="AD3851" s="6" t="s">
        <v>36</v>
      </c>
      <c r="AE3851" s="6">
        <v>0.186</v>
      </c>
      <c r="AF3851" s="104">
        <v>18.13</v>
      </c>
      <c r="AG3851" s="104">
        <v>3.37</v>
      </c>
    </row>
    <row r="3852" spans="1:33" ht="15" customHeight="1">
      <c r="A3852" s="112" t="s">
        <v>1086</v>
      </c>
      <c r="B3852" s="113" t="s">
        <v>1744</v>
      </c>
      <c r="C3852" s="112" t="s">
        <v>8</v>
      </c>
      <c r="D3852" s="112" t="s">
        <v>36</v>
      </c>
      <c r="E3852" s="114">
        <v>0.186</v>
      </c>
      <c r="F3852" s="115">
        <f t="shared" si="1047"/>
        <v>16.484999999999999</v>
      </c>
      <c r="G3852" s="115">
        <f t="shared" si="1048"/>
        <v>3.07</v>
      </c>
      <c r="AA3852" s="6" t="s">
        <v>1086</v>
      </c>
      <c r="AB3852" s="6" t="s">
        <v>1744</v>
      </c>
      <c r="AC3852" s="6" t="s">
        <v>8</v>
      </c>
      <c r="AD3852" s="6" t="s">
        <v>36</v>
      </c>
      <c r="AE3852" s="6">
        <v>0.186</v>
      </c>
      <c r="AF3852" s="104">
        <v>21.98</v>
      </c>
      <c r="AG3852" s="104">
        <v>4.08</v>
      </c>
    </row>
    <row r="3853" spans="1:33" ht="18" customHeight="1">
      <c r="A3853" s="107"/>
      <c r="B3853" s="107"/>
      <c r="C3853" s="107"/>
      <c r="D3853" s="107"/>
      <c r="E3853" s="116" t="s">
        <v>99</v>
      </c>
      <c r="F3853" s="116"/>
      <c r="G3853" s="117">
        <f>SUM(G3851:G3852)</f>
        <v>5.6</v>
      </c>
      <c r="AE3853" s="6" t="s">
        <v>99</v>
      </c>
      <c r="AG3853" s="104">
        <v>7.45</v>
      </c>
    </row>
    <row r="3854" spans="1:33" ht="15" customHeight="1">
      <c r="A3854" s="107"/>
      <c r="B3854" s="107"/>
      <c r="C3854" s="107"/>
      <c r="D3854" s="107"/>
      <c r="E3854" s="118" t="s">
        <v>21</v>
      </c>
      <c r="F3854" s="118"/>
      <c r="G3854" s="119">
        <f>G3853+G3849</f>
        <v>7.42</v>
      </c>
      <c r="AE3854" s="6" t="s">
        <v>21</v>
      </c>
      <c r="AG3854" s="104">
        <v>9.8800000000000008</v>
      </c>
    </row>
    <row r="3855" spans="1:33" ht="9.9499999999999993" customHeight="1">
      <c r="A3855" s="107"/>
      <c r="B3855" s="107"/>
      <c r="C3855" s="108"/>
      <c r="D3855" s="108"/>
      <c r="E3855" s="107"/>
      <c r="F3855" s="107"/>
      <c r="G3855" s="107"/>
    </row>
    <row r="3856" spans="1:33" ht="20.100000000000001" customHeight="1">
      <c r="A3856" s="109" t="s">
        <v>1230</v>
      </c>
      <c r="B3856" s="109"/>
      <c r="C3856" s="109"/>
      <c r="D3856" s="109"/>
      <c r="E3856" s="109"/>
      <c r="F3856" s="109"/>
      <c r="G3856" s="109"/>
      <c r="AA3856" s="6" t="s">
        <v>1230</v>
      </c>
    </row>
    <row r="3857" spans="1:33" ht="15" customHeight="1">
      <c r="A3857" s="110" t="s">
        <v>63</v>
      </c>
      <c r="B3857" s="110"/>
      <c r="C3857" s="111" t="s">
        <v>2</v>
      </c>
      <c r="D3857" s="111" t="s">
        <v>3</v>
      </c>
      <c r="E3857" s="111" t="s">
        <v>4</v>
      </c>
      <c r="F3857" s="111" t="s">
        <v>5</v>
      </c>
      <c r="G3857" s="111" t="s">
        <v>6</v>
      </c>
      <c r="AA3857" s="6" t="s">
        <v>63</v>
      </c>
      <c r="AC3857" s="6" t="s">
        <v>2</v>
      </c>
      <c r="AD3857" s="6" t="s">
        <v>3</v>
      </c>
      <c r="AE3857" s="6" t="s">
        <v>4</v>
      </c>
      <c r="AF3857" s="104" t="s">
        <v>5</v>
      </c>
      <c r="AG3857" s="104" t="s">
        <v>6</v>
      </c>
    </row>
    <row r="3858" spans="1:33" ht="15" customHeight="1">
      <c r="A3858" s="112" t="s">
        <v>1231</v>
      </c>
      <c r="B3858" s="113" t="s">
        <v>1232</v>
      </c>
      <c r="C3858" s="112" t="s">
        <v>8</v>
      </c>
      <c r="D3858" s="112" t="s">
        <v>55</v>
      </c>
      <c r="E3858" s="114">
        <v>1</v>
      </c>
      <c r="F3858" s="115">
        <f>0.75*AF3858</f>
        <v>2.5049999999999999</v>
      </c>
      <c r="G3858" s="115">
        <f>ROUND(F3858*E3858,2)</f>
        <v>2.5099999999999998</v>
      </c>
      <c r="AA3858" s="6" t="s">
        <v>1231</v>
      </c>
      <c r="AB3858" s="6" t="s">
        <v>1232</v>
      </c>
      <c r="AC3858" s="6" t="s">
        <v>8</v>
      </c>
      <c r="AD3858" s="6" t="s">
        <v>55</v>
      </c>
      <c r="AE3858" s="6">
        <v>1</v>
      </c>
      <c r="AF3858" s="104">
        <v>3.34</v>
      </c>
      <c r="AG3858" s="104">
        <v>3.34</v>
      </c>
    </row>
    <row r="3859" spans="1:33" ht="15" customHeight="1">
      <c r="A3859" s="107"/>
      <c r="B3859" s="107"/>
      <c r="C3859" s="107"/>
      <c r="D3859" s="107"/>
      <c r="E3859" s="116" t="s">
        <v>75</v>
      </c>
      <c r="F3859" s="116"/>
      <c r="G3859" s="117">
        <f>SUM(G3858)</f>
        <v>2.5099999999999998</v>
      </c>
      <c r="AE3859" s="6" t="s">
        <v>75</v>
      </c>
      <c r="AG3859" s="104">
        <v>3.34</v>
      </c>
    </row>
    <row r="3860" spans="1:33" ht="15" customHeight="1">
      <c r="A3860" s="110" t="s">
        <v>96</v>
      </c>
      <c r="B3860" s="110"/>
      <c r="C3860" s="111" t="s">
        <v>2</v>
      </c>
      <c r="D3860" s="111" t="s">
        <v>3</v>
      </c>
      <c r="E3860" s="111" t="s">
        <v>4</v>
      </c>
      <c r="F3860" s="111" t="s">
        <v>5</v>
      </c>
      <c r="G3860" s="111" t="s">
        <v>6</v>
      </c>
      <c r="AA3860" s="6" t="s">
        <v>96</v>
      </c>
      <c r="AC3860" s="6" t="s">
        <v>2</v>
      </c>
      <c r="AD3860" s="6" t="s">
        <v>3</v>
      </c>
      <c r="AE3860" s="6" t="s">
        <v>4</v>
      </c>
      <c r="AF3860" s="104" t="s">
        <v>5</v>
      </c>
      <c r="AG3860" s="104" t="s">
        <v>6</v>
      </c>
    </row>
    <row r="3861" spans="1:33" ht="15" customHeight="1">
      <c r="A3861" s="112" t="s">
        <v>1085</v>
      </c>
      <c r="B3861" s="113" t="s">
        <v>1743</v>
      </c>
      <c r="C3861" s="112" t="s">
        <v>8</v>
      </c>
      <c r="D3861" s="112" t="s">
        <v>36</v>
      </c>
      <c r="E3861" s="114">
        <v>0.2243</v>
      </c>
      <c r="F3861" s="115">
        <f t="shared" ref="F3861:F3862" si="1049">IF(D3861="H",$K$9*AF3861,$K$10*AF3861)</f>
        <v>13.5975</v>
      </c>
      <c r="G3861" s="115">
        <f t="shared" ref="G3861:G3862" si="1050">ROUND(F3861*E3861,2)</f>
        <v>3.05</v>
      </c>
      <c r="AA3861" s="6" t="s">
        <v>1085</v>
      </c>
      <c r="AB3861" s="6" t="s">
        <v>1743</v>
      </c>
      <c r="AC3861" s="6" t="s">
        <v>8</v>
      </c>
      <c r="AD3861" s="6" t="s">
        <v>36</v>
      </c>
      <c r="AE3861" s="6">
        <v>0.2243</v>
      </c>
      <c r="AF3861" s="104">
        <v>18.13</v>
      </c>
      <c r="AG3861" s="104">
        <v>4.0599999999999996</v>
      </c>
    </row>
    <row r="3862" spans="1:33" ht="15" customHeight="1">
      <c r="A3862" s="112" t="s">
        <v>1086</v>
      </c>
      <c r="B3862" s="113" t="s">
        <v>1744</v>
      </c>
      <c r="C3862" s="112" t="s">
        <v>8</v>
      </c>
      <c r="D3862" s="112" t="s">
        <v>36</v>
      </c>
      <c r="E3862" s="114">
        <v>0.2243</v>
      </c>
      <c r="F3862" s="115">
        <f t="shared" si="1049"/>
        <v>16.484999999999999</v>
      </c>
      <c r="G3862" s="115">
        <f t="shared" si="1050"/>
        <v>3.7</v>
      </c>
      <c r="AA3862" s="6" t="s">
        <v>1086</v>
      </c>
      <c r="AB3862" s="6" t="s">
        <v>1744</v>
      </c>
      <c r="AC3862" s="6" t="s">
        <v>8</v>
      </c>
      <c r="AD3862" s="6" t="s">
        <v>36</v>
      </c>
      <c r="AE3862" s="6">
        <v>0.2243</v>
      </c>
      <c r="AF3862" s="104">
        <v>21.98</v>
      </c>
      <c r="AG3862" s="104">
        <v>4.93</v>
      </c>
    </row>
    <row r="3863" spans="1:33" ht="18" customHeight="1">
      <c r="A3863" s="107"/>
      <c r="B3863" s="107"/>
      <c r="C3863" s="107"/>
      <c r="D3863" s="107"/>
      <c r="E3863" s="116" t="s">
        <v>99</v>
      </c>
      <c r="F3863" s="116"/>
      <c r="G3863" s="117">
        <f>SUM(G3861:G3862)</f>
        <v>6.75</v>
      </c>
      <c r="AE3863" s="6" t="s">
        <v>99</v>
      </c>
      <c r="AG3863" s="104">
        <v>8.99</v>
      </c>
    </row>
    <row r="3864" spans="1:33" ht="15" customHeight="1">
      <c r="A3864" s="107"/>
      <c r="B3864" s="107"/>
      <c r="C3864" s="107"/>
      <c r="D3864" s="107"/>
      <c r="E3864" s="118" t="s">
        <v>21</v>
      </c>
      <c r="F3864" s="118"/>
      <c r="G3864" s="119">
        <f>G3863+G3859</f>
        <v>9.26</v>
      </c>
      <c r="AE3864" s="6" t="s">
        <v>21</v>
      </c>
      <c r="AG3864" s="104">
        <v>12.33</v>
      </c>
    </row>
    <row r="3865" spans="1:33" ht="9.9499999999999993" customHeight="1">
      <c r="A3865" s="107"/>
      <c r="B3865" s="107"/>
      <c r="C3865" s="108"/>
      <c r="D3865" s="108"/>
      <c r="E3865" s="107"/>
      <c r="F3865" s="107"/>
      <c r="G3865" s="107"/>
    </row>
    <row r="3866" spans="1:33" ht="20.100000000000001" customHeight="1">
      <c r="A3866" s="109" t="s">
        <v>1233</v>
      </c>
      <c r="B3866" s="109"/>
      <c r="C3866" s="109"/>
      <c r="D3866" s="109"/>
      <c r="E3866" s="109"/>
      <c r="F3866" s="109"/>
      <c r="G3866" s="109"/>
      <c r="AA3866" s="6" t="s">
        <v>1233</v>
      </c>
    </row>
    <row r="3867" spans="1:33" ht="15" customHeight="1">
      <c r="A3867" s="110" t="s">
        <v>63</v>
      </c>
      <c r="B3867" s="110"/>
      <c r="C3867" s="111" t="s">
        <v>2</v>
      </c>
      <c r="D3867" s="111" t="s">
        <v>3</v>
      </c>
      <c r="E3867" s="111" t="s">
        <v>4</v>
      </c>
      <c r="F3867" s="111" t="s">
        <v>5</v>
      </c>
      <c r="G3867" s="111" t="s">
        <v>6</v>
      </c>
      <c r="AA3867" s="6" t="s">
        <v>63</v>
      </c>
      <c r="AC3867" s="6" t="s">
        <v>2</v>
      </c>
      <c r="AD3867" s="6" t="s">
        <v>3</v>
      </c>
      <c r="AE3867" s="6" t="s">
        <v>4</v>
      </c>
      <c r="AF3867" s="104" t="s">
        <v>5</v>
      </c>
      <c r="AG3867" s="104" t="s">
        <v>6</v>
      </c>
    </row>
    <row r="3868" spans="1:33" ht="15" customHeight="1">
      <c r="A3868" s="112" t="s">
        <v>1234</v>
      </c>
      <c r="B3868" s="113" t="s">
        <v>1235</v>
      </c>
      <c r="C3868" s="112" t="s">
        <v>8</v>
      </c>
      <c r="D3868" s="112" t="s">
        <v>55</v>
      </c>
      <c r="E3868" s="114">
        <v>1</v>
      </c>
      <c r="F3868" s="115">
        <f>0.75*AF3868</f>
        <v>3.6225000000000001</v>
      </c>
      <c r="G3868" s="115">
        <f>ROUND(F3868*E3868,2)</f>
        <v>3.62</v>
      </c>
      <c r="AA3868" s="6" t="s">
        <v>1234</v>
      </c>
      <c r="AB3868" s="6" t="s">
        <v>1235</v>
      </c>
      <c r="AC3868" s="6" t="s">
        <v>8</v>
      </c>
      <c r="AD3868" s="6" t="s">
        <v>55</v>
      </c>
      <c r="AE3868" s="6">
        <v>1</v>
      </c>
      <c r="AF3868" s="104">
        <v>4.83</v>
      </c>
      <c r="AG3868" s="104">
        <v>4.83</v>
      </c>
    </row>
    <row r="3869" spans="1:33" ht="15" customHeight="1">
      <c r="A3869" s="107"/>
      <c r="B3869" s="107"/>
      <c r="C3869" s="107"/>
      <c r="D3869" s="107"/>
      <c r="E3869" s="116" t="s">
        <v>75</v>
      </c>
      <c r="F3869" s="116"/>
      <c r="G3869" s="117">
        <f>SUM(G3868)</f>
        <v>3.62</v>
      </c>
      <c r="AE3869" s="6" t="s">
        <v>75</v>
      </c>
      <c r="AG3869" s="104">
        <v>4.83</v>
      </c>
    </row>
    <row r="3870" spans="1:33" ht="15" customHeight="1">
      <c r="A3870" s="110" t="s">
        <v>96</v>
      </c>
      <c r="B3870" s="110"/>
      <c r="C3870" s="111" t="s">
        <v>2</v>
      </c>
      <c r="D3870" s="111" t="s">
        <v>3</v>
      </c>
      <c r="E3870" s="111" t="s">
        <v>4</v>
      </c>
      <c r="F3870" s="111" t="s">
        <v>5</v>
      </c>
      <c r="G3870" s="111" t="s">
        <v>6</v>
      </c>
      <c r="AA3870" s="6" t="s">
        <v>96</v>
      </c>
      <c r="AC3870" s="6" t="s">
        <v>2</v>
      </c>
      <c r="AD3870" s="6" t="s">
        <v>3</v>
      </c>
      <c r="AE3870" s="6" t="s">
        <v>4</v>
      </c>
      <c r="AF3870" s="104" t="s">
        <v>5</v>
      </c>
      <c r="AG3870" s="104" t="s">
        <v>6</v>
      </c>
    </row>
    <row r="3871" spans="1:33" ht="15" customHeight="1">
      <c r="A3871" s="112" t="s">
        <v>1085</v>
      </c>
      <c r="B3871" s="113" t="s">
        <v>1743</v>
      </c>
      <c r="C3871" s="112" t="s">
        <v>8</v>
      </c>
      <c r="D3871" s="112" t="s">
        <v>36</v>
      </c>
      <c r="E3871" s="114">
        <v>0.25790000000000002</v>
      </c>
      <c r="F3871" s="115">
        <f t="shared" ref="F3871:F3872" si="1051">IF(D3871="H",$K$9*AF3871,$K$10*AF3871)</f>
        <v>13.5975</v>
      </c>
      <c r="G3871" s="115">
        <f t="shared" ref="G3871:G3872" si="1052">ROUND(F3871*E3871,2)</f>
        <v>3.51</v>
      </c>
      <c r="AA3871" s="6" t="s">
        <v>1085</v>
      </c>
      <c r="AB3871" s="6" t="s">
        <v>1743</v>
      </c>
      <c r="AC3871" s="6" t="s">
        <v>8</v>
      </c>
      <c r="AD3871" s="6" t="s">
        <v>36</v>
      </c>
      <c r="AE3871" s="6">
        <v>0.25790000000000002</v>
      </c>
      <c r="AF3871" s="104">
        <v>18.13</v>
      </c>
      <c r="AG3871" s="104">
        <v>4.67</v>
      </c>
    </row>
    <row r="3872" spans="1:33" ht="15" customHeight="1">
      <c r="A3872" s="112" t="s">
        <v>1086</v>
      </c>
      <c r="B3872" s="113" t="s">
        <v>1744</v>
      </c>
      <c r="C3872" s="112" t="s">
        <v>8</v>
      </c>
      <c r="D3872" s="112" t="s">
        <v>36</v>
      </c>
      <c r="E3872" s="114">
        <v>0.25790000000000002</v>
      </c>
      <c r="F3872" s="115">
        <f t="shared" si="1051"/>
        <v>16.484999999999999</v>
      </c>
      <c r="G3872" s="115">
        <f t="shared" si="1052"/>
        <v>4.25</v>
      </c>
      <c r="AA3872" s="6" t="s">
        <v>1086</v>
      </c>
      <c r="AB3872" s="6" t="s">
        <v>1744</v>
      </c>
      <c r="AC3872" s="6" t="s">
        <v>8</v>
      </c>
      <c r="AD3872" s="6" t="s">
        <v>36</v>
      </c>
      <c r="AE3872" s="6">
        <v>0.25790000000000002</v>
      </c>
      <c r="AF3872" s="104">
        <v>21.98</v>
      </c>
      <c r="AG3872" s="104">
        <v>5.66</v>
      </c>
    </row>
    <row r="3873" spans="1:33" ht="18" customHeight="1">
      <c r="A3873" s="107"/>
      <c r="B3873" s="107"/>
      <c r="C3873" s="107"/>
      <c r="D3873" s="107"/>
      <c r="E3873" s="116" t="s">
        <v>99</v>
      </c>
      <c r="F3873" s="116"/>
      <c r="G3873" s="117">
        <f>SUM(G3871:G3872)</f>
        <v>7.76</v>
      </c>
      <c r="AE3873" s="6" t="s">
        <v>99</v>
      </c>
      <c r="AG3873" s="104">
        <v>10.33</v>
      </c>
    </row>
    <row r="3874" spans="1:33" ht="15" customHeight="1">
      <c r="A3874" s="107"/>
      <c r="B3874" s="107"/>
      <c r="C3874" s="107"/>
      <c r="D3874" s="107"/>
      <c r="E3874" s="118" t="s">
        <v>21</v>
      </c>
      <c r="F3874" s="118"/>
      <c r="G3874" s="119">
        <f>G3873+G3869</f>
        <v>11.379999999999999</v>
      </c>
      <c r="AE3874" s="6" t="s">
        <v>21</v>
      </c>
      <c r="AG3874" s="104">
        <v>15.16</v>
      </c>
    </row>
    <row r="3875" spans="1:33" ht="9.9499999999999993" customHeight="1">
      <c r="A3875" s="107"/>
      <c r="B3875" s="107"/>
      <c r="C3875" s="108"/>
      <c r="D3875" s="108"/>
      <c r="E3875" s="107"/>
      <c r="F3875" s="107"/>
      <c r="G3875" s="107"/>
    </row>
    <row r="3876" spans="1:33" ht="20.100000000000001" customHeight="1">
      <c r="A3876" s="109" t="s">
        <v>1236</v>
      </c>
      <c r="B3876" s="109"/>
      <c r="C3876" s="109"/>
      <c r="D3876" s="109"/>
      <c r="E3876" s="109"/>
      <c r="F3876" s="109"/>
      <c r="G3876" s="109"/>
      <c r="AA3876" s="6" t="s">
        <v>1236</v>
      </c>
    </row>
    <row r="3877" spans="1:33" ht="15" customHeight="1">
      <c r="A3877" s="110" t="s">
        <v>63</v>
      </c>
      <c r="B3877" s="110"/>
      <c r="C3877" s="111" t="s">
        <v>2</v>
      </c>
      <c r="D3877" s="111" t="s">
        <v>3</v>
      </c>
      <c r="E3877" s="111" t="s">
        <v>4</v>
      </c>
      <c r="F3877" s="111" t="s">
        <v>5</v>
      </c>
      <c r="G3877" s="111" t="s">
        <v>6</v>
      </c>
      <c r="AA3877" s="6" t="s">
        <v>63</v>
      </c>
      <c r="AC3877" s="6" t="s">
        <v>2</v>
      </c>
      <c r="AD3877" s="6" t="s">
        <v>3</v>
      </c>
      <c r="AE3877" s="6" t="s">
        <v>4</v>
      </c>
      <c r="AF3877" s="104" t="s">
        <v>5</v>
      </c>
      <c r="AG3877" s="104" t="s">
        <v>6</v>
      </c>
    </row>
    <row r="3878" spans="1:33" ht="15" customHeight="1">
      <c r="A3878" s="112" t="s">
        <v>1237</v>
      </c>
      <c r="B3878" s="113" t="s">
        <v>1238</v>
      </c>
      <c r="C3878" s="112" t="s">
        <v>8</v>
      </c>
      <c r="D3878" s="112" t="s">
        <v>55</v>
      </c>
      <c r="E3878" s="114">
        <v>1</v>
      </c>
      <c r="F3878" s="115">
        <f>0.75*AF3878</f>
        <v>19.012500000000003</v>
      </c>
      <c r="G3878" s="115">
        <f>ROUND(F3878*E3878,2)</f>
        <v>19.010000000000002</v>
      </c>
      <c r="AA3878" s="6" t="s">
        <v>1237</v>
      </c>
      <c r="AB3878" s="6" t="s">
        <v>1238</v>
      </c>
      <c r="AC3878" s="6" t="s">
        <v>8</v>
      </c>
      <c r="AD3878" s="6" t="s">
        <v>55</v>
      </c>
      <c r="AE3878" s="6">
        <v>1</v>
      </c>
      <c r="AF3878" s="104">
        <v>25.35</v>
      </c>
      <c r="AG3878" s="104">
        <v>25.35</v>
      </c>
    </row>
    <row r="3879" spans="1:33" ht="15" customHeight="1">
      <c r="A3879" s="107"/>
      <c r="B3879" s="107"/>
      <c r="C3879" s="107"/>
      <c r="D3879" s="107"/>
      <c r="E3879" s="116" t="s">
        <v>75</v>
      </c>
      <c r="F3879" s="116"/>
      <c r="G3879" s="117">
        <f>SUM(G3878)</f>
        <v>19.010000000000002</v>
      </c>
      <c r="AE3879" s="6" t="s">
        <v>75</v>
      </c>
      <c r="AG3879" s="104">
        <v>25.35</v>
      </c>
    </row>
    <row r="3880" spans="1:33" ht="15" customHeight="1">
      <c r="A3880" s="110" t="s">
        <v>96</v>
      </c>
      <c r="B3880" s="110"/>
      <c r="C3880" s="111" t="s">
        <v>2</v>
      </c>
      <c r="D3880" s="111" t="s">
        <v>3</v>
      </c>
      <c r="E3880" s="111" t="s">
        <v>4</v>
      </c>
      <c r="F3880" s="111" t="s">
        <v>5</v>
      </c>
      <c r="G3880" s="111" t="s">
        <v>6</v>
      </c>
      <c r="AA3880" s="6" t="s">
        <v>96</v>
      </c>
      <c r="AC3880" s="6" t="s">
        <v>2</v>
      </c>
      <c r="AD3880" s="6" t="s">
        <v>3</v>
      </c>
      <c r="AE3880" s="6" t="s">
        <v>4</v>
      </c>
      <c r="AF3880" s="104" t="s">
        <v>5</v>
      </c>
      <c r="AG3880" s="104" t="s">
        <v>6</v>
      </c>
    </row>
    <row r="3881" spans="1:33" ht="15" customHeight="1">
      <c r="A3881" s="112" t="s">
        <v>1085</v>
      </c>
      <c r="B3881" s="113" t="s">
        <v>1743</v>
      </c>
      <c r="C3881" s="112" t="s">
        <v>8</v>
      </c>
      <c r="D3881" s="112" t="s">
        <v>36</v>
      </c>
      <c r="E3881" s="114">
        <v>0.42599999999999999</v>
      </c>
      <c r="F3881" s="115">
        <f t="shared" ref="F3881:F3882" si="1053">IF(D3881="H",$K$9*AF3881,$K$10*AF3881)</f>
        <v>13.5975</v>
      </c>
      <c r="G3881" s="115">
        <f t="shared" ref="G3881:G3882" si="1054">ROUND(F3881*E3881,2)</f>
        <v>5.79</v>
      </c>
      <c r="AA3881" s="6" t="s">
        <v>1085</v>
      </c>
      <c r="AB3881" s="6" t="s">
        <v>1743</v>
      </c>
      <c r="AC3881" s="6" t="s">
        <v>8</v>
      </c>
      <c r="AD3881" s="6" t="s">
        <v>36</v>
      </c>
      <c r="AE3881" s="6">
        <v>0.42599999999999999</v>
      </c>
      <c r="AF3881" s="104">
        <v>18.13</v>
      </c>
      <c r="AG3881" s="104">
        <v>7.72</v>
      </c>
    </row>
    <row r="3882" spans="1:33" ht="15" customHeight="1">
      <c r="A3882" s="112" t="s">
        <v>1086</v>
      </c>
      <c r="B3882" s="113" t="s">
        <v>1744</v>
      </c>
      <c r="C3882" s="112" t="s">
        <v>8</v>
      </c>
      <c r="D3882" s="112" t="s">
        <v>36</v>
      </c>
      <c r="E3882" s="114">
        <v>0.42599999999999999</v>
      </c>
      <c r="F3882" s="115">
        <f t="shared" si="1053"/>
        <v>16.484999999999999</v>
      </c>
      <c r="G3882" s="115">
        <f t="shared" si="1054"/>
        <v>7.02</v>
      </c>
      <c r="AA3882" s="6" t="s">
        <v>1086</v>
      </c>
      <c r="AB3882" s="6" t="s">
        <v>1744</v>
      </c>
      <c r="AC3882" s="6" t="s">
        <v>8</v>
      </c>
      <c r="AD3882" s="6" t="s">
        <v>36</v>
      </c>
      <c r="AE3882" s="6">
        <v>0.42599999999999999</v>
      </c>
      <c r="AF3882" s="104">
        <v>21.98</v>
      </c>
      <c r="AG3882" s="104">
        <v>9.36</v>
      </c>
    </row>
    <row r="3883" spans="1:33" ht="18" customHeight="1">
      <c r="A3883" s="107"/>
      <c r="B3883" s="107"/>
      <c r="C3883" s="107"/>
      <c r="D3883" s="107"/>
      <c r="E3883" s="116" t="s">
        <v>99</v>
      </c>
      <c r="F3883" s="116"/>
      <c r="G3883" s="117">
        <f>SUM(G3881:G3882)</f>
        <v>12.809999999999999</v>
      </c>
      <c r="AE3883" s="6" t="s">
        <v>99</v>
      </c>
      <c r="AG3883" s="104">
        <v>17.079999999999998</v>
      </c>
    </row>
    <row r="3884" spans="1:33" ht="15" customHeight="1">
      <c r="A3884" s="107"/>
      <c r="B3884" s="107"/>
      <c r="C3884" s="107"/>
      <c r="D3884" s="107"/>
      <c r="E3884" s="118" t="s">
        <v>21</v>
      </c>
      <c r="F3884" s="118"/>
      <c r="G3884" s="119">
        <f>G3883+G3879</f>
        <v>31.82</v>
      </c>
      <c r="AE3884" s="6" t="s">
        <v>21</v>
      </c>
      <c r="AG3884" s="104">
        <v>42.43</v>
      </c>
    </row>
    <row r="3885" spans="1:33" ht="9.9499999999999993" customHeight="1">
      <c r="A3885" s="107"/>
      <c r="B3885" s="107"/>
      <c r="C3885" s="108"/>
      <c r="D3885" s="108"/>
      <c r="E3885" s="107"/>
      <c r="F3885" s="107"/>
      <c r="G3885" s="107"/>
    </row>
    <row r="3886" spans="1:33" ht="20.100000000000001" customHeight="1">
      <c r="A3886" s="109" t="s">
        <v>1239</v>
      </c>
      <c r="B3886" s="109"/>
      <c r="C3886" s="109"/>
      <c r="D3886" s="109"/>
      <c r="E3886" s="109"/>
      <c r="F3886" s="109"/>
      <c r="G3886" s="109"/>
      <c r="AA3886" s="6" t="s">
        <v>1239</v>
      </c>
    </row>
    <row r="3887" spans="1:33" ht="15" customHeight="1">
      <c r="A3887" s="110" t="s">
        <v>18</v>
      </c>
      <c r="B3887" s="110"/>
      <c r="C3887" s="111" t="s">
        <v>2</v>
      </c>
      <c r="D3887" s="111" t="s">
        <v>3</v>
      </c>
      <c r="E3887" s="111" t="s">
        <v>4</v>
      </c>
      <c r="F3887" s="111" t="s">
        <v>5</v>
      </c>
      <c r="G3887" s="111" t="s">
        <v>6</v>
      </c>
      <c r="AA3887" s="6" t="s">
        <v>18</v>
      </c>
      <c r="AC3887" s="6" t="s">
        <v>2</v>
      </c>
      <c r="AD3887" s="6" t="s">
        <v>3</v>
      </c>
      <c r="AE3887" s="6" t="s">
        <v>4</v>
      </c>
      <c r="AF3887" s="104" t="s">
        <v>5</v>
      </c>
      <c r="AG3887" s="104" t="s">
        <v>6</v>
      </c>
    </row>
    <row r="3888" spans="1:33" ht="20.100000000000001" customHeight="1">
      <c r="A3888" s="112" t="s">
        <v>1240</v>
      </c>
      <c r="B3888" s="113" t="s">
        <v>1241</v>
      </c>
      <c r="C3888" s="112" t="s">
        <v>8</v>
      </c>
      <c r="D3888" s="112" t="s">
        <v>55</v>
      </c>
      <c r="E3888" s="114">
        <v>1</v>
      </c>
      <c r="F3888" s="115">
        <f>0.75*AF3888</f>
        <v>16.717500000000001</v>
      </c>
      <c r="G3888" s="115">
        <f t="shared" ref="G3888:G3889" si="1055">ROUND(F3888*E3888,2)</f>
        <v>16.72</v>
      </c>
      <c r="AA3888" s="6" t="s">
        <v>1240</v>
      </c>
      <c r="AB3888" s="6" t="s">
        <v>1241</v>
      </c>
      <c r="AC3888" s="6" t="s">
        <v>8</v>
      </c>
      <c r="AD3888" s="6" t="s">
        <v>55</v>
      </c>
      <c r="AE3888" s="6">
        <v>1</v>
      </c>
      <c r="AF3888" s="104">
        <v>22.29</v>
      </c>
      <c r="AG3888" s="104">
        <v>22.29</v>
      </c>
    </row>
    <row r="3889" spans="1:33" ht="29.1" customHeight="1">
      <c r="A3889" s="112" t="s">
        <v>1242</v>
      </c>
      <c r="B3889" s="113" t="s">
        <v>1243</v>
      </c>
      <c r="C3889" s="112" t="s">
        <v>8</v>
      </c>
      <c r="D3889" s="112" t="s">
        <v>55</v>
      </c>
      <c r="E3889" s="114">
        <v>1</v>
      </c>
      <c r="F3889" s="115">
        <f>0.75*AF3889</f>
        <v>7.4024999999999999</v>
      </c>
      <c r="G3889" s="115">
        <f t="shared" si="1055"/>
        <v>7.4</v>
      </c>
      <c r="AA3889" s="6" t="s">
        <v>1242</v>
      </c>
      <c r="AB3889" s="6" t="s">
        <v>1243</v>
      </c>
      <c r="AC3889" s="6" t="s">
        <v>8</v>
      </c>
      <c r="AD3889" s="6" t="s">
        <v>55</v>
      </c>
      <c r="AE3889" s="6">
        <v>1</v>
      </c>
      <c r="AF3889" s="104">
        <v>9.8699999999999992</v>
      </c>
      <c r="AG3889" s="104">
        <v>9.8699999999999992</v>
      </c>
    </row>
    <row r="3890" spans="1:33" ht="15" customHeight="1">
      <c r="A3890" s="107"/>
      <c r="B3890" s="107"/>
      <c r="C3890" s="107"/>
      <c r="D3890" s="107"/>
      <c r="E3890" s="116" t="s">
        <v>20</v>
      </c>
      <c r="F3890" s="116"/>
      <c r="G3890" s="117">
        <f>SUM(G3888:G3889)</f>
        <v>24.119999999999997</v>
      </c>
      <c r="AE3890" s="6" t="s">
        <v>20</v>
      </c>
      <c r="AG3890" s="104">
        <v>32.159999999999997</v>
      </c>
    </row>
    <row r="3891" spans="1:33" ht="15" customHeight="1">
      <c r="A3891" s="107"/>
      <c r="B3891" s="107"/>
      <c r="C3891" s="107"/>
      <c r="D3891" s="107"/>
      <c r="E3891" s="118" t="s">
        <v>21</v>
      </c>
      <c r="F3891" s="118"/>
      <c r="G3891" s="119">
        <f>G3890+G3886</f>
        <v>24.119999999999997</v>
      </c>
      <c r="AE3891" s="6" t="s">
        <v>21</v>
      </c>
      <c r="AG3891" s="104">
        <v>32.159999999999997</v>
      </c>
    </row>
    <row r="3892" spans="1:33" ht="9.9499999999999993" customHeight="1">
      <c r="A3892" s="107"/>
      <c r="B3892" s="107"/>
      <c r="C3892" s="108"/>
      <c r="D3892" s="108"/>
      <c r="E3892" s="107"/>
      <c r="F3892" s="107"/>
      <c r="G3892" s="107"/>
    </row>
    <row r="3893" spans="1:33" ht="20.100000000000001" customHeight="1">
      <c r="A3893" s="109" t="s">
        <v>1244</v>
      </c>
      <c r="B3893" s="109"/>
      <c r="C3893" s="109"/>
      <c r="D3893" s="109"/>
      <c r="E3893" s="109"/>
      <c r="F3893" s="109"/>
      <c r="G3893" s="109"/>
      <c r="AA3893" s="6" t="s">
        <v>1244</v>
      </c>
    </row>
    <row r="3894" spans="1:33" ht="15" customHeight="1">
      <c r="A3894" s="110" t="s">
        <v>18</v>
      </c>
      <c r="B3894" s="110"/>
      <c r="C3894" s="111" t="s">
        <v>2</v>
      </c>
      <c r="D3894" s="111" t="s">
        <v>3</v>
      </c>
      <c r="E3894" s="111" t="s">
        <v>4</v>
      </c>
      <c r="F3894" s="111" t="s">
        <v>5</v>
      </c>
      <c r="G3894" s="111" t="s">
        <v>6</v>
      </c>
      <c r="AA3894" s="6" t="s">
        <v>18</v>
      </c>
      <c r="AC3894" s="6" t="s">
        <v>2</v>
      </c>
      <c r="AD3894" s="6" t="s">
        <v>3</v>
      </c>
      <c r="AE3894" s="6" t="s">
        <v>4</v>
      </c>
      <c r="AF3894" s="104" t="s">
        <v>5</v>
      </c>
      <c r="AG3894" s="104" t="s">
        <v>6</v>
      </c>
    </row>
    <row r="3895" spans="1:33" ht="20.100000000000001" customHeight="1">
      <c r="A3895" s="112" t="s">
        <v>1245</v>
      </c>
      <c r="B3895" s="113" t="s">
        <v>1246</v>
      </c>
      <c r="C3895" s="112" t="s">
        <v>8</v>
      </c>
      <c r="D3895" s="112" t="s">
        <v>55</v>
      </c>
      <c r="E3895" s="114">
        <v>1</v>
      </c>
      <c r="F3895" s="115">
        <f>0.75*AF3895</f>
        <v>12.487499999999999</v>
      </c>
      <c r="G3895" s="115">
        <f t="shared" ref="G3895:G3896" si="1056">ROUND(F3895*E3895,2)</f>
        <v>12.49</v>
      </c>
      <c r="AA3895" s="6" t="s">
        <v>1245</v>
      </c>
      <c r="AB3895" s="6" t="s">
        <v>1246</v>
      </c>
      <c r="AC3895" s="6" t="s">
        <v>8</v>
      </c>
      <c r="AD3895" s="6" t="s">
        <v>55</v>
      </c>
      <c r="AE3895" s="6">
        <v>1</v>
      </c>
      <c r="AF3895" s="104">
        <v>16.649999999999999</v>
      </c>
      <c r="AG3895" s="104">
        <v>16.649999999999999</v>
      </c>
    </row>
    <row r="3896" spans="1:33" ht="29.1" customHeight="1">
      <c r="A3896" s="112" t="s">
        <v>1242</v>
      </c>
      <c r="B3896" s="113" t="s">
        <v>1243</v>
      </c>
      <c r="C3896" s="112" t="s">
        <v>8</v>
      </c>
      <c r="D3896" s="112" t="s">
        <v>55</v>
      </c>
      <c r="E3896" s="114">
        <v>1</v>
      </c>
      <c r="F3896" s="115">
        <f>0.75*AF3896</f>
        <v>7.4024999999999999</v>
      </c>
      <c r="G3896" s="115">
        <f t="shared" si="1056"/>
        <v>7.4</v>
      </c>
      <c r="AA3896" s="6" t="s">
        <v>1242</v>
      </c>
      <c r="AB3896" s="6" t="s">
        <v>1243</v>
      </c>
      <c r="AC3896" s="6" t="s">
        <v>8</v>
      </c>
      <c r="AD3896" s="6" t="s">
        <v>55</v>
      </c>
      <c r="AE3896" s="6">
        <v>1</v>
      </c>
      <c r="AF3896" s="104">
        <v>9.8699999999999992</v>
      </c>
      <c r="AG3896" s="104">
        <v>9.8699999999999992</v>
      </c>
    </row>
    <row r="3897" spans="1:33" ht="15" customHeight="1">
      <c r="A3897" s="107"/>
      <c r="B3897" s="107"/>
      <c r="C3897" s="107"/>
      <c r="D3897" s="107"/>
      <c r="E3897" s="116" t="s">
        <v>20</v>
      </c>
      <c r="F3897" s="116"/>
      <c r="G3897" s="117">
        <f>SUM(G3895:G3896)</f>
        <v>19.89</v>
      </c>
      <c r="AE3897" s="6" t="s">
        <v>20</v>
      </c>
      <c r="AG3897" s="104">
        <v>26.52</v>
      </c>
    </row>
    <row r="3898" spans="1:33" ht="15" customHeight="1">
      <c r="A3898" s="107"/>
      <c r="B3898" s="107"/>
      <c r="C3898" s="107"/>
      <c r="D3898" s="107"/>
      <c r="E3898" s="118" t="s">
        <v>21</v>
      </c>
      <c r="F3898" s="118"/>
      <c r="G3898" s="119">
        <f>G3897+G3893</f>
        <v>19.89</v>
      </c>
      <c r="AE3898" s="6" t="s">
        <v>21</v>
      </c>
      <c r="AG3898" s="104">
        <v>26.52</v>
      </c>
    </row>
    <row r="3899" spans="1:33" ht="9.9499999999999993" customHeight="1">
      <c r="A3899" s="107"/>
      <c r="B3899" s="107"/>
      <c r="C3899" s="108"/>
      <c r="D3899" s="108"/>
      <c r="E3899" s="107"/>
      <c r="F3899" s="107"/>
      <c r="G3899" s="107"/>
    </row>
    <row r="3900" spans="1:33" ht="20.100000000000001" customHeight="1">
      <c r="A3900" s="109" t="s">
        <v>1247</v>
      </c>
      <c r="B3900" s="109"/>
      <c r="C3900" s="109"/>
      <c r="D3900" s="109"/>
      <c r="E3900" s="109"/>
      <c r="F3900" s="109"/>
      <c r="G3900" s="109"/>
      <c r="AA3900" s="6" t="s">
        <v>1247</v>
      </c>
    </row>
    <row r="3901" spans="1:33" ht="15" customHeight="1">
      <c r="A3901" s="110" t="s">
        <v>18</v>
      </c>
      <c r="B3901" s="110"/>
      <c r="C3901" s="111" t="s">
        <v>2</v>
      </c>
      <c r="D3901" s="111" t="s">
        <v>3</v>
      </c>
      <c r="E3901" s="111" t="s">
        <v>4</v>
      </c>
      <c r="F3901" s="111" t="s">
        <v>5</v>
      </c>
      <c r="G3901" s="111" t="s">
        <v>6</v>
      </c>
      <c r="AA3901" s="6" t="s">
        <v>18</v>
      </c>
      <c r="AC3901" s="6" t="s">
        <v>2</v>
      </c>
      <c r="AD3901" s="6" t="s">
        <v>3</v>
      </c>
      <c r="AE3901" s="6" t="s">
        <v>4</v>
      </c>
      <c r="AF3901" s="104" t="s">
        <v>5</v>
      </c>
      <c r="AG3901" s="104" t="s">
        <v>6</v>
      </c>
    </row>
    <row r="3902" spans="1:33" ht="20.100000000000001" customHeight="1">
      <c r="A3902" s="112" t="s">
        <v>1248</v>
      </c>
      <c r="B3902" s="113" t="s">
        <v>1249</v>
      </c>
      <c r="C3902" s="112" t="s">
        <v>8</v>
      </c>
      <c r="D3902" s="112" t="s">
        <v>55</v>
      </c>
      <c r="E3902" s="114">
        <v>1</v>
      </c>
      <c r="F3902" s="115">
        <f>0.75*AF3902</f>
        <v>23.122499999999999</v>
      </c>
      <c r="G3902" s="115">
        <f t="shared" ref="G3902:G3903" si="1057">ROUND(F3902*E3902,2)</f>
        <v>23.12</v>
      </c>
      <c r="AA3902" s="6" t="s">
        <v>1248</v>
      </c>
      <c r="AB3902" s="6" t="s">
        <v>1249</v>
      </c>
      <c r="AC3902" s="6" t="s">
        <v>8</v>
      </c>
      <c r="AD3902" s="6" t="s">
        <v>55</v>
      </c>
      <c r="AE3902" s="6">
        <v>1</v>
      </c>
      <c r="AF3902" s="104">
        <v>30.83</v>
      </c>
      <c r="AG3902" s="104">
        <v>30.83</v>
      </c>
    </row>
    <row r="3903" spans="1:33" ht="29.1" customHeight="1">
      <c r="A3903" s="112" t="s">
        <v>1242</v>
      </c>
      <c r="B3903" s="113" t="s">
        <v>1243</v>
      </c>
      <c r="C3903" s="112" t="s">
        <v>8</v>
      </c>
      <c r="D3903" s="112" t="s">
        <v>55</v>
      </c>
      <c r="E3903" s="114">
        <v>1</v>
      </c>
      <c r="F3903" s="115">
        <f>0.75*AF3903</f>
        <v>7.4024999999999999</v>
      </c>
      <c r="G3903" s="115">
        <f t="shared" si="1057"/>
        <v>7.4</v>
      </c>
      <c r="AA3903" s="6" t="s">
        <v>1242</v>
      </c>
      <c r="AB3903" s="6" t="s">
        <v>1243</v>
      </c>
      <c r="AC3903" s="6" t="s">
        <v>8</v>
      </c>
      <c r="AD3903" s="6" t="s">
        <v>55</v>
      </c>
      <c r="AE3903" s="6">
        <v>1</v>
      </c>
      <c r="AF3903" s="104">
        <v>9.8699999999999992</v>
      </c>
      <c r="AG3903" s="104">
        <v>9.8699999999999992</v>
      </c>
    </row>
    <row r="3904" spans="1:33" ht="15" customHeight="1">
      <c r="A3904" s="107"/>
      <c r="B3904" s="107"/>
      <c r="C3904" s="107"/>
      <c r="D3904" s="107"/>
      <c r="E3904" s="116" t="s">
        <v>20</v>
      </c>
      <c r="F3904" s="116"/>
      <c r="G3904" s="117">
        <f>SUM(G3902:G3903)</f>
        <v>30.520000000000003</v>
      </c>
      <c r="AE3904" s="6" t="s">
        <v>20</v>
      </c>
      <c r="AG3904" s="104">
        <v>40.700000000000003</v>
      </c>
    </row>
    <row r="3905" spans="1:33" ht="15" customHeight="1">
      <c r="A3905" s="107"/>
      <c r="B3905" s="107"/>
      <c r="C3905" s="107"/>
      <c r="D3905" s="107"/>
      <c r="E3905" s="118" t="s">
        <v>21</v>
      </c>
      <c r="F3905" s="118"/>
      <c r="G3905" s="119">
        <f>G3904+G3900</f>
        <v>30.520000000000003</v>
      </c>
      <c r="AE3905" s="6" t="s">
        <v>21</v>
      </c>
      <c r="AG3905" s="104">
        <v>40.700000000000003</v>
      </c>
    </row>
    <row r="3906" spans="1:33" ht="9.9499999999999993" customHeight="1">
      <c r="A3906" s="107"/>
      <c r="B3906" s="107"/>
      <c r="C3906" s="108"/>
      <c r="D3906" s="108"/>
      <c r="E3906" s="107"/>
      <c r="F3906" s="107"/>
      <c r="G3906" s="107"/>
    </row>
    <row r="3907" spans="1:33" ht="20.100000000000001" customHeight="1">
      <c r="A3907" s="109" t="s">
        <v>1250</v>
      </c>
      <c r="B3907" s="109"/>
      <c r="C3907" s="109"/>
      <c r="D3907" s="109"/>
      <c r="E3907" s="109"/>
      <c r="F3907" s="109"/>
      <c r="G3907" s="109"/>
      <c r="AA3907" s="6" t="s">
        <v>1250</v>
      </c>
    </row>
    <row r="3908" spans="1:33" ht="15" customHeight="1">
      <c r="A3908" s="110" t="s">
        <v>18</v>
      </c>
      <c r="B3908" s="110"/>
      <c r="C3908" s="111" t="s">
        <v>2</v>
      </c>
      <c r="D3908" s="111" t="s">
        <v>3</v>
      </c>
      <c r="E3908" s="111" t="s">
        <v>4</v>
      </c>
      <c r="F3908" s="111" t="s">
        <v>5</v>
      </c>
      <c r="G3908" s="111" t="s">
        <v>6</v>
      </c>
      <c r="AA3908" s="6" t="s">
        <v>18</v>
      </c>
      <c r="AC3908" s="6" t="s">
        <v>2</v>
      </c>
      <c r="AD3908" s="6" t="s">
        <v>3</v>
      </c>
      <c r="AE3908" s="6" t="s">
        <v>4</v>
      </c>
      <c r="AF3908" s="104" t="s">
        <v>5</v>
      </c>
      <c r="AG3908" s="104" t="s">
        <v>6</v>
      </c>
    </row>
    <row r="3909" spans="1:33" ht="20.100000000000001" customHeight="1">
      <c r="A3909" s="112" t="s">
        <v>1251</v>
      </c>
      <c r="B3909" s="113" t="s">
        <v>1252</v>
      </c>
      <c r="C3909" s="112" t="s">
        <v>8</v>
      </c>
      <c r="D3909" s="112" t="s">
        <v>55</v>
      </c>
      <c r="E3909" s="114">
        <v>1</v>
      </c>
      <c r="F3909" s="115">
        <f>0.75*AF3909</f>
        <v>33.765000000000001</v>
      </c>
      <c r="G3909" s="115">
        <f t="shared" ref="G3909:G3910" si="1058">ROUND(F3909*E3909,2)</f>
        <v>33.770000000000003</v>
      </c>
      <c r="AA3909" s="6" t="s">
        <v>1251</v>
      </c>
      <c r="AB3909" s="6" t="s">
        <v>1252</v>
      </c>
      <c r="AC3909" s="6" t="s">
        <v>8</v>
      </c>
      <c r="AD3909" s="6" t="s">
        <v>55</v>
      </c>
      <c r="AE3909" s="6">
        <v>1</v>
      </c>
      <c r="AF3909" s="104">
        <v>45.02</v>
      </c>
      <c r="AG3909" s="104">
        <v>45.02</v>
      </c>
    </row>
    <row r="3910" spans="1:33" ht="29.1" customHeight="1">
      <c r="A3910" s="112" t="s">
        <v>1242</v>
      </c>
      <c r="B3910" s="113" t="s">
        <v>1243</v>
      </c>
      <c r="C3910" s="112" t="s">
        <v>8</v>
      </c>
      <c r="D3910" s="112" t="s">
        <v>55</v>
      </c>
      <c r="E3910" s="114">
        <v>1</v>
      </c>
      <c r="F3910" s="115">
        <f>0.75*AF3910</f>
        <v>7.4024999999999999</v>
      </c>
      <c r="G3910" s="115">
        <f t="shared" si="1058"/>
        <v>7.4</v>
      </c>
      <c r="AA3910" s="6" t="s">
        <v>1242</v>
      </c>
      <c r="AB3910" s="6" t="s">
        <v>1243</v>
      </c>
      <c r="AC3910" s="6" t="s">
        <v>8</v>
      </c>
      <c r="AD3910" s="6" t="s">
        <v>55</v>
      </c>
      <c r="AE3910" s="6">
        <v>1</v>
      </c>
      <c r="AF3910" s="104">
        <v>9.8699999999999992</v>
      </c>
      <c r="AG3910" s="104">
        <v>9.8699999999999992</v>
      </c>
    </row>
    <row r="3911" spans="1:33" ht="15" customHeight="1">
      <c r="A3911" s="107"/>
      <c r="B3911" s="107"/>
      <c r="C3911" s="107"/>
      <c r="D3911" s="107"/>
      <c r="E3911" s="116" t="s">
        <v>20</v>
      </c>
      <c r="F3911" s="116"/>
      <c r="G3911" s="117">
        <f>SUM(G3909:G3910)</f>
        <v>41.17</v>
      </c>
      <c r="AE3911" s="6" t="s">
        <v>20</v>
      </c>
      <c r="AG3911" s="104">
        <v>54.89</v>
      </c>
    </row>
    <row r="3912" spans="1:33" ht="15" customHeight="1">
      <c r="A3912" s="107"/>
      <c r="B3912" s="107"/>
      <c r="C3912" s="107"/>
      <c r="D3912" s="107"/>
      <c r="E3912" s="118" t="s">
        <v>21</v>
      </c>
      <c r="F3912" s="118"/>
      <c r="G3912" s="119">
        <f>G3911+G3907</f>
        <v>41.17</v>
      </c>
      <c r="AE3912" s="6" t="s">
        <v>21</v>
      </c>
      <c r="AG3912" s="104">
        <v>54.89</v>
      </c>
    </row>
    <row r="3913" spans="1:33" ht="9.9499999999999993" customHeight="1">
      <c r="A3913" s="107"/>
      <c r="B3913" s="107"/>
      <c r="C3913" s="108"/>
      <c r="D3913" s="108"/>
      <c r="E3913" s="107"/>
      <c r="F3913" s="107"/>
      <c r="G3913" s="107"/>
    </row>
    <row r="3914" spans="1:33" ht="20.100000000000001" customHeight="1">
      <c r="A3914" s="109" t="s">
        <v>2171</v>
      </c>
      <c r="B3914" s="109"/>
      <c r="C3914" s="109"/>
      <c r="D3914" s="109"/>
      <c r="E3914" s="109"/>
      <c r="F3914" s="109"/>
      <c r="G3914" s="109"/>
      <c r="AA3914" s="6" t="s">
        <v>2171</v>
      </c>
    </row>
    <row r="3915" spans="1:33" ht="15" customHeight="1">
      <c r="A3915" s="110" t="s">
        <v>63</v>
      </c>
      <c r="B3915" s="110"/>
      <c r="C3915" s="111" t="s">
        <v>2</v>
      </c>
      <c r="D3915" s="111" t="s">
        <v>3</v>
      </c>
      <c r="E3915" s="111" t="s">
        <v>4</v>
      </c>
      <c r="F3915" s="111" t="s">
        <v>5</v>
      </c>
      <c r="G3915" s="111" t="s">
        <v>6</v>
      </c>
      <c r="AA3915" s="6" t="s">
        <v>63</v>
      </c>
      <c r="AC3915" s="6" t="s">
        <v>2</v>
      </c>
      <c r="AD3915" s="6" t="s">
        <v>3</v>
      </c>
      <c r="AE3915" s="6" t="s">
        <v>4</v>
      </c>
      <c r="AF3915" s="104" t="s">
        <v>5</v>
      </c>
      <c r="AG3915" s="104" t="s">
        <v>6</v>
      </c>
    </row>
    <row r="3916" spans="1:33" ht="15" customHeight="1">
      <c r="A3916" s="112" t="s">
        <v>1256</v>
      </c>
      <c r="B3916" s="113" t="s">
        <v>1257</v>
      </c>
      <c r="C3916" s="112" t="s">
        <v>48</v>
      </c>
      <c r="D3916" s="112" t="s">
        <v>644</v>
      </c>
      <c r="E3916" s="114">
        <v>1</v>
      </c>
      <c r="F3916" s="115">
        <f>0.75*AF3916</f>
        <v>26.782499999999999</v>
      </c>
      <c r="G3916" s="115">
        <f>ROUND(F3916*E3916,2)</f>
        <v>26.78</v>
      </c>
      <c r="AA3916" s="6" t="s">
        <v>1256</v>
      </c>
      <c r="AB3916" s="6" t="s">
        <v>1257</v>
      </c>
      <c r="AC3916" s="6" t="s">
        <v>48</v>
      </c>
      <c r="AD3916" s="6" t="s">
        <v>644</v>
      </c>
      <c r="AE3916" s="6">
        <v>1</v>
      </c>
      <c r="AF3916" s="104">
        <v>35.71</v>
      </c>
      <c r="AG3916" s="104">
        <v>35.71</v>
      </c>
    </row>
    <row r="3917" spans="1:33" ht="15" customHeight="1">
      <c r="A3917" s="107"/>
      <c r="B3917" s="107"/>
      <c r="C3917" s="107"/>
      <c r="D3917" s="107"/>
      <c r="E3917" s="116" t="s">
        <v>75</v>
      </c>
      <c r="F3917" s="116"/>
      <c r="G3917" s="117">
        <f>SUM(G3916)</f>
        <v>26.78</v>
      </c>
      <c r="AE3917" s="6" t="s">
        <v>75</v>
      </c>
      <c r="AG3917" s="104">
        <v>35.71</v>
      </c>
    </row>
    <row r="3918" spans="1:33" ht="15" customHeight="1">
      <c r="A3918" s="110" t="s">
        <v>96</v>
      </c>
      <c r="B3918" s="110"/>
      <c r="C3918" s="111" t="s">
        <v>2</v>
      </c>
      <c r="D3918" s="111" t="s">
        <v>3</v>
      </c>
      <c r="E3918" s="111" t="s">
        <v>4</v>
      </c>
      <c r="F3918" s="111" t="s">
        <v>5</v>
      </c>
      <c r="G3918" s="111" t="s">
        <v>6</v>
      </c>
      <c r="AA3918" s="6" t="s">
        <v>96</v>
      </c>
      <c r="AC3918" s="6" t="s">
        <v>2</v>
      </c>
      <c r="AD3918" s="6" t="s">
        <v>3</v>
      </c>
      <c r="AE3918" s="6" t="s">
        <v>4</v>
      </c>
      <c r="AF3918" s="104" t="s">
        <v>5</v>
      </c>
      <c r="AG3918" s="104" t="s">
        <v>6</v>
      </c>
    </row>
    <row r="3919" spans="1:33" ht="15" customHeight="1">
      <c r="A3919" s="112" t="s">
        <v>1086</v>
      </c>
      <c r="B3919" s="113" t="s">
        <v>1744</v>
      </c>
      <c r="C3919" s="112" t="s">
        <v>8</v>
      </c>
      <c r="D3919" s="112" t="s">
        <v>36</v>
      </c>
      <c r="E3919" s="114">
        <v>0.3</v>
      </c>
      <c r="F3919" s="115">
        <f t="shared" ref="F3919:F3920" si="1059">IF(D3919="H",$K$9*AF3919,$K$10*AF3919)</f>
        <v>16.484999999999999</v>
      </c>
      <c r="G3919" s="115">
        <f t="shared" ref="G3919:G3920" si="1060">ROUND(F3919*E3919,2)</f>
        <v>4.95</v>
      </c>
      <c r="AA3919" s="6" t="s">
        <v>1086</v>
      </c>
      <c r="AB3919" s="6" t="s">
        <v>1744</v>
      </c>
      <c r="AC3919" s="6" t="s">
        <v>8</v>
      </c>
      <c r="AD3919" s="6" t="s">
        <v>36</v>
      </c>
      <c r="AE3919" s="6">
        <v>0.3</v>
      </c>
      <c r="AF3919" s="104">
        <v>21.98</v>
      </c>
      <c r="AG3919" s="104">
        <v>6.59</v>
      </c>
    </row>
    <row r="3920" spans="1:33" ht="15" customHeight="1">
      <c r="A3920" s="112">
        <v>88316</v>
      </c>
      <c r="B3920" s="113" t="s">
        <v>1764</v>
      </c>
      <c r="C3920" s="112" t="s">
        <v>8</v>
      </c>
      <c r="D3920" s="112" t="s">
        <v>36</v>
      </c>
      <c r="E3920" s="114">
        <v>0.3</v>
      </c>
      <c r="F3920" s="115">
        <f t="shared" si="1059"/>
        <v>12.84</v>
      </c>
      <c r="G3920" s="115">
        <f t="shared" si="1060"/>
        <v>3.85</v>
      </c>
      <c r="AA3920" s="6">
        <v>88316</v>
      </c>
      <c r="AB3920" s="6" t="s">
        <v>1764</v>
      </c>
      <c r="AC3920" s="6" t="s">
        <v>8</v>
      </c>
      <c r="AD3920" s="6" t="s">
        <v>36</v>
      </c>
      <c r="AE3920" s="6">
        <v>0.3</v>
      </c>
      <c r="AF3920" s="104">
        <v>17.12</v>
      </c>
      <c r="AG3920" s="104">
        <v>5.14</v>
      </c>
    </row>
    <row r="3921" spans="1:33" ht="15" customHeight="1">
      <c r="A3921" s="107"/>
      <c r="B3921" s="107"/>
      <c r="C3921" s="107"/>
      <c r="D3921" s="107"/>
      <c r="E3921" s="116" t="s">
        <v>99</v>
      </c>
      <c r="F3921" s="116"/>
      <c r="G3921" s="117">
        <f>SUM(G3919:G3920)</f>
        <v>8.8000000000000007</v>
      </c>
      <c r="AE3921" s="6" t="s">
        <v>99</v>
      </c>
      <c r="AG3921" s="104">
        <v>11.73</v>
      </c>
    </row>
    <row r="3922" spans="1:33" ht="15" customHeight="1">
      <c r="A3922" s="107"/>
      <c r="B3922" s="107"/>
      <c r="C3922" s="107"/>
      <c r="D3922" s="107"/>
      <c r="E3922" s="118" t="s">
        <v>21</v>
      </c>
      <c r="F3922" s="118"/>
      <c r="G3922" s="119">
        <f>G3921+G3917</f>
        <v>35.58</v>
      </c>
      <c r="AE3922" s="6" t="s">
        <v>21</v>
      </c>
      <c r="AG3922" s="104">
        <v>47.44</v>
      </c>
    </row>
    <row r="3923" spans="1:33" ht="9.9499999999999993" customHeight="1">
      <c r="A3923" s="107"/>
      <c r="B3923" s="107"/>
      <c r="C3923" s="108"/>
      <c r="D3923" s="108"/>
      <c r="E3923" s="107"/>
      <c r="F3923" s="107"/>
      <c r="G3923" s="107"/>
    </row>
    <row r="3924" spans="1:33" ht="20.100000000000001" customHeight="1">
      <c r="A3924" s="109" t="s">
        <v>1253</v>
      </c>
      <c r="B3924" s="109"/>
      <c r="C3924" s="109"/>
      <c r="D3924" s="109"/>
      <c r="E3924" s="109"/>
      <c r="F3924" s="109"/>
      <c r="G3924" s="109"/>
      <c r="AA3924" s="6" t="s">
        <v>1253</v>
      </c>
    </row>
    <row r="3925" spans="1:33" ht="15" customHeight="1">
      <c r="A3925" s="110" t="s">
        <v>18</v>
      </c>
      <c r="B3925" s="110"/>
      <c r="C3925" s="111" t="s">
        <v>2</v>
      </c>
      <c r="D3925" s="111" t="s">
        <v>3</v>
      </c>
      <c r="E3925" s="111" t="s">
        <v>4</v>
      </c>
      <c r="F3925" s="111" t="s">
        <v>5</v>
      </c>
      <c r="G3925" s="111" t="s">
        <v>6</v>
      </c>
      <c r="AA3925" s="6" t="s">
        <v>18</v>
      </c>
      <c r="AC3925" s="6" t="s">
        <v>2</v>
      </c>
      <c r="AD3925" s="6" t="s">
        <v>3</v>
      </c>
      <c r="AE3925" s="6" t="s">
        <v>4</v>
      </c>
      <c r="AF3925" s="104" t="s">
        <v>5</v>
      </c>
      <c r="AG3925" s="104" t="s">
        <v>6</v>
      </c>
    </row>
    <row r="3926" spans="1:33" ht="29.1" customHeight="1">
      <c r="A3926" s="112" t="s">
        <v>1242</v>
      </c>
      <c r="B3926" s="113" t="s">
        <v>1243</v>
      </c>
      <c r="C3926" s="112" t="s">
        <v>8</v>
      </c>
      <c r="D3926" s="112" t="s">
        <v>55</v>
      </c>
      <c r="E3926" s="114">
        <v>1</v>
      </c>
      <c r="F3926" s="115">
        <f>0.75*AF3926</f>
        <v>7.4024999999999999</v>
      </c>
      <c r="G3926" s="115">
        <f t="shared" ref="G3926:G3927" si="1061">ROUND(F3926*E3926,2)</f>
        <v>7.4</v>
      </c>
      <c r="AA3926" s="6" t="s">
        <v>1242</v>
      </c>
      <c r="AB3926" s="6" t="s">
        <v>1243</v>
      </c>
      <c r="AC3926" s="6" t="s">
        <v>8</v>
      </c>
      <c r="AD3926" s="6" t="s">
        <v>55</v>
      </c>
      <c r="AE3926" s="6">
        <v>1</v>
      </c>
      <c r="AF3926" s="104">
        <v>9.8699999999999992</v>
      </c>
      <c r="AG3926" s="104">
        <v>9.8699999999999992</v>
      </c>
    </row>
    <row r="3927" spans="1:33" ht="29.1" customHeight="1">
      <c r="A3927" s="112" t="s">
        <v>1254</v>
      </c>
      <c r="B3927" s="113" t="s">
        <v>1255</v>
      </c>
      <c r="C3927" s="112" t="s">
        <v>8</v>
      </c>
      <c r="D3927" s="112" t="s">
        <v>55</v>
      </c>
      <c r="E3927" s="114">
        <v>1</v>
      </c>
      <c r="F3927" s="115">
        <f>0.75*AF3927</f>
        <v>13.5525</v>
      </c>
      <c r="G3927" s="115">
        <f t="shared" si="1061"/>
        <v>13.55</v>
      </c>
      <c r="AA3927" s="6" t="s">
        <v>1254</v>
      </c>
      <c r="AB3927" s="6" t="s">
        <v>1255</v>
      </c>
      <c r="AC3927" s="6" t="s">
        <v>8</v>
      </c>
      <c r="AD3927" s="6" t="s">
        <v>55</v>
      </c>
      <c r="AE3927" s="6">
        <v>1</v>
      </c>
      <c r="AF3927" s="104">
        <v>18.07</v>
      </c>
      <c r="AG3927" s="104">
        <v>18.07</v>
      </c>
    </row>
    <row r="3928" spans="1:33" ht="15" customHeight="1">
      <c r="A3928" s="107"/>
      <c r="B3928" s="107"/>
      <c r="C3928" s="107"/>
      <c r="D3928" s="107"/>
      <c r="E3928" s="116" t="s">
        <v>20</v>
      </c>
      <c r="F3928" s="116"/>
      <c r="G3928" s="117">
        <f>SUM(G3926:G3927)</f>
        <v>20.950000000000003</v>
      </c>
      <c r="AE3928" s="6" t="s">
        <v>20</v>
      </c>
      <c r="AG3928" s="104">
        <v>27.94</v>
      </c>
    </row>
    <row r="3929" spans="1:33" ht="15" customHeight="1">
      <c r="A3929" s="107"/>
      <c r="B3929" s="107"/>
      <c r="C3929" s="107"/>
      <c r="D3929" s="107"/>
      <c r="E3929" s="118" t="s">
        <v>21</v>
      </c>
      <c r="F3929" s="118"/>
      <c r="G3929" s="119">
        <f>G3928+G3924</f>
        <v>20.950000000000003</v>
      </c>
      <c r="AE3929" s="6" t="s">
        <v>21</v>
      </c>
      <c r="AG3929" s="104">
        <v>27.94</v>
      </c>
    </row>
    <row r="3930" spans="1:33" ht="9.9499999999999993" customHeight="1">
      <c r="A3930" s="107"/>
      <c r="B3930" s="107"/>
      <c r="C3930" s="108"/>
      <c r="D3930" s="108"/>
      <c r="E3930" s="107"/>
      <c r="F3930" s="107"/>
      <c r="G3930" s="107"/>
    </row>
    <row r="3931" spans="1:33" ht="20.100000000000001" customHeight="1">
      <c r="A3931" s="109" t="s">
        <v>2170</v>
      </c>
      <c r="B3931" s="109"/>
      <c r="C3931" s="109"/>
      <c r="D3931" s="109"/>
      <c r="E3931" s="109"/>
      <c r="F3931" s="109"/>
      <c r="G3931" s="109"/>
      <c r="AA3931" s="6" t="s">
        <v>2170</v>
      </c>
    </row>
    <row r="3932" spans="1:33" ht="15" customHeight="1">
      <c r="A3932" s="110" t="s">
        <v>63</v>
      </c>
      <c r="B3932" s="110"/>
      <c r="C3932" s="111" t="s">
        <v>2</v>
      </c>
      <c r="D3932" s="111" t="s">
        <v>3</v>
      </c>
      <c r="E3932" s="111" t="s">
        <v>4</v>
      </c>
      <c r="F3932" s="111" t="s">
        <v>5</v>
      </c>
      <c r="G3932" s="111" t="s">
        <v>6</v>
      </c>
      <c r="AA3932" s="6" t="s">
        <v>63</v>
      </c>
      <c r="AC3932" s="6" t="s">
        <v>2</v>
      </c>
      <c r="AD3932" s="6" t="s">
        <v>3</v>
      </c>
      <c r="AE3932" s="6" t="s">
        <v>4</v>
      </c>
      <c r="AF3932" s="104" t="s">
        <v>5</v>
      </c>
      <c r="AG3932" s="104" t="s">
        <v>6</v>
      </c>
    </row>
    <row r="3933" spans="1:33" ht="29.1" customHeight="1">
      <c r="A3933" s="112" t="s">
        <v>1258</v>
      </c>
      <c r="B3933" s="113" t="s">
        <v>1259</v>
      </c>
      <c r="C3933" s="112" t="s">
        <v>8</v>
      </c>
      <c r="D3933" s="112" t="s">
        <v>55</v>
      </c>
      <c r="E3933" s="114">
        <v>1</v>
      </c>
      <c r="F3933" s="115">
        <f>0.75*AF3933</f>
        <v>38.137500000000003</v>
      </c>
      <c r="G3933" s="115">
        <f>TRUNC(F3933*E3933,2)</f>
        <v>38.130000000000003</v>
      </c>
      <c r="AA3933" s="6" t="s">
        <v>1258</v>
      </c>
      <c r="AB3933" s="6" t="s">
        <v>1259</v>
      </c>
      <c r="AC3933" s="6" t="s">
        <v>8</v>
      </c>
      <c r="AD3933" s="6" t="s">
        <v>55</v>
      </c>
      <c r="AE3933" s="6">
        <v>1</v>
      </c>
      <c r="AF3933" s="104">
        <v>50.85</v>
      </c>
      <c r="AG3933" s="104">
        <v>50.85</v>
      </c>
    </row>
    <row r="3934" spans="1:33" ht="15" customHeight="1">
      <c r="A3934" s="107"/>
      <c r="B3934" s="107"/>
      <c r="C3934" s="107"/>
      <c r="D3934" s="107"/>
      <c r="E3934" s="116" t="s">
        <v>75</v>
      </c>
      <c r="F3934" s="116"/>
      <c r="G3934" s="117">
        <f>SUM(G3933)</f>
        <v>38.130000000000003</v>
      </c>
      <c r="AE3934" s="6" t="s">
        <v>75</v>
      </c>
      <c r="AG3934" s="104">
        <v>50.85</v>
      </c>
    </row>
    <row r="3935" spans="1:33" ht="15" customHeight="1">
      <c r="A3935" s="110" t="s">
        <v>96</v>
      </c>
      <c r="B3935" s="110"/>
      <c r="C3935" s="111" t="s">
        <v>2</v>
      </c>
      <c r="D3935" s="111" t="s">
        <v>3</v>
      </c>
      <c r="E3935" s="111" t="s">
        <v>4</v>
      </c>
      <c r="F3935" s="111" t="s">
        <v>5</v>
      </c>
      <c r="G3935" s="111" t="s">
        <v>6</v>
      </c>
      <c r="AA3935" s="6" t="s">
        <v>96</v>
      </c>
      <c r="AC3935" s="6" t="s">
        <v>2</v>
      </c>
      <c r="AD3935" s="6" t="s">
        <v>3</v>
      </c>
      <c r="AE3935" s="6" t="s">
        <v>4</v>
      </c>
      <c r="AF3935" s="104" t="s">
        <v>5</v>
      </c>
      <c r="AG3935" s="104" t="s">
        <v>6</v>
      </c>
    </row>
    <row r="3936" spans="1:33" ht="15" customHeight="1">
      <c r="A3936" s="112" t="s">
        <v>1085</v>
      </c>
      <c r="B3936" s="113" t="s">
        <v>1743</v>
      </c>
      <c r="C3936" s="112" t="s">
        <v>8</v>
      </c>
      <c r="D3936" s="112" t="s">
        <v>36</v>
      </c>
      <c r="E3936" s="114">
        <v>0.15659999999999999</v>
      </c>
      <c r="F3936" s="115">
        <f t="shared" ref="F3936:F3937" si="1062">IF(D3936="H",$K$9*AF3936,$K$10*AF3936)</f>
        <v>13.5975</v>
      </c>
      <c r="G3936" s="115">
        <f t="shared" ref="G3936:G3937" si="1063">TRUNC(F3936*E3936,2)</f>
        <v>2.12</v>
      </c>
      <c r="AA3936" s="6" t="s">
        <v>1085</v>
      </c>
      <c r="AB3936" s="6" t="s">
        <v>1743</v>
      </c>
      <c r="AC3936" s="6" t="s">
        <v>8</v>
      </c>
      <c r="AD3936" s="6" t="s">
        <v>36</v>
      </c>
      <c r="AE3936" s="6">
        <v>0.15659999999999999</v>
      </c>
      <c r="AF3936" s="104">
        <v>18.13</v>
      </c>
      <c r="AG3936" s="104">
        <v>2.83</v>
      </c>
    </row>
    <row r="3937" spans="1:33" ht="15" customHeight="1">
      <c r="A3937" s="112" t="s">
        <v>1086</v>
      </c>
      <c r="B3937" s="113" t="s">
        <v>1744</v>
      </c>
      <c r="C3937" s="112" t="s">
        <v>8</v>
      </c>
      <c r="D3937" s="112" t="s">
        <v>36</v>
      </c>
      <c r="E3937" s="114">
        <v>0.37580000000000002</v>
      </c>
      <c r="F3937" s="115">
        <f t="shared" si="1062"/>
        <v>16.484999999999999</v>
      </c>
      <c r="G3937" s="115">
        <f t="shared" si="1063"/>
        <v>6.19</v>
      </c>
      <c r="AA3937" s="6" t="s">
        <v>1086</v>
      </c>
      <c r="AB3937" s="6" t="s">
        <v>1744</v>
      </c>
      <c r="AC3937" s="6" t="s">
        <v>8</v>
      </c>
      <c r="AD3937" s="6" t="s">
        <v>36</v>
      </c>
      <c r="AE3937" s="6">
        <v>0.37580000000000002</v>
      </c>
      <c r="AF3937" s="104">
        <v>21.98</v>
      </c>
      <c r="AG3937" s="104">
        <v>8.26</v>
      </c>
    </row>
    <row r="3938" spans="1:33" ht="18" customHeight="1">
      <c r="A3938" s="107"/>
      <c r="B3938" s="107"/>
      <c r="C3938" s="107"/>
      <c r="D3938" s="107"/>
      <c r="E3938" s="116" t="s">
        <v>99</v>
      </c>
      <c r="F3938" s="116"/>
      <c r="G3938" s="117">
        <f>SUM(G3936:G3937)</f>
        <v>8.31</v>
      </c>
      <c r="AE3938" s="6" t="s">
        <v>99</v>
      </c>
      <c r="AG3938" s="104">
        <v>11.09</v>
      </c>
    </row>
    <row r="3939" spans="1:33" ht="15" customHeight="1">
      <c r="A3939" s="107"/>
      <c r="B3939" s="107"/>
      <c r="C3939" s="107"/>
      <c r="D3939" s="107"/>
      <c r="E3939" s="118" t="s">
        <v>21</v>
      </c>
      <c r="F3939" s="118"/>
      <c r="G3939" s="119">
        <f>G3938+G3934</f>
        <v>46.440000000000005</v>
      </c>
      <c r="AE3939" s="6" t="s">
        <v>21</v>
      </c>
      <c r="AG3939" s="104">
        <v>61.94</v>
      </c>
    </row>
    <row r="3940" spans="1:33" ht="9.9499999999999993" customHeight="1">
      <c r="A3940" s="107"/>
      <c r="B3940" s="107"/>
      <c r="C3940" s="108"/>
      <c r="D3940" s="108"/>
      <c r="E3940" s="107"/>
      <c r="F3940" s="107"/>
      <c r="G3940" s="107"/>
    </row>
    <row r="3941" spans="1:33" ht="20.100000000000001" customHeight="1">
      <c r="A3941" s="109" t="s">
        <v>1260</v>
      </c>
      <c r="B3941" s="109"/>
      <c r="C3941" s="109"/>
      <c r="D3941" s="109"/>
      <c r="E3941" s="109"/>
      <c r="F3941" s="109"/>
      <c r="G3941" s="109"/>
      <c r="AA3941" s="6" t="s">
        <v>1260</v>
      </c>
    </row>
    <row r="3942" spans="1:33" ht="15" customHeight="1">
      <c r="A3942" s="203" t="s">
        <v>63</v>
      </c>
      <c r="B3942" s="204"/>
      <c r="C3942" s="111" t="s">
        <v>2</v>
      </c>
      <c r="D3942" s="111" t="s">
        <v>3</v>
      </c>
      <c r="E3942" s="111" t="s">
        <v>4</v>
      </c>
      <c r="F3942" s="111" t="s">
        <v>5</v>
      </c>
      <c r="G3942" s="111" t="s">
        <v>6</v>
      </c>
      <c r="AA3942" s="6" t="s">
        <v>63</v>
      </c>
      <c r="AC3942" s="6" t="s">
        <v>2</v>
      </c>
      <c r="AD3942" s="6" t="s">
        <v>3</v>
      </c>
      <c r="AE3942" s="6" t="s">
        <v>4</v>
      </c>
      <c r="AF3942" s="104" t="s">
        <v>5</v>
      </c>
      <c r="AG3942" s="104" t="s">
        <v>6</v>
      </c>
    </row>
    <row r="3943" spans="1:33">
      <c r="A3943" s="207">
        <v>39387</v>
      </c>
      <c r="B3943" s="208" t="s">
        <v>2261</v>
      </c>
      <c r="C3943" s="112" t="s">
        <v>8</v>
      </c>
      <c r="D3943" s="209" t="s">
        <v>55</v>
      </c>
      <c r="E3943" s="210" t="s">
        <v>1884</v>
      </c>
      <c r="F3943" s="115">
        <f>0.75*AF3943</f>
        <v>12.262500000000001</v>
      </c>
      <c r="G3943" s="115">
        <f>TRUNC(F3943*E3943,2)</f>
        <v>24.52</v>
      </c>
      <c r="AA3943" s="6">
        <v>39387</v>
      </c>
      <c r="AB3943" s="6" t="s">
        <v>2261</v>
      </c>
      <c r="AC3943" s="6" t="s">
        <v>8</v>
      </c>
      <c r="AD3943" s="6" t="s">
        <v>55</v>
      </c>
      <c r="AE3943" s="6" t="s">
        <v>1884</v>
      </c>
      <c r="AF3943" s="104" t="s">
        <v>2262</v>
      </c>
      <c r="AG3943" s="104">
        <v>32.700000000000003</v>
      </c>
    </row>
    <row r="3944" spans="1:33">
      <c r="A3944" s="207">
        <v>1366</v>
      </c>
      <c r="B3944" s="208" t="s">
        <v>2263</v>
      </c>
      <c r="C3944" s="209" t="s">
        <v>48</v>
      </c>
      <c r="D3944" s="209" t="s">
        <v>55</v>
      </c>
      <c r="E3944" s="210" t="s">
        <v>1882</v>
      </c>
      <c r="F3944" s="115">
        <f>0.75*AF3944</f>
        <v>125.7225</v>
      </c>
      <c r="G3944" s="115">
        <f>TRUNC(F3944*E3944,2)</f>
        <v>125.72</v>
      </c>
      <c r="AA3944" s="6">
        <v>1366</v>
      </c>
      <c r="AB3944" s="6" t="s">
        <v>2263</v>
      </c>
      <c r="AC3944" s="6" t="s">
        <v>48</v>
      </c>
      <c r="AD3944" s="6" t="s">
        <v>55</v>
      </c>
      <c r="AE3944" s="6" t="s">
        <v>1882</v>
      </c>
      <c r="AF3944" s="104" t="s">
        <v>2264</v>
      </c>
      <c r="AG3944" s="104">
        <v>167.63</v>
      </c>
    </row>
    <row r="3945" spans="1:33" ht="15" customHeight="1">
      <c r="A3945" s="107"/>
      <c r="B3945" s="107"/>
      <c r="C3945" s="107"/>
      <c r="D3945" s="107"/>
      <c r="E3945" s="201" t="s">
        <v>75</v>
      </c>
      <c r="F3945" s="202"/>
      <c r="G3945" s="117">
        <f>SUM(G3943:G3944)</f>
        <v>150.24</v>
      </c>
      <c r="AE3945" s="6" t="s">
        <v>75</v>
      </c>
      <c r="AG3945" s="104">
        <v>200.32999999999998</v>
      </c>
    </row>
    <row r="3946" spans="1:33" ht="15" customHeight="1">
      <c r="A3946" s="203" t="s">
        <v>96</v>
      </c>
      <c r="B3946" s="204"/>
      <c r="C3946" s="111" t="s">
        <v>2</v>
      </c>
      <c r="D3946" s="111" t="s">
        <v>3</v>
      </c>
      <c r="E3946" s="111" t="s">
        <v>4</v>
      </c>
      <c r="F3946" s="111" t="s">
        <v>5</v>
      </c>
      <c r="G3946" s="111" t="s">
        <v>6</v>
      </c>
      <c r="AA3946" s="6" t="s">
        <v>96</v>
      </c>
      <c r="AC3946" s="6" t="s">
        <v>2</v>
      </c>
      <c r="AD3946" s="6" t="s">
        <v>3</v>
      </c>
      <c r="AE3946" s="6" t="s">
        <v>4</v>
      </c>
      <c r="AF3946" s="104" t="s">
        <v>5</v>
      </c>
      <c r="AG3946" s="104" t="s">
        <v>6</v>
      </c>
    </row>
    <row r="3947" spans="1:33" ht="15" customHeight="1">
      <c r="A3947" s="112" t="s">
        <v>1085</v>
      </c>
      <c r="B3947" s="113" t="s">
        <v>1743</v>
      </c>
      <c r="C3947" s="112" t="s">
        <v>8</v>
      </c>
      <c r="D3947" s="112" t="s">
        <v>36</v>
      </c>
      <c r="E3947" s="114">
        <v>1</v>
      </c>
      <c r="F3947" s="115">
        <f t="shared" ref="F3947:F3948" si="1064">IF(D3947="H",$K$9*AF3947,$K$10*AF3947)</f>
        <v>13.5975</v>
      </c>
      <c r="G3947" s="115">
        <f t="shared" ref="G3947:G3948" si="1065">TRUNC(F3947*E3947,2)</f>
        <v>13.59</v>
      </c>
      <c r="AA3947" s="6" t="s">
        <v>1085</v>
      </c>
      <c r="AB3947" s="6" t="s">
        <v>1743</v>
      </c>
      <c r="AC3947" s="6" t="s">
        <v>8</v>
      </c>
      <c r="AD3947" s="6" t="s">
        <v>36</v>
      </c>
      <c r="AE3947" s="6">
        <v>1</v>
      </c>
      <c r="AF3947" s="104">
        <v>18.13</v>
      </c>
      <c r="AG3947" s="104">
        <v>18.13</v>
      </c>
    </row>
    <row r="3948" spans="1:33" ht="15" customHeight="1">
      <c r="A3948" s="112" t="s">
        <v>1086</v>
      </c>
      <c r="B3948" s="113" t="s">
        <v>1744</v>
      </c>
      <c r="C3948" s="112" t="s">
        <v>8</v>
      </c>
      <c r="D3948" s="112" t="s">
        <v>36</v>
      </c>
      <c r="E3948" s="114">
        <v>1</v>
      </c>
      <c r="F3948" s="115">
        <f t="shared" si="1064"/>
        <v>16.484999999999999</v>
      </c>
      <c r="G3948" s="115">
        <f t="shared" si="1065"/>
        <v>16.48</v>
      </c>
      <c r="AA3948" s="6" t="s">
        <v>1086</v>
      </c>
      <c r="AB3948" s="6" t="s">
        <v>1744</v>
      </c>
      <c r="AC3948" s="6" t="s">
        <v>8</v>
      </c>
      <c r="AD3948" s="6" t="s">
        <v>36</v>
      </c>
      <c r="AE3948" s="6">
        <v>1</v>
      </c>
      <c r="AF3948" s="104">
        <v>21.98</v>
      </c>
      <c r="AG3948" s="104">
        <v>21.98</v>
      </c>
    </row>
    <row r="3949" spans="1:33" ht="18" customHeight="1">
      <c r="A3949" s="107"/>
      <c r="B3949" s="107"/>
      <c r="C3949" s="107"/>
      <c r="D3949" s="107"/>
      <c r="E3949" s="201" t="s">
        <v>99</v>
      </c>
      <c r="F3949" s="202"/>
      <c r="G3949" s="117">
        <f>SUM(G3947:G3948)</f>
        <v>30.07</v>
      </c>
      <c r="AE3949" s="6" t="s">
        <v>99</v>
      </c>
      <c r="AG3949" s="104">
        <v>40.11</v>
      </c>
    </row>
    <row r="3950" spans="1:33" ht="15" customHeight="1">
      <c r="A3950" s="107"/>
      <c r="B3950" s="107"/>
      <c r="C3950" s="107"/>
      <c r="D3950" s="107"/>
      <c r="E3950" s="205" t="s">
        <v>21</v>
      </c>
      <c r="F3950" s="206"/>
      <c r="G3950" s="119">
        <f>G3949+G3945</f>
        <v>180.31</v>
      </c>
      <c r="AE3950" s="6" t="s">
        <v>21</v>
      </c>
      <c r="AG3950" s="104">
        <v>240.44</v>
      </c>
    </row>
    <row r="3951" spans="1:33" ht="9.9499999999999993" customHeight="1">
      <c r="A3951" s="107"/>
      <c r="B3951" s="107"/>
      <c r="C3951" s="108"/>
      <c r="D3951" s="108"/>
      <c r="E3951" s="107"/>
      <c r="F3951" s="107"/>
      <c r="G3951" s="107"/>
    </row>
    <row r="3952" spans="1:33" ht="20.100000000000001" customHeight="1">
      <c r="A3952" s="109" t="s">
        <v>1262</v>
      </c>
      <c r="B3952" s="109"/>
      <c r="C3952" s="109"/>
      <c r="D3952" s="109"/>
      <c r="E3952" s="109"/>
      <c r="F3952" s="109"/>
      <c r="G3952" s="109"/>
      <c r="AA3952" s="6" t="s">
        <v>1262</v>
      </c>
    </row>
    <row r="3953" spans="1:33" ht="15" customHeight="1">
      <c r="A3953" s="203" t="s">
        <v>63</v>
      </c>
      <c r="B3953" s="204"/>
      <c r="C3953" s="111" t="s">
        <v>2</v>
      </c>
      <c r="D3953" s="111" t="s">
        <v>3</v>
      </c>
      <c r="E3953" s="111" t="s">
        <v>4</v>
      </c>
      <c r="F3953" s="111" t="s">
        <v>5</v>
      </c>
      <c r="G3953" s="111" t="s">
        <v>6</v>
      </c>
      <c r="AA3953" s="6" t="s">
        <v>63</v>
      </c>
      <c r="AC3953" s="6" t="s">
        <v>2</v>
      </c>
      <c r="AD3953" s="6" t="s">
        <v>3</v>
      </c>
      <c r="AE3953" s="6" t="s">
        <v>4</v>
      </c>
      <c r="AF3953" s="104" t="s">
        <v>5</v>
      </c>
      <c r="AG3953" s="104" t="s">
        <v>6</v>
      </c>
    </row>
    <row r="3954" spans="1:33">
      <c r="A3954" s="207">
        <v>39387</v>
      </c>
      <c r="B3954" s="208" t="s">
        <v>2261</v>
      </c>
      <c r="C3954" s="112" t="s">
        <v>8</v>
      </c>
      <c r="D3954" s="209" t="s">
        <v>55</v>
      </c>
      <c r="E3954" s="211">
        <v>1</v>
      </c>
      <c r="F3954" s="115">
        <f>0.75*AF3954</f>
        <v>12.262500000000001</v>
      </c>
      <c r="G3954" s="115">
        <f>TRUNC(F3954*E3954,2)</f>
        <v>12.26</v>
      </c>
      <c r="AA3954" s="6">
        <v>39387</v>
      </c>
      <c r="AB3954" s="6" t="s">
        <v>2261</v>
      </c>
      <c r="AC3954" s="6" t="s">
        <v>8</v>
      </c>
      <c r="AD3954" s="6" t="s">
        <v>55</v>
      </c>
      <c r="AE3954" s="6">
        <v>1</v>
      </c>
      <c r="AF3954" s="104">
        <v>16.350000000000001</v>
      </c>
      <c r="AG3954" s="104">
        <v>16.350000000000001</v>
      </c>
    </row>
    <row r="3955" spans="1:33">
      <c r="A3955" s="207">
        <v>1342</v>
      </c>
      <c r="B3955" s="208" t="s">
        <v>2265</v>
      </c>
      <c r="C3955" s="209" t="s">
        <v>48</v>
      </c>
      <c r="D3955" s="209" t="s">
        <v>55</v>
      </c>
      <c r="E3955" s="211">
        <v>1</v>
      </c>
      <c r="F3955" s="115">
        <f>0.75*AF3955</f>
        <v>13.9725</v>
      </c>
      <c r="G3955" s="115">
        <f>TRUNC(F3955*E3955,2)</f>
        <v>13.97</v>
      </c>
      <c r="AA3955" s="6">
        <v>1342</v>
      </c>
      <c r="AB3955" s="6" t="s">
        <v>2265</v>
      </c>
      <c r="AC3955" s="6" t="s">
        <v>48</v>
      </c>
      <c r="AD3955" s="6" t="s">
        <v>55</v>
      </c>
      <c r="AE3955" s="6">
        <v>1</v>
      </c>
      <c r="AF3955" s="104">
        <v>18.63</v>
      </c>
      <c r="AG3955" s="104">
        <v>18.63</v>
      </c>
    </row>
    <row r="3956" spans="1:33" ht="15" customHeight="1">
      <c r="A3956" s="107"/>
      <c r="B3956" s="107"/>
      <c r="C3956" s="107"/>
      <c r="D3956" s="107"/>
      <c r="E3956" s="201" t="s">
        <v>75</v>
      </c>
      <c r="F3956" s="202"/>
      <c r="G3956" s="117">
        <f>SUM(G3954:G3955)</f>
        <v>26.23</v>
      </c>
      <c r="AE3956" s="6" t="s">
        <v>75</v>
      </c>
      <c r="AG3956" s="104">
        <v>34.980000000000004</v>
      </c>
    </row>
    <row r="3957" spans="1:33" ht="15" customHeight="1">
      <c r="A3957" s="203" t="s">
        <v>96</v>
      </c>
      <c r="B3957" s="204"/>
      <c r="C3957" s="111" t="s">
        <v>2</v>
      </c>
      <c r="D3957" s="111" t="s">
        <v>3</v>
      </c>
      <c r="E3957" s="111" t="s">
        <v>4</v>
      </c>
      <c r="F3957" s="111" t="s">
        <v>5</v>
      </c>
      <c r="G3957" s="111" t="s">
        <v>6</v>
      </c>
      <c r="AA3957" s="6" t="s">
        <v>96</v>
      </c>
      <c r="AC3957" s="6" t="s">
        <v>2</v>
      </c>
      <c r="AD3957" s="6" t="s">
        <v>3</v>
      </c>
      <c r="AE3957" s="6" t="s">
        <v>4</v>
      </c>
      <c r="AF3957" s="104" t="s">
        <v>5</v>
      </c>
      <c r="AG3957" s="104" t="s">
        <v>6</v>
      </c>
    </row>
    <row r="3958" spans="1:33" ht="15" customHeight="1">
      <c r="A3958" s="112" t="s">
        <v>1085</v>
      </c>
      <c r="B3958" s="113" t="s">
        <v>1743</v>
      </c>
      <c r="C3958" s="112" t="s">
        <v>8</v>
      </c>
      <c r="D3958" s="112" t="s">
        <v>36</v>
      </c>
      <c r="E3958" s="211">
        <v>1</v>
      </c>
      <c r="F3958" s="115">
        <f t="shared" ref="F3958:F3959" si="1066">IF(D3958="H",$K$9*AF3958,$K$10*AF3958)</f>
        <v>13.5975</v>
      </c>
      <c r="G3958" s="115">
        <f t="shared" ref="G3958:G3959" si="1067">TRUNC(F3958*E3958,2)</f>
        <v>13.59</v>
      </c>
      <c r="AA3958" s="6" t="s">
        <v>1085</v>
      </c>
      <c r="AB3958" s="6" t="s">
        <v>1743</v>
      </c>
      <c r="AC3958" s="6" t="s">
        <v>8</v>
      </c>
      <c r="AD3958" s="6" t="s">
        <v>36</v>
      </c>
      <c r="AE3958" s="6">
        <v>1</v>
      </c>
      <c r="AF3958" s="104">
        <v>18.13</v>
      </c>
      <c r="AG3958" s="104">
        <v>18.13</v>
      </c>
    </row>
    <row r="3959" spans="1:33" ht="15" customHeight="1">
      <c r="A3959" s="112" t="s">
        <v>1086</v>
      </c>
      <c r="B3959" s="113" t="s">
        <v>1744</v>
      </c>
      <c r="C3959" s="112" t="s">
        <v>8</v>
      </c>
      <c r="D3959" s="112" t="s">
        <v>36</v>
      </c>
      <c r="E3959" s="211">
        <v>1</v>
      </c>
      <c r="F3959" s="115">
        <f t="shared" si="1066"/>
        <v>16.484999999999999</v>
      </c>
      <c r="G3959" s="115">
        <f t="shared" si="1067"/>
        <v>16.48</v>
      </c>
      <c r="AA3959" s="6" t="s">
        <v>1086</v>
      </c>
      <c r="AB3959" s="6" t="s">
        <v>1744</v>
      </c>
      <c r="AC3959" s="6" t="s">
        <v>8</v>
      </c>
      <c r="AD3959" s="6" t="s">
        <v>36</v>
      </c>
      <c r="AE3959" s="6">
        <v>1</v>
      </c>
      <c r="AF3959" s="104">
        <v>21.98</v>
      </c>
      <c r="AG3959" s="104">
        <v>21.98</v>
      </c>
    </row>
    <row r="3960" spans="1:33" ht="18" customHeight="1">
      <c r="A3960" s="107"/>
      <c r="B3960" s="107"/>
      <c r="C3960" s="107"/>
      <c r="D3960" s="107"/>
      <c r="E3960" s="201" t="s">
        <v>99</v>
      </c>
      <c r="F3960" s="202"/>
      <c r="G3960" s="117">
        <f>SUM(G3958:G3959)</f>
        <v>30.07</v>
      </c>
      <c r="AE3960" s="6" t="s">
        <v>99</v>
      </c>
      <c r="AG3960" s="104">
        <v>40.11</v>
      </c>
    </row>
    <row r="3961" spans="1:33" ht="15" customHeight="1">
      <c r="A3961" s="107"/>
      <c r="B3961" s="107"/>
      <c r="C3961" s="107"/>
      <c r="D3961" s="107"/>
      <c r="E3961" s="205" t="s">
        <v>21</v>
      </c>
      <c r="F3961" s="206"/>
      <c r="G3961" s="119">
        <f>G3960+G3956</f>
        <v>56.3</v>
      </c>
      <c r="AE3961" s="6" t="s">
        <v>21</v>
      </c>
      <c r="AG3961" s="104">
        <v>75.09</v>
      </c>
    </row>
    <row r="3962" spans="1:33" ht="9.9499999999999993" customHeight="1">
      <c r="A3962" s="107"/>
      <c r="B3962" s="107"/>
      <c r="C3962" s="108"/>
      <c r="D3962" s="108"/>
      <c r="E3962" s="107"/>
      <c r="F3962" s="107"/>
      <c r="G3962" s="107"/>
    </row>
    <row r="3963" spans="1:33" ht="20.100000000000001" customHeight="1">
      <c r="A3963" s="109" t="s">
        <v>1263</v>
      </c>
      <c r="B3963" s="109"/>
      <c r="C3963" s="109"/>
      <c r="D3963" s="109"/>
      <c r="E3963" s="109"/>
      <c r="F3963" s="109"/>
      <c r="G3963" s="109"/>
      <c r="AA3963" s="6" t="s">
        <v>1263</v>
      </c>
    </row>
    <row r="3964" spans="1:33" ht="15" customHeight="1">
      <c r="A3964" s="110" t="s">
        <v>63</v>
      </c>
      <c r="B3964" s="110"/>
      <c r="C3964" s="111" t="s">
        <v>2</v>
      </c>
      <c r="D3964" s="111" t="s">
        <v>3</v>
      </c>
      <c r="E3964" s="111" t="s">
        <v>4</v>
      </c>
      <c r="F3964" s="111" t="s">
        <v>5</v>
      </c>
      <c r="G3964" s="111" t="s">
        <v>6</v>
      </c>
      <c r="AA3964" s="6" t="s">
        <v>63</v>
      </c>
      <c r="AC3964" s="6" t="s">
        <v>2</v>
      </c>
      <c r="AD3964" s="6" t="s">
        <v>3</v>
      </c>
      <c r="AE3964" s="6" t="s">
        <v>4</v>
      </c>
      <c r="AF3964" s="104" t="s">
        <v>5</v>
      </c>
      <c r="AG3964" s="104" t="s">
        <v>6</v>
      </c>
    </row>
    <row r="3965" spans="1:33">
      <c r="A3965" s="207">
        <v>38775</v>
      </c>
      <c r="B3965" s="208" t="s">
        <v>2266</v>
      </c>
      <c r="C3965" s="112" t="s">
        <v>8</v>
      </c>
      <c r="D3965" s="209" t="s">
        <v>55</v>
      </c>
      <c r="E3965" s="211">
        <v>1</v>
      </c>
      <c r="F3965" s="115">
        <f>0.75*AF3965</f>
        <v>60.757500000000007</v>
      </c>
      <c r="G3965" s="115">
        <f>TRUNC(F3965*E3965,2)</f>
        <v>60.75</v>
      </c>
      <c r="AA3965" s="6">
        <v>38775</v>
      </c>
      <c r="AB3965" s="6" t="s">
        <v>2266</v>
      </c>
      <c r="AC3965" s="6" t="s">
        <v>8</v>
      </c>
      <c r="AD3965" s="6" t="s">
        <v>55</v>
      </c>
      <c r="AE3965" s="6">
        <v>1</v>
      </c>
      <c r="AF3965" s="104">
        <v>81.010000000000005</v>
      </c>
      <c r="AG3965" s="104">
        <v>81.010000000000005</v>
      </c>
    </row>
    <row r="3966" spans="1:33">
      <c r="A3966" s="207">
        <v>13286</v>
      </c>
      <c r="B3966" s="208" t="s">
        <v>2267</v>
      </c>
      <c r="C3966" s="209" t="s">
        <v>48</v>
      </c>
      <c r="D3966" s="209" t="s">
        <v>55</v>
      </c>
      <c r="E3966" s="211">
        <v>1</v>
      </c>
      <c r="F3966" s="115">
        <f>0.75*AF3966</f>
        <v>17.2425</v>
      </c>
      <c r="G3966" s="115">
        <f>TRUNC(F3966*E3966,2)</f>
        <v>17.239999999999998</v>
      </c>
      <c r="AA3966" s="6">
        <v>13286</v>
      </c>
      <c r="AB3966" s="6" t="s">
        <v>2267</v>
      </c>
      <c r="AC3966" s="6" t="s">
        <v>48</v>
      </c>
      <c r="AD3966" s="6" t="s">
        <v>55</v>
      </c>
      <c r="AE3966" s="6">
        <v>1</v>
      </c>
      <c r="AF3966" s="104">
        <v>22.99</v>
      </c>
      <c r="AG3966" s="104">
        <v>22.99</v>
      </c>
    </row>
    <row r="3967" spans="1:33" ht="15" customHeight="1">
      <c r="A3967" s="107"/>
      <c r="B3967" s="107"/>
      <c r="C3967" s="107"/>
      <c r="D3967" s="107"/>
      <c r="E3967" s="201" t="s">
        <v>75</v>
      </c>
      <c r="F3967" s="202"/>
      <c r="G3967" s="117">
        <f>SUM(G3965:G3966)</f>
        <v>77.989999999999995</v>
      </c>
      <c r="AE3967" s="6" t="s">
        <v>75</v>
      </c>
      <c r="AG3967" s="104">
        <v>104</v>
      </c>
    </row>
    <row r="3968" spans="1:33" ht="15" customHeight="1">
      <c r="A3968" s="203" t="s">
        <v>96</v>
      </c>
      <c r="B3968" s="204"/>
      <c r="C3968" s="111" t="s">
        <v>2</v>
      </c>
      <c r="D3968" s="111" t="s">
        <v>3</v>
      </c>
      <c r="E3968" s="111" t="s">
        <v>4</v>
      </c>
      <c r="F3968" s="111" t="s">
        <v>5</v>
      </c>
      <c r="G3968" s="111" t="s">
        <v>6</v>
      </c>
      <c r="AA3968" s="6" t="s">
        <v>96</v>
      </c>
      <c r="AC3968" s="6" t="s">
        <v>2</v>
      </c>
      <c r="AD3968" s="6" t="s">
        <v>3</v>
      </c>
      <c r="AE3968" s="6" t="s">
        <v>4</v>
      </c>
      <c r="AF3968" s="104" t="s">
        <v>5</v>
      </c>
      <c r="AG3968" s="104" t="s">
        <v>6</v>
      </c>
    </row>
    <row r="3969" spans="1:33" ht="15" customHeight="1">
      <c r="A3969" s="112" t="s">
        <v>1085</v>
      </c>
      <c r="B3969" s="113" t="s">
        <v>1743</v>
      </c>
      <c r="C3969" s="112" t="s">
        <v>8</v>
      </c>
      <c r="D3969" s="112" t="s">
        <v>36</v>
      </c>
      <c r="E3969" s="114">
        <v>0.55000000000000004</v>
      </c>
      <c r="F3969" s="115">
        <f t="shared" ref="F3969:F3970" si="1068">IF(D3969="H",$K$9*AF3969,$K$10*AF3969)</f>
        <v>13.5975</v>
      </c>
      <c r="G3969" s="115">
        <f t="shared" ref="G3969:G3970" si="1069">TRUNC(F3969*E3969,2)</f>
        <v>7.47</v>
      </c>
      <c r="AA3969" s="6" t="s">
        <v>1085</v>
      </c>
      <c r="AB3969" s="6" t="s">
        <v>1743</v>
      </c>
      <c r="AC3969" s="6" t="s">
        <v>8</v>
      </c>
      <c r="AD3969" s="6" t="s">
        <v>36</v>
      </c>
      <c r="AE3969" s="6">
        <v>0.55000000000000004</v>
      </c>
      <c r="AF3969" s="104">
        <v>18.13</v>
      </c>
      <c r="AG3969" s="104">
        <v>9.9700000000000006</v>
      </c>
    </row>
    <row r="3970" spans="1:33" ht="15" customHeight="1">
      <c r="A3970" s="112" t="s">
        <v>1086</v>
      </c>
      <c r="B3970" s="113" t="s">
        <v>1744</v>
      </c>
      <c r="C3970" s="112" t="s">
        <v>8</v>
      </c>
      <c r="D3970" s="112" t="s">
        <v>36</v>
      </c>
      <c r="E3970" s="114">
        <v>0.22</v>
      </c>
      <c r="F3970" s="115">
        <f t="shared" si="1068"/>
        <v>16.484999999999999</v>
      </c>
      <c r="G3970" s="115">
        <f t="shared" si="1069"/>
        <v>3.62</v>
      </c>
      <c r="AA3970" s="6" t="s">
        <v>1086</v>
      </c>
      <c r="AB3970" s="6" t="s">
        <v>1744</v>
      </c>
      <c r="AC3970" s="6" t="s">
        <v>8</v>
      </c>
      <c r="AD3970" s="6" t="s">
        <v>36</v>
      </c>
      <c r="AE3970" s="6">
        <v>0.22</v>
      </c>
      <c r="AF3970" s="104">
        <v>21.98</v>
      </c>
      <c r="AG3970" s="104">
        <v>4.84</v>
      </c>
    </row>
    <row r="3971" spans="1:33" ht="18" customHeight="1">
      <c r="A3971" s="107"/>
      <c r="B3971" s="107"/>
      <c r="C3971" s="107"/>
      <c r="D3971" s="107"/>
      <c r="E3971" s="201" t="s">
        <v>99</v>
      </c>
      <c r="F3971" s="202"/>
      <c r="G3971" s="117">
        <f>SUM(G3969:G3970)</f>
        <v>11.09</v>
      </c>
      <c r="AE3971" s="6" t="s">
        <v>99</v>
      </c>
      <c r="AG3971" s="104">
        <v>14.81</v>
      </c>
    </row>
    <row r="3972" spans="1:33" ht="15" customHeight="1">
      <c r="A3972" s="107"/>
      <c r="B3972" s="107"/>
      <c r="C3972" s="107"/>
      <c r="D3972" s="107"/>
      <c r="E3972" s="205" t="s">
        <v>21</v>
      </c>
      <c r="F3972" s="206"/>
      <c r="G3972" s="119">
        <f>G3971+G3967</f>
        <v>89.08</v>
      </c>
      <c r="AE3972" s="6" t="s">
        <v>21</v>
      </c>
      <c r="AG3972" s="104">
        <v>118.81</v>
      </c>
    </row>
    <row r="3973" spans="1:33" ht="9.9499999999999993" customHeight="1">
      <c r="A3973" s="107"/>
      <c r="B3973" s="107"/>
      <c r="C3973" s="108"/>
      <c r="D3973" s="108"/>
      <c r="E3973" s="107"/>
      <c r="F3973" s="107"/>
      <c r="G3973" s="107"/>
    </row>
    <row r="3974" spans="1:33" ht="20.100000000000001" customHeight="1">
      <c r="A3974" s="109" t="s">
        <v>2268</v>
      </c>
      <c r="B3974" s="109"/>
      <c r="C3974" s="109"/>
      <c r="D3974" s="109"/>
      <c r="E3974" s="109"/>
      <c r="F3974" s="109"/>
      <c r="G3974" s="109"/>
      <c r="AA3974" s="6" t="s">
        <v>2268</v>
      </c>
    </row>
    <row r="3975" spans="1:33" ht="15" customHeight="1">
      <c r="A3975" s="110" t="s">
        <v>63</v>
      </c>
      <c r="B3975" s="110"/>
      <c r="C3975" s="111" t="s">
        <v>2</v>
      </c>
      <c r="D3975" s="111" t="s">
        <v>3</v>
      </c>
      <c r="E3975" s="111" t="s">
        <v>4</v>
      </c>
      <c r="F3975" s="111" t="s">
        <v>5</v>
      </c>
      <c r="G3975" s="111" t="s">
        <v>6</v>
      </c>
      <c r="AA3975" s="6" t="s">
        <v>63</v>
      </c>
      <c r="AC3975" s="6" t="s">
        <v>2</v>
      </c>
      <c r="AD3975" s="6" t="s">
        <v>3</v>
      </c>
      <c r="AE3975" s="6" t="s">
        <v>4</v>
      </c>
      <c r="AF3975" s="104" t="s">
        <v>5</v>
      </c>
      <c r="AG3975" s="104" t="s">
        <v>6</v>
      </c>
    </row>
    <row r="3976" spans="1:33" ht="15" customHeight="1">
      <c r="A3976" s="207">
        <v>13288</v>
      </c>
      <c r="B3976" s="208" t="s">
        <v>2270</v>
      </c>
      <c r="C3976" s="112" t="s">
        <v>48</v>
      </c>
      <c r="D3976" s="112" t="s">
        <v>644</v>
      </c>
      <c r="E3976" s="114">
        <v>1</v>
      </c>
      <c r="F3976" s="115">
        <f>0.75*AF3976</f>
        <v>58.199999999999996</v>
      </c>
      <c r="G3976" s="115">
        <f>TRUNC(F3976*E3976,2)</f>
        <v>58.2</v>
      </c>
      <c r="AA3976" s="6">
        <v>13288</v>
      </c>
      <c r="AB3976" s="6" t="s">
        <v>2270</v>
      </c>
      <c r="AC3976" s="6" t="s">
        <v>48</v>
      </c>
      <c r="AD3976" s="6" t="s">
        <v>644</v>
      </c>
      <c r="AE3976" s="6">
        <v>1</v>
      </c>
      <c r="AF3976" s="104">
        <v>77.599999999999994</v>
      </c>
      <c r="AG3976" s="104">
        <v>77.599999999999994</v>
      </c>
    </row>
    <row r="3977" spans="1:33" ht="20.100000000000001" customHeight="1">
      <c r="A3977" s="207">
        <v>1691</v>
      </c>
      <c r="B3977" s="208" t="s">
        <v>1264</v>
      </c>
      <c r="C3977" s="112" t="s">
        <v>48</v>
      </c>
      <c r="D3977" s="112" t="s">
        <v>644</v>
      </c>
      <c r="E3977" s="114">
        <v>2</v>
      </c>
      <c r="F3977" s="115">
        <f>0.75*AF3977</f>
        <v>0.63</v>
      </c>
      <c r="G3977" s="115">
        <f>TRUNC(F3977*E3977,2)</f>
        <v>1.26</v>
      </c>
      <c r="AA3977" s="6">
        <v>1691</v>
      </c>
      <c r="AB3977" s="6" t="s">
        <v>1264</v>
      </c>
      <c r="AC3977" s="6" t="s">
        <v>48</v>
      </c>
      <c r="AD3977" s="6" t="s">
        <v>644</v>
      </c>
      <c r="AE3977" s="6">
        <v>2</v>
      </c>
      <c r="AF3977" s="104">
        <v>0.84</v>
      </c>
      <c r="AG3977" s="104">
        <v>1.68</v>
      </c>
    </row>
    <row r="3978" spans="1:33" ht="15" customHeight="1">
      <c r="A3978" s="107"/>
      <c r="B3978" s="107"/>
      <c r="C3978" s="107"/>
      <c r="D3978" s="107"/>
      <c r="E3978" s="116" t="s">
        <v>75</v>
      </c>
      <c r="F3978" s="116"/>
      <c r="G3978" s="117">
        <f>SUM(G3976:G3977)</f>
        <v>59.46</v>
      </c>
      <c r="AE3978" s="6" t="s">
        <v>75</v>
      </c>
      <c r="AG3978" s="104">
        <v>79.28</v>
      </c>
    </row>
    <row r="3979" spans="1:33" ht="15" customHeight="1">
      <c r="A3979" s="203" t="s">
        <v>96</v>
      </c>
      <c r="B3979" s="204"/>
      <c r="C3979" s="111" t="s">
        <v>2</v>
      </c>
      <c r="D3979" s="111" t="s">
        <v>3</v>
      </c>
      <c r="E3979" s="111" t="s">
        <v>4</v>
      </c>
      <c r="F3979" s="111" t="s">
        <v>5</v>
      </c>
      <c r="G3979" s="111" t="s">
        <v>6</v>
      </c>
      <c r="AA3979" s="6" t="s">
        <v>96</v>
      </c>
      <c r="AC3979" s="6" t="s">
        <v>2</v>
      </c>
      <c r="AD3979" s="6" t="s">
        <v>3</v>
      </c>
      <c r="AE3979" s="6" t="s">
        <v>4</v>
      </c>
      <c r="AF3979" s="104" t="s">
        <v>5</v>
      </c>
      <c r="AG3979" s="104" t="s">
        <v>6</v>
      </c>
    </row>
    <row r="3980" spans="1:33" ht="15" customHeight="1">
      <c r="A3980" s="112" t="s">
        <v>1085</v>
      </c>
      <c r="B3980" s="113" t="s">
        <v>1743</v>
      </c>
      <c r="C3980" s="112" t="s">
        <v>8</v>
      </c>
      <c r="D3980" s="112" t="s">
        <v>36</v>
      </c>
      <c r="E3980" s="114">
        <v>0.3</v>
      </c>
      <c r="F3980" s="115">
        <f t="shared" ref="F3980:F3981" si="1070">IF(D3980="H",$K$9*AF3980,$K$10*AF3980)</f>
        <v>13.5975</v>
      </c>
      <c r="G3980" s="115">
        <f t="shared" ref="G3980:G3981" si="1071">TRUNC(F3980*E3980,2)</f>
        <v>4.07</v>
      </c>
      <c r="AA3980" s="6" t="s">
        <v>1085</v>
      </c>
      <c r="AB3980" s="6" t="s">
        <v>1743</v>
      </c>
      <c r="AC3980" s="6" t="s">
        <v>8</v>
      </c>
      <c r="AD3980" s="6" t="s">
        <v>36</v>
      </c>
      <c r="AE3980" s="6">
        <v>0.3</v>
      </c>
      <c r="AF3980" s="104">
        <v>18.13</v>
      </c>
      <c r="AG3980" s="104">
        <v>5.44</v>
      </c>
    </row>
    <row r="3981" spans="1:33" ht="15" customHeight="1">
      <c r="A3981" s="112" t="s">
        <v>1086</v>
      </c>
      <c r="B3981" s="113" t="s">
        <v>1744</v>
      </c>
      <c r="C3981" s="112" t="s">
        <v>8</v>
      </c>
      <c r="D3981" s="112" t="s">
        <v>36</v>
      </c>
      <c r="E3981" s="114">
        <v>0.5</v>
      </c>
      <c r="F3981" s="115">
        <f t="shared" si="1070"/>
        <v>16.484999999999999</v>
      </c>
      <c r="G3981" s="115">
        <f t="shared" si="1071"/>
        <v>8.24</v>
      </c>
      <c r="AA3981" s="6" t="s">
        <v>1086</v>
      </c>
      <c r="AB3981" s="6" t="s">
        <v>1744</v>
      </c>
      <c r="AC3981" s="6" t="s">
        <v>8</v>
      </c>
      <c r="AD3981" s="6" t="s">
        <v>36</v>
      </c>
      <c r="AE3981" s="6">
        <v>0.5</v>
      </c>
      <c r="AF3981" s="104">
        <v>21.98</v>
      </c>
      <c r="AG3981" s="104">
        <v>10.99</v>
      </c>
    </row>
    <row r="3982" spans="1:33" ht="15" customHeight="1">
      <c r="A3982" s="107"/>
      <c r="B3982" s="107"/>
      <c r="C3982" s="107"/>
      <c r="D3982" s="107"/>
      <c r="E3982" s="201" t="s">
        <v>99</v>
      </c>
      <c r="F3982" s="202"/>
      <c r="G3982" s="117">
        <f>SUM(G3980:G3981)</f>
        <v>12.31</v>
      </c>
      <c r="AE3982" s="6" t="s">
        <v>99</v>
      </c>
      <c r="AG3982" s="104">
        <v>16.43</v>
      </c>
    </row>
    <row r="3983" spans="1:33" ht="15" customHeight="1">
      <c r="A3983" s="107"/>
      <c r="B3983" s="107"/>
      <c r="C3983" s="107"/>
      <c r="D3983" s="107"/>
      <c r="E3983" s="118" t="s">
        <v>21</v>
      </c>
      <c r="F3983" s="118"/>
      <c r="G3983" s="119">
        <f>G3982+G3978</f>
        <v>71.77</v>
      </c>
      <c r="AE3983" s="6" t="s">
        <v>21</v>
      </c>
      <c r="AG3983" s="104">
        <v>95.710000000000008</v>
      </c>
    </row>
    <row r="3984" spans="1:33" ht="9.9499999999999993" customHeight="1">
      <c r="A3984" s="107"/>
      <c r="B3984" s="107"/>
      <c r="C3984" s="108"/>
      <c r="D3984" s="108"/>
      <c r="E3984" s="107"/>
      <c r="F3984" s="107"/>
      <c r="G3984" s="107"/>
    </row>
    <row r="3985" spans="1:33" ht="20.100000000000001" customHeight="1">
      <c r="A3985" s="109" t="s">
        <v>2269</v>
      </c>
      <c r="B3985" s="109"/>
      <c r="C3985" s="109"/>
      <c r="D3985" s="109"/>
      <c r="E3985" s="109"/>
      <c r="F3985" s="109"/>
      <c r="G3985" s="109"/>
      <c r="AA3985" s="6" t="s">
        <v>2269</v>
      </c>
    </row>
    <row r="3986" spans="1:33" ht="15" customHeight="1">
      <c r="A3986" s="110" t="s">
        <v>63</v>
      </c>
      <c r="B3986" s="110"/>
      <c r="C3986" s="111" t="s">
        <v>2</v>
      </c>
      <c r="D3986" s="111" t="s">
        <v>3</v>
      </c>
      <c r="E3986" s="111" t="s">
        <v>4</v>
      </c>
      <c r="F3986" s="111" t="s">
        <v>5</v>
      </c>
      <c r="G3986" s="111" t="s">
        <v>6</v>
      </c>
      <c r="AA3986" s="6" t="s">
        <v>63</v>
      </c>
      <c r="AC3986" s="6" t="s">
        <v>2</v>
      </c>
      <c r="AD3986" s="6" t="s">
        <v>3</v>
      </c>
      <c r="AE3986" s="6" t="s">
        <v>4</v>
      </c>
      <c r="AF3986" s="104" t="s">
        <v>5</v>
      </c>
      <c r="AG3986" s="104" t="s">
        <v>6</v>
      </c>
    </row>
    <row r="3987" spans="1:33" ht="15" customHeight="1">
      <c r="A3987" s="207">
        <v>4675</v>
      </c>
      <c r="B3987" s="208" t="s">
        <v>2271</v>
      </c>
      <c r="C3987" s="112" t="s">
        <v>48</v>
      </c>
      <c r="D3987" s="112" t="s">
        <v>644</v>
      </c>
      <c r="E3987" s="114">
        <v>1</v>
      </c>
      <c r="F3987" s="115">
        <f>0.75*AF3987</f>
        <v>5.6999999999999993</v>
      </c>
      <c r="G3987" s="115">
        <f>TRUNC(F3987*E3987,2)</f>
        <v>5.7</v>
      </c>
      <c r="AA3987" s="6">
        <v>4675</v>
      </c>
      <c r="AB3987" s="6" t="s">
        <v>2271</v>
      </c>
      <c r="AC3987" s="6" t="s">
        <v>48</v>
      </c>
      <c r="AD3987" s="6" t="s">
        <v>644</v>
      </c>
      <c r="AE3987" s="6">
        <v>1</v>
      </c>
      <c r="AF3987" s="104">
        <v>7.6</v>
      </c>
      <c r="AG3987" s="104">
        <v>7.6</v>
      </c>
    </row>
    <row r="3988" spans="1:33" ht="20.100000000000001" customHeight="1">
      <c r="A3988" s="207">
        <v>9951</v>
      </c>
      <c r="B3988" s="212" t="s">
        <v>3355</v>
      </c>
      <c r="C3988" s="112" t="s">
        <v>48</v>
      </c>
      <c r="D3988" s="112" t="s">
        <v>644</v>
      </c>
      <c r="E3988" s="114">
        <v>1</v>
      </c>
      <c r="F3988" s="115">
        <f>0.75*AF3988</f>
        <v>143.38499999999999</v>
      </c>
      <c r="G3988" s="115">
        <f>TRUNC(F3988*E3988,2)</f>
        <v>143.38</v>
      </c>
      <c r="AA3988" s="6">
        <v>9951</v>
      </c>
      <c r="AB3988" s="6" t="s">
        <v>3355</v>
      </c>
      <c r="AC3988" s="6" t="s">
        <v>48</v>
      </c>
      <c r="AD3988" s="6" t="s">
        <v>644</v>
      </c>
      <c r="AE3988" s="6">
        <v>1</v>
      </c>
      <c r="AF3988" s="104">
        <v>191.18</v>
      </c>
      <c r="AG3988" s="104">
        <v>191.18</v>
      </c>
    </row>
    <row r="3989" spans="1:33" ht="15" customHeight="1">
      <c r="A3989" s="107"/>
      <c r="B3989" s="107"/>
      <c r="C3989" s="107"/>
      <c r="D3989" s="107"/>
      <c r="E3989" s="116" t="s">
        <v>75</v>
      </c>
      <c r="F3989" s="116"/>
      <c r="G3989" s="117">
        <f>SUM(G3987:G3988)</f>
        <v>149.07999999999998</v>
      </c>
      <c r="AE3989" s="6" t="s">
        <v>75</v>
      </c>
      <c r="AG3989" s="104">
        <v>198.78</v>
      </c>
    </row>
    <row r="3990" spans="1:33" ht="15" customHeight="1">
      <c r="A3990" s="110" t="s">
        <v>14</v>
      </c>
      <c r="B3990" s="110"/>
      <c r="C3990" s="111" t="s">
        <v>2</v>
      </c>
      <c r="D3990" s="111" t="s">
        <v>3</v>
      </c>
      <c r="E3990" s="111" t="s">
        <v>4</v>
      </c>
      <c r="F3990" s="111" t="s">
        <v>5</v>
      </c>
      <c r="G3990" s="111" t="s">
        <v>6</v>
      </c>
      <c r="AA3990" s="6" t="s">
        <v>14</v>
      </c>
      <c r="AC3990" s="6" t="s">
        <v>2</v>
      </c>
      <c r="AD3990" s="6" t="s">
        <v>3</v>
      </c>
      <c r="AE3990" s="6" t="s">
        <v>4</v>
      </c>
      <c r="AF3990" s="104" t="s">
        <v>5</v>
      </c>
      <c r="AG3990" s="104" t="s">
        <v>6</v>
      </c>
    </row>
    <row r="3991" spans="1:33" ht="15" customHeight="1">
      <c r="A3991" s="112" t="s">
        <v>1085</v>
      </c>
      <c r="B3991" s="113" t="s">
        <v>1743</v>
      </c>
      <c r="C3991" s="112" t="s">
        <v>8</v>
      </c>
      <c r="D3991" s="112" t="s">
        <v>36</v>
      </c>
      <c r="E3991" s="114">
        <v>0.7</v>
      </c>
      <c r="F3991" s="115">
        <f t="shared" ref="F3991:F3992" si="1072">IF(D3991="H",$K$9*AF3991,$K$10*AF3991)</f>
        <v>13.5975</v>
      </c>
      <c r="G3991" s="115">
        <f t="shared" ref="G3991:G3992" si="1073">TRUNC(F3991*E3991,2)</f>
        <v>9.51</v>
      </c>
      <c r="AA3991" s="6" t="s">
        <v>1085</v>
      </c>
      <c r="AB3991" s="6" t="s">
        <v>1743</v>
      </c>
      <c r="AC3991" s="6" t="s">
        <v>8</v>
      </c>
      <c r="AD3991" s="6" t="s">
        <v>36</v>
      </c>
      <c r="AE3991" s="6">
        <v>0.7</v>
      </c>
      <c r="AF3991" s="104">
        <v>18.13</v>
      </c>
      <c r="AG3991" s="104">
        <v>12.69</v>
      </c>
    </row>
    <row r="3992" spans="1:33" ht="15" customHeight="1">
      <c r="A3992" s="112" t="s">
        <v>1086</v>
      </c>
      <c r="B3992" s="113" t="s">
        <v>1744</v>
      </c>
      <c r="C3992" s="112" t="s">
        <v>8</v>
      </c>
      <c r="D3992" s="112" t="s">
        <v>36</v>
      </c>
      <c r="E3992" s="114">
        <v>0.7</v>
      </c>
      <c r="F3992" s="115">
        <f t="shared" si="1072"/>
        <v>16.484999999999999</v>
      </c>
      <c r="G3992" s="115">
        <f t="shared" si="1073"/>
        <v>11.53</v>
      </c>
      <c r="AA3992" s="6" t="s">
        <v>1086</v>
      </c>
      <c r="AB3992" s="6" t="s">
        <v>1744</v>
      </c>
      <c r="AC3992" s="6" t="s">
        <v>8</v>
      </c>
      <c r="AD3992" s="6" t="s">
        <v>36</v>
      </c>
      <c r="AE3992" s="6">
        <v>0.7</v>
      </c>
      <c r="AF3992" s="104">
        <v>21.98</v>
      </c>
      <c r="AG3992" s="104">
        <v>15.39</v>
      </c>
    </row>
    <row r="3993" spans="1:33" ht="15" customHeight="1">
      <c r="A3993" s="107"/>
      <c r="B3993" s="107"/>
      <c r="C3993" s="107"/>
      <c r="D3993" s="107"/>
      <c r="E3993" s="201" t="s">
        <v>99</v>
      </c>
      <c r="F3993" s="202"/>
      <c r="G3993" s="117">
        <f>SUM(G3991:G3992)</f>
        <v>21.04</v>
      </c>
      <c r="AE3993" s="6" t="s">
        <v>99</v>
      </c>
      <c r="AG3993" s="104">
        <v>28.08</v>
      </c>
    </row>
    <row r="3994" spans="1:33" ht="15" customHeight="1">
      <c r="A3994" s="107"/>
      <c r="B3994" s="107"/>
      <c r="C3994" s="107"/>
      <c r="D3994" s="107"/>
      <c r="E3994" s="118" t="s">
        <v>21</v>
      </c>
      <c r="F3994" s="118"/>
      <c r="G3994" s="119">
        <f>G3993+G3989</f>
        <v>170.11999999999998</v>
      </c>
      <c r="AE3994" s="6" t="s">
        <v>21</v>
      </c>
      <c r="AG3994" s="104">
        <v>226.86</v>
      </c>
    </row>
    <row r="3995" spans="1:33" ht="9.9499999999999993" customHeight="1">
      <c r="A3995" s="107"/>
      <c r="B3995" s="107"/>
      <c r="C3995" s="108"/>
      <c r="D3995" s="108"/>
      <c r="E3995" s="107"/>
      <c r="F3995" s="107"/>
      <c r="G3995" s="107"/>
    </row>
    <row r="3996" spans="1:33" ht="27" customHeight="1">
      <c r="A3996" s="109" t="s">
        <v>2272</v>
      </c>
      <c r="B3996" s="109"/>
      <c r="C3996" s="109"/>
      <c r="D3996" s="109"/>
      <c r="E3996" s="109"/>
      <c r="F3996" s="109"/>
      <c r="G3996" s="109"/>
      <c r="AA3996" s="6" t="s">
        <v>2272</v>
      </c>
    </row>
    <row r="3997" spans="1:33" ht="15" customHeight="1">
      <c r="A3997" s="110" t="s">
        <v>63</v>
      </c>
      <c r="B3997" s="110"/>
      <c r="C3997" s="111" t="s">
        <v>2</v>
      </c>
      <c r="D3997" s="111" t="s">
        <v>3</v>
      </c>
      <c r="E3997" s="111" t="s">
        <v>4</v>
      </c>
      <c r="F3997" s="111" t="s">
        <v>5</v>
      </c>
      <c r="G3997" s="111" t="s">
        <v>6</v>
      </c>
      <c r="AA3997" s="6" t="s">
        <v>63</v>
      </c>
      <c r="AC3997" s="6" t="s">
        <v>2</v>
      </c>
      <c r="AD3997" s="6" t="s">
        <v>3</v>
      </c>
      <c r="AE3997" s="6" t="s">
        <v>4</v>
      </c>
      <c r="AF3997" s="104" t="s">
        <v>5</v>
      </c>
      <c r="AG3997" s="104" t="s">
        <v>6</v>
      </c>
    </row>
    <row r="3998" spans="1:33" ht="15" customHeight="1">
      <c r="A3998" s="207">
        <v>42243</v>
      </c>
      <c r="B3998" s="212" t="s">
        <v>2273</v>
      </c>
      <c r="C3998" s="112" t="s">
        <v>8</v>
      </c>
      <c r="D3998" s="112" t="s">
        <v>644</v>
      </c>
      <c r="E3998" s="114">
        <v>2</v>
      </c>
      <c r="F3998" s="115">
        <f>0.75*AF3998</f>
        <v>406.0575</v>
      </c>
      <c r="G3998" s="115">
        <f t="shared" ref="G3998:G3999" si="1074">TRUNC(F3998*E3998,2)</f>
        <v>812.11</v>
      </c>
      <c r="AA3998" s="6">
        <v>42243</v>
      </c>
      <c r="AB3998" s="6" t="s">
        <v>2273</v>
      </c>
      <c r="AC3998" s="6" t="s">
        <v>8</v>
      </c>
      <c r="AD3998" s="6" t="s">
        <v>644</v>
      </c>
      <c r="AE3998" s="6">
        <v>2</v>
      </c>
      <c r="AF3998" s="104">
        <v>541.41</v>
      </c>
      <c r="AG3998" s="104">
        <v>1082.82</v>
      </c>
    </row>
    <row r="3999" spans="1:33" ht="20.100000000000001" customHeight="1">
      <c r="A3999" s="112" t="s">
        <v>1265</v>
      </c>
      <c r="B3999" s="113" t="s">
        <v>1266</v>
      </c>
      <c r="C3999" s="112" t="s">
        <v>48</v>
      </c>
      <c r="D3999" s="112" t="s">
        <v>644</v>
      </c>
      <c r="E3999" s="114">
        <v>1</v>
      </c>
      <c r="F3999" s="115">
        <f>0.75*AF3999</f>
        <v>637.66499999999996</v>
      </c>
      <c r="G3999" s="115">
        <f>TRUNC(F3999*E3999,2)</f>
        <v>637.66</v>
      </c>
      <c r="AA3999" s="6" t="s">
        <v>1265</v>
      </c>
      <c r="AB3999" s="6" t="s">
        <v>1266</v>
      </c>
      <c r="AC3999" s="6" t="s">
        <v>48</v>
      </c>
      <c r="AD3999" s="6" t="s">
        <v>644</v>
      </c>
      <c r="AE3999" s="6">
        <v>1</v>
      </c>
      <c r="AF3999" s="104">
        <v>850.22</v>
      </c>
      <c r="AG3999" s="104">
        <v>850.22</v>
      </c>
    </row>
    <row r="4000" spans="1:33" ht="15" customHeight="1">
      <c r="A4000" s="107"/>
      <c r="B4000" s="107"/>
      <c r="C4000" s="107"/>
      <c r="D4000" s="107"/>
      <c r="E4000" s="116" t="s">
        <v>75</v>
      </c>
      <c r="F4000" s="116"/>
      <c r="G4000" s="117">
        <f>SUM(G3998:G3999)</f>
        <v>1449.77</v>
      </c>
      <c r="AE4000" s="6" t="s">
        <v>75</v>
      </c>
      <c r="AG4000" s="104">
        <v>1933.04</v>
      </c>
    </row>
    <row r="4001" spans="1:33" ht="15" customHeight="1">
      <c r="A4001" s="110" t="s">
        <v>14</v>
      </c>
      <c r="B4001" s="110"/>
      <c r="C4001" s="111" t="s">
        <v>2</v>
      </c>
      <c r="D4001" s="111" t="s">
        <v>3</v>
      </c>
      <c r="E4001" s="111" t="s">
        <v>4</v>
      </c>
      <c r="F4001" s="111" t="s">
        <v>5</v>
      </c>
      <c r="G4001" s="111" t="s">
        <v>6</v>
      </c>
      <c r="AA4001" s="6" t="s">
        <v>14</v>
      </c>
      <c r="AC4001" s="6" t="s">
        <v>2</v>
      </c>
      <c r="AD4001" s="6" t="s">
        <v>3</v>
      </c>
      <c r="AE4001" s="6" t="s">
        <v>4</v>
      </c>
      <c r="AF4001" s="104" t="s">
        <v>5</v>
      </c>
      <c r="AG4001" s="104" t="s">
        <v>6</v>
      </c>
    </row>
    <row r="4002" spans="1:33" ht="15" customHeight="1">
      <c r="A4002" s="207">
        <v>88316</v>
      </c>
      <c r="B4002" s="208" t="s">
        <v>128</v>
      </c>
      <c r="C4002" s="112" t="s">
        <v>8</v>
      </c>
      <c r="D4002" s="112" t="s">
        <v>60</v>
      </c>
      <c r="E4002" s="114">
        <v>2.5</v>
      </c>
      <c r="F4002" s="115">
        <f t="shared" ref="F4002:F4003" si="1075">IF(D4002="H",$K$9*AF4002,$K$10*AF4002)</f>
        <v>12.84</v>
      </c>
      <c r="G4002" s="115">
        <f>TRUNC(F4002*E4002,2)</f>
        <v>32.1</v>
      </c>
      <c r="AA4002" s="6">
        <v>88316</v>
      </c>
      <c r="AB4002" s="6" t="s">
        <v>128</v>
      </c>
      <c r="AC4002" s="6" t="s">
        <v>8</v>
      </c>
      <c r="AD4002" s="6" t="s">
        <v>60</v>
      </c>
      <c r="AE4002" s="6">
        <v>2.5</v>
      </c>
      <c r="AF4002" s="104">
        <v>17.12</v>
      </c>
      <c r="AG4002" s="104">
        <v>42.8</v>
      </c>
    </row>
    <row r="4003" spans="1:33" ht="15" customHeight="1">
      <c r="A4003" s="207">
        <v>88264</v>
      </c>
      <c r="B4003" s="208" t="s">
        <v>2073</v>
      </c>
      <c r="C4003" s="112" t="s">
        <v>8</v>
      </c>
      <c r="D4003" s="112" t="s">
        <v>60</v>
      </c>
      <c r="E4003" s="114">
        <v>2.5</v>
      </c>
      <c r="F4003" s="115">
        <f t="shared" si="1075"/>
        <v>16.484999999999999</v>
      </c>
      <c r="G4003" s="115">
        <f>TRUNC(F4003*E4003,2)</f>
        <v>41.21</v>
      </c>
      <c r="AA4003" s="6">
        <v>88264</v>
      </c>
      <c r="AB4003" s="6" t="s">
        <v>2073</v>
      </c>
      <c r="AC4003" s="6" t="s">
        <v>8</v>
      </c>
      <c r="AD4003" s="6" t="s">
        <v>60</v>
      </c>
      <c r="AE4003" s="6">
        <v>2.5</v>
      </c>
      <c r="AF4003" s="104">
        <v>21.98</v>
      </c>
      <c r="AG4003" s="104">
        <v>54.95</v>
      </c>
    </row>
    <row r="4004" spans="1:33" ht="15" customHeight="1">
      <c r="A4004" s="107"/>
      <c r="B4004" s="107"/>
      <c r="C4004" s="107"/>
      <c r="D4004" s="107"/>
      <c r="E4004" s="116" t="s">
        <v>17</v>
      </c>
      <c r="F4004" s="116"/>
      <c r="G4004" s="117">
        <f>SUM(G4002:G4003)</f>
        <v>73.31</v>
      </c>
      <c r="AE4004" s="6" t="s">
        <v>17</v>
      </c>
      <c r="AG4004" s="104">
        <v>97.75</v>
      </c>
    </row>
    <row r="4005" spans="1:33" ht="15" customHeight="1">
      <c r="A4005" s="110" t="s">
        <v>18</v>
      </c>
      <c r="B4005" s="110"/>
      <c r="C4005" s="111" t="s">
        <v>2</v>
      </c>
      <c r="D4005" s="111" t="s">
        <v>3</v>
      </c>
      <c r="E4005" s="111" t="s">
        <v>4</v>
      </c>
      <c r="F4005" s="111" t="s">
        <v>5</v>
      </c>
      <c r="G4005" s="111" t="s">
        <v>6</v>
      </c>
      <c r="AA4005" s="6" t="s">
        <v>18</v>
      </c>
      <c r="AC4005" s="6" t="s">
        <v>2</v>
      </c>
      <c r="AD4005" s="6" t="s">
        <v>3</v>
      </c>
      <c r="AE4005" s="6" t="s">
        <v>4</v>
      </c>
      <c r="AF4005" s="104" t="s">
        <v>5</v>
      </c>
      <c r="AG4005" s="104" t="s">
        <v>6</v>
      </c>
    </row>
    <row r="4006" spans="1:33" ht="15" customHeight="1">
      <c r="A4006" s="207">
        <v>126</v>
      </c>
      <c r="B4006" s="208" t="s">
        <v>708</v>
      </c>
      <c r="C4006" s="112" t="s">
        <v>48</v>
      </c>
      <c r="D4006" s="112" t="s">
        <v>403</v>
      </c>
      <c r="E4006" s="114">
        <v>2.7E-2</v>
      </c>
      <c r="F4006" s="115">
        <f t="shared" ref="F4006" si="1076">IF(D4006="H",$K$9*AF4006,$K$10*AF4006)</f>
        <v>428.57249999999999</v>
      </c>
      <c r="G4006" s="115">
        <f>TRUNC(F4006*E4006,2)</f>
        <v>11.57</v>
      </c>
      <c r="AA4006" s="6">
        <v>126</v>
      </c>
      <c r="AB4006" s="6" t="s">
        <v>708</v>
      </c>
      <c r="AC4006" s="6" t="s">
        <v>48</v>
      </c>
      <c r="AD4006" s="6" t="s">
        <v>403</v>
      </c>
      <c r="AE4006" s="6">
        <v>2.7E-2</v>
      </c>
      <c r="AF4006" s="104">
        <v>571.42999999999995</v>
      </c>
      <c r="AG4006" s="104">
        <v>15.43</v>
      </c>
    </row>
    <row r="4007" spans="1:33" ht="15" customHeight="1">
      <c r="A4007" s="107"/>
      <c r="B4007" s="107"/>
      <c r="C4007" s="107"/>
      <c r="D4007" s="107"/>
      <c r="E4007" s="116" t="s">
        <v>20</v>
      </c>
      <c r="F4007" s="116"/>
      <c r="G4007" s="117">
        <f>SUM(G4006)</f>
        <v>11.57</v>
      </c>
      <c r="AE4007" s="6" t="s">
        <v>20</v>
      </c>
      <c r="AG4007" s="104">
        <v>15.43</v>
      </c>
    </row>
    <row r="4008" spans="1:33" ht="15" customHeight="1">
      <c r="A4008" s="107"/>
      <c r="B4008" s="107"/>
      <c r="C4008" s="107"/>
      <c r="D4008" s="107"/>
      <c r="E4008" s="118" t="s">
        <v>21</v>
      </c>
      <c r="F4008" s="118"/>
      <c r="G4008" s="119">
        <f>G4007+G4004+G4000</f>
        <v>1534.65</v>
      </c>
      <c r="AE4008" s="6" t="s">
        <v>21</v>
      </c>
      <c r="AG4008" s="104">
        <v>2046.22</v>
      </c>
    </row>
    <row r="4009" spans="1:33" ht="9.9499999999999993" customHeight="1">
      <c r="A4009" s="107"/>
      <c r="B4009" s="107"/>
      <c r="C4009" s="108"/>
      <c r="D4009" s="108"/>
      <c r="E4009" s="107"/>
      <c r="F4009" s="107"/>
      <c r="G4009" s="107"/>
    </row>
    <row r="4010" spans="1:33" ht="20.100000000000001" customHeight="1">
      <c r="A4010" s="109" t="s">
        <v>1267</v>
      </c>
      <c r="B4010" s="109"/>
      <c r="C4010" s="109"/>
      <c r="D4010" s="109"/>
      <c r="E4010" s="109"/>
      <c r="F4010" s="109"/>
      <c r="G4010" s="109"/>
      <c r="AA4010" s="6" t="s">
        <v>1267</v>
      </c>
    </row>
    <row r="4011" spans="1:33" ht="15" customHeight="1">
      <c r="A4011" s="110" t="s">
        <v>63</v>
      </c>
      <c r="B4011" s="110"/>
      <c r="C4011" s="111" t="s">
        <v>2</v>
      </c>
      <c r="D4011" s="111" t="s">
        <v>3</v>
      </c>
      <c r="E4011" s="111" t="s">
        <v>4</v>
      </c>
      <c r="F4011" s="111" t="s">
        <v>5</v>
      </c>
      <c r="G4011" s="111" t="s">
        <v>6</v>
      </c>
      <c r="AA4011" s="6" t="s">
        <v>63</v>
      </c>
      <c r="AC4011" s="6" t="s">
        <v>2</v>
      </c>
      <c r="AD4011" s="6" t="s">
        <v>3</v>
      </c>
      <c r="AE4011" s="6" t="s">
        <v>4</v>
      </c>
      <c r="AF4011" s="104" t="s">
        <v>5</v>
      </c>
      <c r="AG4011" s="104" t="s">
        <v>6</v>
      </c>
    </row>
    <row r="4012" spans="1:33" ht="20.100000000000001" customHeight="1">
      <c r="A4012" s="112" t="s">
        <v>1268</v>
      </c>
      <c r="B4012" s="113" t="s">
        <v>1269</v>
      </c>
      <c r="C4012" s="112" t="s">
        <v>8</v>
      </c>
      <c r="D4012" s="112" t="s">
        <v>55</v>
      </c>
      <c r="E4012" s="114">
        <v>1</v>
      </c>
      <c r="F4012" s="115">
        <f t="shared" ref="F4012" si="1077">IF(D4012="H",$K$9*AF4012,$K$10*AF4012)</f>
        <v>1.6724999999999999</v>
      </c>
      <c r="G4012" s="115">
        <f>TRUNC(F4012*E4012,2)</f>
        <v>1.67</v>
      </c>
      <c r="AA4012" s="6" t="s">
        <v>1268</v>
      </c>
      <c r="AB4012" s="6" t="s">
        <v>1269</v>
      </c>
      <c r="AC4012" s="6" t="s">
        <v>8</v>
      </c>
      <c r="AD4012" s="6" t="s">
        <v>55</v>
      </c>
      <c r="AE4012" s="6">
        <v>1</v>
      </c>
      <c r="AF4012" s="104">
        <v>2.23</v>
      </c>
      <c r="AG4012" s="104">
        <v>2.23</v>
      </c>
    </row>
    <row r="4013" spans="1:33" ht="15" customHeight="1">
      <c r="A4013" s="107"/>
      <c r="B4013" s="107"/>
      <c r="C4013" s="107"/>
      <c r="D4013" s="107"/>
      <c r="E4013" s="116" t="s">
        <v>75</v>
      </c>
      <c r="F4013" s="116"/>
      <c r="G4013" s="117">
        <f>SUM(G4011:G4012)</f>
        <v>1.67</v>
      </c>
      <c r="AE4013" s="6" t="s">
        <v>75</v>
      </c>
      <c r="AG4013" s="104">
        <v>2.23</v>
      </c>
    </row>
    <row r="4014" spans="1:33" ht="15" customHeight="1">
      <c r="A4014" s="110" t="s">
        <v>96</v>
      </c>
      <c r="B4014" s="110"/>
      <c r="C4014" s="111" t="s">
        <v>2</v>
      </c>
      <c r="D4014" s="111" t="s">
        <v>3</v>
      </c>
      <c r="E4014" s="111" t="s">
        <v>4</v>
      </c>
      <c r="F4014" s="111" t="s">
        <v>5</v>
      </c>
      <c r="G4014" s="111" t="s">
        <v>6</v>
      </c>
      <c r="AA4014" s="6" t="s">
        <v>96</v>
      </c>
      <c r="AC4014" s="6" t="s">
        <v>2</v>
      </c>
      <c r="AD4014" s="6" t="s">
        <v>3</v>
      </c>
      <c r="AE4014" s="6" t="s">
        <v>4</v>
      </c>
      <c r="AF4014" s="104" t="s">
        <v>5</v>
      </c>
      <c r="AG4014" s="104" t="s">
        <v>6</v>
      </c>
    </row>
    <row r="4015" spans="1:33" ht="15" customHeight="1">
      <c r="A4015" s="112" t="s">
        <v>1085</v>
      </c>
      <c r="B4015" s="113" t="s">
        <v>1743</v>
      </c>
      <c r="C4015" s="112" t="s">
        <v>8</v>
      </c>
      <c r="D4015" s="112" t="s">
        <v>36</v>
      </c>
      <c r="E4015" s="114">
        <v>0.16400000000000001</v>
      </c>
      <c r="F4015" s="115">
        <f t="shared" ref="F4015:F4016" si="1078">IF(D4015="H",$K$9*AF4015,$K$10*AF4015)</f>
        <v>13.5975</v>
      </c>
      <c r="G4015" s="115">
        <f>TRUNC(F4015*E4015,2)</f>
        <v>2.2200000000000002</v>
      </c>
      <c r="AA4015" s="6" t="s">
        <v>1085</v>
      </c>
      <c r="AB4015" s="6" t="s">
        <v>1743</v>
      </c>
      <c r="AC4015" s="6" t="s">
        <v>8</v>
      </c>
      <c r="AD4015" s="6" t="s">
        <v>36</v>
      </c>
      <c r="AE4015" s="6">
        <v>0.16400000000000001</v>
      </c>
      <c r="AF4015" s="104">
        <v>18.13</v>
      </c>
      <c r="AG4015" s="104">
        <v>2.97</v>
      </c>
    </row>
    <row r="4016" spans="1:33" ht="15" customHeight="1">
      <c r="A4016" s="112" t="s">
        <v>1086</v>
      </c>
      <c r="B4016" s="113" t="s">
        <v>1744</v>
      </c>
      <c r="C4016" s="112" t="s">
        <v>8</v>
      </c>
      <c r="D4016" s="112" t="s">
        <v>36</v>
      </c>
      <c r="E4016" s="114">
        <v>0.16400000000000001</v>
      </c>
      <c r="F4016" s="115">
        <f t="shared" si="1078"/>
        <v>16.484999999999999</v>
      </c>
      <c r="G4016" s="115">
        <f>TRUNC(F4016*E4016,2)</f>
        <v>2.7</v>
      </c>
      <c r="AA4016" s="6" t="s">
        <v>1086</v>
      </c>
      <c r="AB4016" s="6" t="s">
        <v>1744</v>
      </c>
      <c r="AC4016" s="6" t="s">
        <v>8</v>
      </c>
      <c r="AD4016" s="6" t="s">
        <v>36</v>
      </c>
      <c r="AE4016" s="6">
        <v>0.16400000000000001</v>
      </c>
      <c r="AF4016" s="104">
        <v>21.98</v>
      </c>
      <c r="AG4016" s="104">
        <v>3.6</v>
      </c>
    </row>
    <row r="4017" spans="1:33" ht="18" customHeight="1">
      <c r="A4017" s="107"/>
      <c r="B4017" s="107"/>
      <c r="C4017" s="107"/>
      <c r="D4017" s="107"/>
      <c r="E4017" s="116" t="s">
        <v>99</v>
      </c>
      <c r="F4017" s="116"/>
      <c r="G4017" s="117">
        <f>SUM(G4015:G4016)</f>
        <v>4.92</v>
      </c>
      <c r="AE4017" s="6" t="s">
        <v>99</v>
      </c>
      <c r="AG4017" s="104">
        <v>6.57</v>
      </c>
    </row>
    <row r="4018" spans="1:33" ht="15" customHeight="1">
      <c r="A4018" s="110" t="s">
        <v>18</v>
      </c>
      <c r="B4018" s="110"/>
      <c r="C4018" s="111" t="s">
        <v>2</v>
      </c>
      <c r="D4018" s="111" t="s">
        <v>3</v>
      </c>
      <c r="E4018" s="111" t="s">
        <v>4</v>
      </c>
      <c r="F4018" s="111" t="s">
        <v>5</v>
      </c>
      <c r="G4018" s="111" t="s">
        <v>6</v>
      </c>
      <c r="AA4018" s="6" t="s">
        <v>18</v>
      </c>
      <c r="AC4018" s="6" t="s">
        <v>2</v>
      </c>
      <c r="AD4018" s="6" t="s">
        <v>3</v>
      </c>
      <c r="AE4018" s="6" t="s">
        <v>4</v>
      </c>
      <c r="AF4018" s="104" t="s">
        <v>5</v>
      </c>
      <c r="AG4018" s="104" t="s">
        <v>6</v>
      </c>
    </row>
    <row r="4019" spans="1:33" ht="20.100000000000001" customHeight="1">
      <c r="A4019" s="112" t="s">
        <v>661</v>
      </c>
      <c r="B4019" s="113" t="s">
        <v>662</v>
      </c>
      <c r="C4019" s="112" t="s">
        <v>8</v>
      </c>
      <c r="D4019" s="112" t="s">
        <v>102</v>
      </c>
      <c r="E4019" s="114">
        <v>8.9999999999999998E-4</v>
      </c>
      <c r="F4019" s="115">
        <f t="shared" ref="F4019" si="1079">IF(D4019="H",$K$9*AF4019,$K$10*AF4019)</f>
        <v>538.8075</v>
      </c>
      <c r="G4019" s="115">
        <f>TRUNC(F4019*E4019,2)</f>
        <v>0.48</v>
      </c>
      <c r="AA4019" s="6" t="s">
        <v>661</v>
      </c>
      <c r="AB4019" s="6" t="s">
        <v>662</v>
      </c>
      <c r="AC4019" s="6" t="s">
        <v>8</v>
      </c>
      <c r="AD4019" s="6" t="s">
        <v>102</v>
      </c>
      <c r="AE4019" s="6">
        <v>8.9999999999999998E-4</v>
      </c>
      <c r="AF4019" s="104">
        <v>718.41</v>
      </c>
      <c r="AG4019" s="104">
        <v>0.64</v>
      </c>
    </row>
    <row r="4020" spans="1:33" ht="15" customHeight="1">
      <c r="A4020" s="107"/>
      <c r="B4020" s="107"/>
      <c r="C4020" s="107"/>
      <c r="D4020" s="107"/>
      <c r="E4020" s="116" t="s">
        <v>20</v>
      </c>
      <c r="F4020" s="116"/>
      <c r="G4020" s="117">
        <f>SUM(G4019)</f>
        <v>0.48</v>
      </c>
      <c r="AE4020" s="6" t="s">
        <v>20</v>
      </c>
      <c r="AG4020" s="104">
        <v>0.64</v>
      </c>
    </row>
    <row r="4021" spans="1:33" ht="15" customHeight="1">
      <c r="A4021" s="107"/>
      <c r="B4021" s="107"/>
      <c r="C4021" s="107"/>
      <c r="D4021" s="107"/>
      <c r="E4021" s="118" t="s">
        <v>21</v>
      </c>
      <c r="F4021" s="118"/>
      <c r="G4021" s="119">
        <f>G4020+G4017+G4013</f>
        <v>7.07</v>
      </c>
      <c r="AE4021" s="6" t="s">
        <v>21</v>
      </c>
      <c r="AG4021" s="104">
        <v>9.44</v>
      </c>
    </row>
    <row r="4022" spans="1:33" ht="9.9499999999999993" customHeight="1">
      <c r="A4022" s="107"/>
      <c r="B4022" s="107"/>
      <c r="C4022" s="108"/>
      <c r="D4022" s="108"/>
      <c r="E4022" s="107"/>
      <c r="F4022" s="107"/>
      <c r="G4022" s="107"/>
    </row>
    <row r="4023" spans="1:33" ht="20.100000000000001" customHeight="1">
      <c r="A4023" s="109" t="s">
        <v>1270</v>
      </c>
      <c r="B4023" s="109"/>
      <c r="C4023" s="109"/>
      <c r="D4023" s="109"/>
      <c r="E4023" s="109"/>
      <c r="F4023" s="109"/>
      <c r="G4023" s="109"/>
      <c r="AA4023" s="6" t="s">
        <v>1270</v>
      </c>
    </row>
    <row r="4024" spans="1:33" ht="15" customHeight="1">
      <c r="A4024" s="110" t="s">
        <v>63</v>
      </c>
      <c r="B4024" s="110"/>
      <c r="C4024" s="111" t="s">
        <v>2</v>
      </c>
      <c r="D4024" s="111" t="s">
        <v>3</v>
      </c>
      <c r="E4024" s="111" t="s">
        <v>4</v>
      </c>
      <c r="F4024" s="111" t="s">
        <v>5</v>
      </c>
      <c r="G4024" s="111" t="s">
        <v>6</v>
      </c>
      <c r="AA4024" s="6" t="s">
        <v>63</v>
      </c>
      <c r="AC4024" s="6" t="s">
        <v>2</v>
      </c>
      <c r="AD4024" s="6" t="s">
        <v>3</v>
      </c>
      <c r="AE4024" s="6" t="s">
        <v>4</v>
      </c>
      <c r="AF4024" s="104" t="s">
        <v>5</v>
      </c>
      <c r="AG4024" s="104" t="s">
        <v>6</v>
      </c>
    </row>
    <row r="4025" spans="1:33" ht="20.100000000000001" customHeight="1">
      <c r="A4025" s="112" t="s">
        <v>1271</v>
      </c>
      <c r="B4025" s="113" t="s">
        <v>1272</v>
      </c>
      <c r="C4025" s="112" t="s">
        <v>8</v>
      </c>
      <c r="D4025" s="112" t="s">
        <v>55</v>
      </c>
      <c r="E4025" s="114">
        <v>1</v>
      </c>
      <c r="F4025" s="115">
        <f t="shared" ref="F4025" si="1080">IF(D4025="H",$K$9*AF4025,$K$10*AF4025)</f>
        <v>4.32</v>
      </c>
      <c r="G4025" s="115">
        <f>TRUNC(F4025*E4025,2)</f>
        <v>4.32</v>
      </c>
      <c r="AA4025" s="6" t="s">
        <v>1271</v>
      </c>
      <c r="AB4025" s="6" t="s">
        <v>1272</v>
      </c>
      <c r="AC4025" s="6" t="s">
        <v>8</v>
      </c>
      <c r="AD4025" s="6" t="s">
        <v>55</v>
      </c>
      <c r="AE4025" s="6">
        <v>1</v>
      </c>
      <c r="AF4025" s="104">
        <v>5.76</v>
      </c>
      <c r="AG4025" s="104">
        <v>5.76</v>
      </c>
    </row>
    <row r="4026" spans="1:33" ht="15" customHeight="1">
      <c r="A4026" s="107"/>
      <c r="B4026" s="107"/>
      <c r="C4026" s="107"/>
      <c r="D4026" s="107"/>
      <c r="E4026" s="116" t="s">
        <v>75</v>
      </c>
      <c r="F4026" s="116"/>
      <c r="G4026" s="117">
        <f>SUM(G4024:G4025)</f>
        <v>4.32</v>
      </c>
      <c r="AE4026" s="6" t="s">
        <v>75</v>
      </c>
      <c r="AG4026" s="104">
        <v>5.76</v>
      </c>
    </row>
    <row r="4027" spans="1:33" ht="15" customHeight="1">
      <c r="A4027" s="110" t="s">
        <v>96</v>
      </c>
      <c r="B4027" s="110"/>
      <c r="C4027" s="111" t="s">
        <v>2</v>
      </c>
      <c r="D4027" s="111" t="s">
        <v>3</v>
      </c>
      <c r="E4027" s="111" t="s">
        <v>4</v>
      </c>
      <c r="F4027" s="111" t="s">
        <v>5</v>
      </c>
      <c r="G4027" s="111" t="s">
        <v>6</v>
      </c>
      <c r="AA4027" s="6" t="s">
        <v>96</v>
      </c>
      <c r="AC4027" s="6" t="s">
        <v>2</v>
      </c>
      <c r="AD4027" s="6" t="s">
        <v>3</v>
      </c>
      <c r="AE4027" s="6" t="s">
        <v>4</v>
      </c>
      <c r="AF4027" s="104" t="s">
        <v>5</v>
      </c>
      <c r="AG4027" s="104" t="s">
        <v>6</v>
      </c>
    </row>
    <row r="4028" spans="1:33" ht="15" customHeight="1">
      <c r="A4028" s="112" t="s">
        <v>1085</v>
      </c>
      <c r="B4028" s="113" t="s">
        <v>1743</v>
      </c>
      <c r="C4028" s="112" t="s">
        <v>8</v>
      </c>
      <c r="D4028" s="112" t="s">
        <v>36</v>
      </c>
      <c r="E4028" s="114">
        <v>0.222</v>
      </c>
      <c r="F4028" s="115">
        <f t="shared" ref="F4028:F4029" si="1081">IF(D4028="H",$K$9*AF4028,$K$10*AF4028)</f>
        <v>13.5975</v>
      </c>
      <c r="G4028" s="115">
        <f t="shared" ref="G4028:G4029" si="1082">TRUNC(F4028*E4028,2)</f>
        <v>3.01</v>
      </c>
      <c r="AA4028" s="6" t="s">
        <v>1085</v>
      </c>
      <c r="AB4028" s="6" t="s">
        <v>1743</v>
      </c>
      <c r="AC4028" s="6" t="s">
        <v>8</v>
      </c>
      <c r="AD4028" s="6" t="s">
        <v>36</v>
      </c>
      <c r="AE4028" s="6">
        <v>0.222</v>
      </c>
      <c r="AF4028" s="104">
        <v>18.13</v>
      </c>
      <c r="AG4028" s="104">
        <v>4.0199999999999996</v>
      </c>
    </row>
    <row r="4029" spans="1:33" ht="15" customHeight="1">
      <c r="A4029" s="112" t="s">
        <v>1086</v>
      </c>
      <c r="B4029" s="113" t="s">
        <v>1744</v>
      </c>
      <c r="C4029" s="112" t="s">
        <v>8</v>
      </c>
      <c r="D4029" s="112" t="s">
        <v>36</v>
      </c>
      <c r="E4029" s="114">
        <v>0.222</v>
      </c>
      <c r="F4029" s="115">
        <f t="shared" si="1081"/>
        <v>16.484999999999999</v>
      </c>
      <c r="G4029" s="115">
        <f t="shared" si="1082"/>
        <v>3.65</v>
      </c>
      <c r="AA4029" s="6" t="s">
        <v>1086</v>
      </c>
      <c r="AB4029" s="6" t="s">
        <v>1744</v>
      </c>
      <c r="AC4029" s="6" t="s">
        <v>8</v>
      </c>
      <c r="AD4029" s="6" t="s">
        <v>36</v>
      </c>
      <c r="AE4029" s="6">
        <v>0.222</v>
      </c>
      <c r="AF4029" s="104">
        <v>21.98</v>
      </c>
      <c r="AG4029" s="104">
        <v>4.87</v>
      </c>
    </row>
    <row r="4030" spans="1:33" ht="18" customHeight="1">
      <c r="A4030" s="107"/>
      <c r="B4030" s="107"/>
      <c r="C4030" s="107"/>
      <c r="D4030" s="107"/>
      <c r="E4030" s="116" t="s">
        <v>99</v>
      </c>
      <c r="F4030" s="116"/>
      <c r="G4030" s="117">
        <f>SUM(G4028:G4029)</f>
        <v>6.66</v>
      </c>
      <c r="AE4030" s="6" t="s">
        <v>99</v>
      </c>
      <c r="AG4030" s="104">
        <v>8.89</v>
      </c>
    </row>
    <row r="4031" spans="1:33" ht="15" customHeight="1">
      <c r="A4031" s="107"/>
      <c r="B4031" s="107"/>
      <c r="C4031" s="107"/>
      <c r="D4031" s="107"/>
      <c r="E4031" s="118" t="s">
        <v>21</v>
      </c>
      <c r="F4031" s="118"/>
      <c r="G4031" s="119">
        <f>G4030+G4026</f>
        <v>10.98</v>
      </c>
      <c r="AE4031" s="6" t="s">
        <v>21</v>
      </c>
      <c r="AG4031" s="104">
        <v>14.65</v>
      </c>
    </row>
    <row r="4032" spans="1:33" ht="9.9499999999999993" customHeight="1">
      <c r="A4032" s="107"/>
      <c r="B4032" s="107"/>
      <c r="C4032" s="108"/>
      <c r="D4032" s="108"/>
      <c r="E4032" s="107"/>
      <c r="F4032" s="107"/>
      <c r="G4032" s="107"/>
    </row>
    <row r="4033" spans="1:33" ht="20.100000000000001" customHeight="1">
      <c r="A4033" s="109" t="s">
        <v>1273</v>
      </c>
      <c r="B4033" s="109"/>
      <c r="C4033" s="109"/>
      <c r="D4033" s="109"/>
      <c r="E4033" s="109"/>
      <c r="F4033" s="109"/>
      <c r="G4033" s="109"/>
      <c r="AA4033" s="6" t="s">
        <v>1273</v>
      </c>
    </row>
    <row r="4034" spans="1:33" ht="15" customHeight="1">
      <c r="A4034" s="110" t="s">
        <v>63</v>
      </c>
      <c r="B4034" s="110"/>
      <c r="C4034" s="111" t="s">
        <v>2</v>
      </c>
      <c r="D4034" s="111" t="s">
        <v>3</v>
      </c>
      <c r="E4034" s="111" t="s">
        <v>4</v>
      </c>
      <c r="F4034" s="111" t="s">
        <v>5</v>
      </c>
      <c r="G4034" s="111" t="s">
        <v>6</v>
      </c>
      <c r="AA4034" s="6" t="s">
        <v>63</v>
      </c>
      <c r="AC4034" s="6" t="s">
        <v>2</v>
      </c>
      <c r="AD4034" s="6" t="s">
        <v>3</v>
      </c>
      <c r="AE4034" s="6" t="s">
        <v>4</v>
      </c>
      <c r="AF4034" s="104" t="s">
        <v>5</v>
      </c>
      <c r="AG4034" s="104" t="s">
        <v>6</v>
      </c>
    </row>
    <row r="4035" spans="1:33" ht="15" customHeight="1">
      <c r="A4035" s="112" t="s">
        <v>874</v>
      </c>
      <c r="B4035" s="113" t="s">
        <v>875</v>
      </c>
      <c r="C4035" s="112" t="s">
        <v>8</v>
      </c>
      <c r="D4035" s="112" t="s">
        <v>55</v>
      </c>
      <c r="E4035" s="114">
        <v>63.721400000000003</v>
      </c>
      <c r="F4035" s="115">
        <f t="shared" ref="F4035" si="1083">IF(D4035="H",$K$9*AF4035,$K$10*AF4035)</f>
        <v>0.48</v>
      </c>
      <c r="G4035" s="115">
        <f>TRUNC(F4035*E4035,2)</f>
        <v>30.58</v>
      </c>
      <c r="AA4035" s="6" t="s">
        <v>874</v>
      </c>
      <c r="AB4035" s="6" t="s">
        <v>875</v>
      </c>
      <c r="AC4035" s="6" t="s">
        <v>8</v>
      </c>
      <c r="AD4035" s="6" t="s">
        <v>55</v>
      </c>
      <c r="AE4035" s="6">
        <v>63.721400000000003</v>
      </c>
      <c r="AF4035" s="104">
        <v>0.64</v>
      </c>
      <c r="AG4035" s="104">
        <v>40.78</v>
      </c>
    </row>
    <row r="4036" spans="1:33" ht="15" customHeight="1">
      <c r="A4036" s="107"/>
      <c r="B4036" s="107"/>
      <c r="C4036" s="107"/>
      <c r="D4036" s="107"/>
      <c r="E4036" s="116" t="s">
        <v>75</v>
      </c>
      <c r="F4036" s="116"/>
      <c r="G4036" s="117">
        <v>24.76</v>
      </c>
      <c r="AE4036" s="6" t="s">
        <v>75</v>
      </c>
      <c r="AG4036" s="104">
        <v>40.78</v>
      </c>
    </row>
    <row r="4037" spans="1:33" ht="15" customHeight="1">
      <c r="A4037" s="110" t="s">
        <v>96</v>
      </c>
      <c r="B4037" s="110"/>
      <c r="C4037" s="111" t="s">
        <v>2</v>
      </c>
      <c r="D4037" s="111" t="s">
        <v>3</v>
      </c>
      <c r="E4037" s="111" t="s">
        <v>4</v>
      </c>
      <c r="F4037" s="111" t="s">
        <v>5</v>
      </c>
      <c r="G4037" s="111" t="s">
        <v>6</v>
      </c>
      <c r="AA4037" s="6" t="s">
        <v>96</v>
      </c>
      <c r="AC4037" s="6" t="s">
        <v>2</v>
      </c>
      <c r="AD4037" s="6" t="s">
        <v>3</v>
      </c>
      <c r="AE4037" s="6" t="s">
        <v>4</v>
      </c>
      <c r="AF4037" s="104" t="s">
        <v>5</v>
      </c>
      <c r="AG4037" s="104" t="s">
        <v>6</v>
      </c>
    </row>
    <row r="4038" spans="1:33" ht="15" customHeight="1">
      <c r="A4038" s="112" t="s">
        <v>405</v>
      </c>
      <c r="B4038" s="113" t="s">
        <v>1728</v>
      </c>
      <c r="C4038" s="112" t="s">
        <v>8</v>
      </c>
      <c r="D4038" s="112" t="s">
        <v>36</v>
      </c>
      <c r="E4038" s="114">
        <v>2.1139999999999999</v>
      </c>
      <c r="F4038" s="115">
        <f t="shared" ref="F4038:F4039" si="1084">IF(D4038="H",$K$9*AF4038,$K$10*AF4038)</f>
        <v>16.297499999999999</v>
      </c>
      <c r="G4038" s="115">
        <f t="shared" ref="G4038:G4039" si="1085">TRUNC(F4038*E4038,2)</f>
        <v>34.450000000000003</v>
      </c>
      <c r="AA4038" s="6" t="s">
        <v>405</v>
      </c>
      <c r="AB4038" s="6" t="s">
        <v>1728</v>
      </c>
      <c r="AC4038" s="6" t="s">
        <v>8</v>
      </c>
      <c r="AD4038" s="6" t="s">
        <v>36</v>
      </c>
      <c r="AE4038" s="6">
        <v>2.1139999999999999</v>
      </c>
      <c r="AF4038" s="104">
        <v>21.73</v>
      </c>
      <c r="AG4038" s="104">
        <v>45.93</v>
      </c>
    </row>
    <row r="4039" spans="1:33" ht="15" customHeight="1">
      <c r="A4039" s="112" t="s">
        <v>127</v>
      </c>
      <c r="B4039" s="113" t="s">
        <v>1727</v>
      </c>
      <c r="C4039" s="112" t="s">
        <v>8</v>
      </c>
      <c r="D4039" s="112" t="s">
        <v>36</v>
      </c>
      <c r="E4039" s="114">
        <v>1.661</v>
      </c>
      <c r="F4039" s="115">
        <f t="shared" si="1084"/>
        <v>12.84</v>
      </c>
      <c r="G4039" s="115">
        <f t="shared" si="1085"/>
        <v>21.32</v>
      </c>
      <c r="AA4039" s="6" t="s">
        <v>127</v>
      </c>
      <c r="AB4039" s="6" t="s">
        <v>1727</v>
      </c>
      <c r="AC4039" s="6" t="s">
        <v>8</v>
      </c>
      <c r="AD4039" s="6" t="s">
        <v>36</v>
      </c>
      <c r="AE4039" s="6">
        <v>1.661</v>
      </c>
      <c r="AF4039" s="104">
        <v>17.12</v>
      </c>
      <c r="AG4039" s="104">
        <v>28.43</v>
      </c>
    </row>
    <row r="4040" spans="1:33" ht="18" customHeight="1">
      <c r="A4040" s="107"/>
      <c r="B4040" s="107"/>
      <c r="C4040" s="107"/>
      <c r="D4040" s="107"/>
      <c r="E4040" s="116" t="s">
        <v>99</v>
      </c>
      <c r="F4040" s="116"/>
      <c r="G4040" s="117">
        <v>44.62</v>
      </c>
      <c r="AE4040" s="6" t="s">
        <v>99</v>
      </c>
      <c r="AG4040" s="104">
        <v>74.36</v>
      </c>
    </row>
    <row r="4041" spans="1:33" ht="15" customHeight="1">
      <c r="A4041" s="110" t="s">
        <v>18</v>
      </c>
      <c r="B4041" s="110"/>
      <c r="C4041" s="111" t="s">
        <v>2</v>
      </c>
      <c r="D4041" s="111" t="s">
        <v>3</v>
      </c>
      <c r="E4041" s="111" t="s">
        <v>4</v>
      </c>
      <c r="F4041" s="111" t="s">
        <v>5</v>
      </c>
      <c r="G4041" s="111" t="s">
        <v>6</v>
      </c>
      <c r="AA4041" s="6" t="s">
        <v>18</v>
      </c>
      <c r="AC4041" s="6" t="s">
        <v>2</v>
      </c>
      <c r="AD4041" s="6" t="s">
        <v>3</v>
      </c>
      <c r="AE4041" s="6" t="s">
        <v>4</v>
      </c>
      <c r="AF4041" s="104" t="s">
        <v>5</v>
      </c>
      <c r="AG4041" s="104" t="s">
        <v>6</v>
      </c>
    </row>
    <row r="4042" spans="1:33" ht="29.1" customHeight="1">
      <c r="A4042" s="112" t="s">
        <v>876</v>
      </c>
      <c r="B4042" s="113" t="s">
        <v>877</v>
      </c>
      <c r="C4042" s="112" t="s">
        <v>8</v>
      </c>
      <c r="D4042" s="112" t="s">
        <v>102</v>
      </c>
      <c r="E4042" s="114">
        <v>4.6800000000000001E-2</v>
      </c>
      <c r="F4042" s="115">
        <f t="shared" ref="F4042:F4045" si="1086">IF(D4042="H",$K$9*AF4042,$K$10*AF4042)</f>
        <v>647.15250000000003</v>
      </c>
      <c r="G4042" s="115">
        <f t="shared" ref="G4042:G4045" si="1087">TRUNC(F4042*E4042,2)</f>
        <v>30.28</v>
      </c>
      <c r="AA4042" s="6" t="s">
        <v>876</v>
      </c>
      <c r="AB4042" s="6" t="s">
        <v>877</v>
      </c>
      <c r="AC4042" s="6" t="s">
        <v>8</v>
      </c>
      <c r="AD4042" s="6" t="s">
        <v>102</v>
      </c>
      <c r="AE4042" s="6">
        <v>4.6800000000000001E-2</v>
      </c>
      <c r="AF4042" s="104">
        <v>862.87</v>
      </c>
      <c r="AG4042" s="104">
        <v>40.380000000000003</v>
      </c>
    </row>
    <row r="4043" spans="1:33" ht="29.1" customHeight="1">
      <c r="A4043" s="112" t="s">
        <v>878</v>
      </c>
      <c r="B4043" s="113" t="s">
        <v>879</v>
      </c>
      <c r="C4043" s="112" t="s">
        <v>8</v>
      </c>
      <c r="D4043" s="112" t="s">
        <v>102</v>
      </c>
      <c r="E4043" s="114">
        <v>6.4000000000000003E-3</v>
      </c>
      <c r="F4043" s="115">
        <f t="shared" si="1086"/>
        <v>391.005</v>
      </c>
      <c r="G4043" s="115">
        <f t="shared" si="1087"/>
        <v>2.5</v>
      </c>
      <c r="AA4043" s="6" t="s">
        <v>878</v>
      </c>
      <c r="AB4043" s="6" t="s">
        <v>879</v>
      </c>
      <c r="AC4043" s="6" t="s">
        <v>8</v>
      </c>
      <c r="AD4043" s="6" t="s">
        <v>102</v>
      </c>
      <c r="AE4043" s="6">
        <v>6.4000000000000003E-3</v>
      </c>
      <c r="AF4043" s="104">
        <v>521.34</v>
      </c>
      <c r="AG4043" s="104">
        <v>3.33</v>
      </c>
    </row>
    <row r="4044" spans="1:33" ht="20.100000000000001" customHeight="1">
      <c r="A4044" s="112" t="s">
        <v>1274</v>
      </c>
      <c r="B4044" s="113" t="s">
        <v>1275</v>
      </c>
      <c r="C4044" s="112" t="s">
        <v>8</v>
      </c>
      <c r="D4044" s="112" t="s">
        <v>102</v>
      </c>
      <c r="E4044" s="114">
        <v>2.52E-2</v>
      </c>
      <c r="F4044" s="115">
        <f>0.75*AF4044</f>
        <v>2059.4025000000001</v>
      </c>
      <c r="G4044" s="115">
        <f t="shared" si="1087"/>
        <v>51.89</v>
      </c>
      <c r="AA4044" s="6" t="s">
        <v>1274</v>
      </c>
      <c r="AB4044" s="6" t="s">
        <v>1275</v>
      </c>
      <c r="AC4044" s="6" t="s">
        <v>8</v>
      </c>
      <c r="AD4044" s="6" t="s">
        <v>102</v>
      </c>
      <c r="AE4044" s="6">
        <v>2.52E-2</v>
      </c>
      <c r="AF4044" s="104">
        <v>2745.87</v>
      </c>
      <c r="AG4044" s="104">
        <v>69.19</v>
      </c>
    </row>
    <row r="4045" spans="1:33" ht="20.100000000000001" customHeight="1">
      <c r="A4045" s="112" t="s">
        <v>1276</v>
      </c>
      <c r="B4045" s="113" t="s">
        <v>1277</v>
      </c>
      <c r="C4045" s="112" t="s">
        <v>8</v>
      </c>
      <c r="D4045" s="112" t="s">
        <v>102</v>
      </c>
      <c r="E4045" s="114">
        <v>4.9000000000000002E-2</v>
      </c>
      <c r="F4045" s="115">
        <f>0.75*AF4045</f>
        <v>307.5675</v>
      </c>
      <c r="G4045" s="115">
        <f t="shared" si="1087"/>
        <v>15.07</v>
      </c>
      <c r="AA4045" s="6" t="s">
        <v>1276</v>
      </c>
      <c r="AB4045" s="6" t="s">
        <v>1277</v>
      </c>
      <c r="AC4045" s="6" t="s">
        <v>8</v>
      </c>
      <c r="AD4045" s="6" t="s">
        <v>102</v>
      </c>
      <c r="AE4045" s="6">
        <v>4.9000000000000002E-2</v>
      </c>
      <c r="AF4045" s="104">
        <v>410.09</v>
      </c>
      <c r="AG4045" s="104">
        <v>20.09</v>
      </c>
    </row>
    <row r="4046" spans="1:33" ht="15" customHeight="1">
      <c r="A4046" s="107"/>
      <c r="B4046" s="107"/>
      <c r="C4046" s="107"/>
      <c r="D4046" s="107"/>
      <c r="E4046" s="116" t="s">
        <v>20</v>
      </c>
      <c r="F4046" s="116"/>
      <c r="G4046" s="117">
        <f>SUM(G4042:G4045)</f>
        <v>99.740000000000009</v>
      </c>
      <c r="AE4046" s="6" t="s">
        <v>20</v>
      </c>
      <c r="AG4046" s="104">
        <v>132.99</v>
      </c>
    </row>
    <row r="4047" spans="1:33" ht="15" customHeight="1">
      <c r="A4047" s="107"/>
      <c r="B4047" s="107"/>
      <c r="C4047" s="107"/>
      <c r="D4047" s="107"/>
      <c r="E4047" s="118" t="s">
        <v>21</v>
      </c>
      <c r="F4047" s="118"/>
      <c r="G4047" s="119">
        <f>G4046+G4040+G4036</f>
        <v>169.12</v>
      </c>
      <c r="AE4047" s="6" t="s">
        <v>21</v>
      </c>
      <c r="AG4047" s="104">
        <v>248.13</v>
      </c>
    </row>
    <row r="4048" spans="1:33" ht="9.9499999999999993" customHeight="1">
      <c r="A4048" s="107"/>
      <c r="B4048" s="107"/>
      <c r="C4048" s="108"/>
      <c r="D4048" s="108"/>
      <c r="E4048" s="107"/>
      <c r="F4048" s="107"/>
      <c r="G4048" s="107"/>
    </row>
    <row r="4049" spans="1:33" ht="20.100000000000001" customHeight="1">
      <c r="A4049" s="109" t="s">
        <v>1278</v>
      </c>
      <c r="B4049" s="109"/>
      <c r="C4049" s="109"/>
      <c r="D4049" s="109"/>
      <c r="E4049" s="109"/>
      <c r="F4049" s="109"/>
      <c r="G4049" s="109"/>
      <c r="AA4049" s="6" t="s">
        <v>1278</v>
      </c>
    </row>
    <row r="4050" spans="1:33" ht="15" customHeight="1">
      <c r="A4050" s="110" t="s">
        <v>63</v>
      </c>
      <c r="B4050" s="110"/>
      <c r="C4050" s="111" t="s">
        <v>2</v>
      </c>
      <c r="D4050" s="111" t="s">
        <v>3</v>
      </c>
      <c r="E4050" s="111" t="s">
        <v>4</v>
      </c>
      <c r="F4050" s="111" t="s">
        <v>5</v>
      </c>
      <c r="G4050" s="111" t="s">
        <v>6</v>
      </c>
      <c r="AA4050" s="6" t="s">
        <v>63</v>
      </c>
      <c r="AC4050" s="6" t="s">
        <v>2</v>
      </c>
      <c r="AD4050" s="6" t="s">
        <v>3</v>
      </c>
      <c r="AE4050" s="6" t="s">
        <v>4</v>
      </c>
      <c r="AF4050" s="104" t="s">
        <v>5</v>
      </c>
      <c r="AG4050" s="104" t="s">
        <v>6</v>
      </c>
    </row>
    <row r="4051" spans="1:33" ht="15" customHeight="1">
      <c r="A4051" s="112" t="s">
        <v>874</v>
      </c>
      <c r="B4051" s="113" t="s">
        <v>875</v>
      </c>
      <c r="C4051" s="112" t="s">
        <v>8</v>
      </c>
      <c r="D4051" s="112" t="s">
        <v>55</v>
      </c>
      <c r="E4051" s="114">
        <v>38.691000000000003</v>
      </c>
      <c r="F4051" s="115">
        <f t="shared" ref="F4051" si="1088">IF(D4051="H",$K$9*AF4051,$K$10*AF4051)</f>
        <v>0.48</v>
      </c>
      <c r="G4051" s="115">
        <f>TRUNC(F4051*E4051,2)</f>
        <v>18.57</v>
      </c>
      <c r="AA4051" s="6" t="s">
        <v>874</v>
      </c>
      <c r="AB4051" s="6" t="s">
        <v>875</v>
      </c>
      <c r="AC4051" s="6" t="s">
        <v>8</v>
      </c>
      <c r="AD4051" s="6" t="s">
        <v>55</v>
      </c>
      <c r="AE4051" s="6">
        <v>38.691000000000003</v>
      </c>
      <c r="AF4051" s="104">
        <v>0.64</v>
      </c>
      <c r="AG4051" s="104">
        <v>24.76</v>
      </c>
    </row>
    <row r="4052" spans="1:33" ht="15" customHeight="1">
      <c r="A4052" s="107"/>
      <c r="B4052" s="107"/>
      <c r="C4052" s="107"/>
      <c r="D4052" s="107"/>
      <c r="E4052" s="116" t="s">
        <v>75</v>
      </c>
      <c r="F4052" s="116"/>
      <c r="G4052" s="117">
        <v>24.76</v>
      </c>
      <c r="AE4052" s="6" t="s">
        <v>75</v>
      </c>
      <c r="AG4052" s="104">
        <v>24.76</v>
      </c>
    </row>
    <row r="4053" spans="1:33" ht="15" customHeight="1">
      <c r="A4053" s="110" t="s">
        <v>96</v>
      </c>
      <c r="B4053" s="110"/>
      <c r="C4053" s="111" t="s">
        <v>2</v>
      </c>
      <c r="D4053" s="111" t="s">
        <v>3</v>
      </c>
      <c r="E4053" s="111" t="s">
        <v>4</v>
      </c>
      <c r="F4053" s="111" t="s">
        <v>5</v>
      </c>
      <c r="G4053" s="111" t="s">
        <v>6</v>
      </c>
      <c r="AA4053" s="6" t="s">
        <v>96</v>
      </c>
      <c r="AC4053" s="6" t="s">
        <v>2</v>
      </c>
      <c r="AD4053" s="6" t="s">
        <v>3</v>
      </c>
      <c r="AE4053" s="6" t="s">
        <v>4</v>
      </c>
      <c r="AF4053" s="104" t="s">
        <v>5</v>
      </c>
      <c r="AG4053" s="104" t="s">
        <v>6</v>
      </c>
    </row>
    <row r="4054" spans="1:33" ht="15" customHeight="1">
      <c r="A4054" s="112" t="s">
        <v>405</v>
      </c>
      <c r="B4054" s="113" t="s">
        <v>1728</v>
      </c>
      <c r="C4054" s="112" t="s">
        <v>8</v>
      </c>
      <c r="D4054" s="112" t="s">
        <v>36</v>
      </c>
      <c r="E4054" s="114">
        <v>1.2685999999999999</v>
      </c>
      <c r="F4054" s="115">
        <f t="shared" ref="F4054:F4055" si="1089">IF(D4054="H",$K$9*AF4054,$K$10*AF4054)</f>
        <v>16.297499999999999</v>
      </c>
      <c r="G4054" s="115">
        <f t="shared" ref="G4054:G4055" si="1090">TRUNC(F4054*E4054,2)</f>
        <v>20.67</v>
      </c>
      <c r="AA4054" s="6" t="s">
        <v>405</v>
      </c>
      <c r="AB4054" s="6" t="s">
        <v>1728</v>
      </c>
      <c r="AC4054" s="6" t="s">
        <v>8</v>
      </c>
      <c r="AD4054" s="6" t="s">
        <v>36</v>
      </c>
      <c r="AE4054" s="6">
        <v>1.2685999999999999</v>
      </c>
      <c r="AF4054" s="104">
        <v>21.73</v>
      </c>
      <c r="AG4054" s="104">
        <v>27.56</v>
      </c>
    </row>
    <row r="4055" spans="1:33" ht="15" customHeight="1">
      <c r="A4055" s="112" t="s">
        <v>127</v>
      </c>
      <c r="B4055" s="113" t="s">
        <v>1727</v>
      </c>
      <c r="C4055" s="112" t="s">
        <v>8</v>
      </c>
      <c r="D4055" s="112" t="s">
        <v>36</v>
      </c>
      <c r="E4055" s="114">
        <v>0.99670000000000003</v>
      </c>
      <c r="F4055" s="115">
        <f t="shared" si="1089"/>
        <v>12.84</v>
      </c>
      <c r="G4055" s="115">
        <f t="shared" si="1090"/>
        <v>12.79</v>
      </c>
      <c r="AA4055" s="6" t="s">
        <v>127</v>
      </c>
      <c r="AB4055" s="6" t="s">
        <v>1727</v>
      </c>
      <c r="AC4055" s="6" t="s">
        <v>8</v>
      </c>
      <c r="AD4055" s="6" t="s">
        <v>36</v>
      </c>
      <c r="AE4055" s="6">
        <v>0.99670000000000003</v>
      </c>
      <c r="AF4055" s="104">
        <v>17.12</v>
      </c>
      <c r="AG4055" s="104">
        <v>17.059999999999999</v>
      </c>
    </row>
    <row r="4056" spans="1:33" ht="18" customHeight="1">
      <c r="A4056" s="107"/>
      <c r="B4056" s="107"/>
      <c r="C4056" s="107"/>
      <c r="D4056" s="107"/>
      <c r="E4056" s="116" t="s">
        <v>99</v>
      </c>
      <c r="F4056" s="116"/>
      <c r="G4056" s="117">
        <v>44.62</v>
      </c>
      <c r="AE4056" s="6" t="s">
        <v>99</v>
      </c>
      <c r="AG4056" s="104">
        <v>44.62</v>
      </c>
    </row>
    <row r="4057" spans="1:33" ht="15" customHeight="1">
      <c r="A4057" s="110" t="s">
        <v>18</v>
      </c>
      <c r="B4057" s="110"/>
      <c r="C4057" s="111" t="s">
        <v>2</v>
      </c>
      <c r="D4057" s="111" t="s">
        <v>3</v>
      </c>
      <c r="E4057" s="111" t="s">
        <v>4</v>
      </c>
      <c r="F4057" s="111" t="s">
        <v>5</v>
      </c>
      <c r="G4057" s="111" t="s">
        <v>6</v>
      </c>
      <c r="AA4057" s="6" t="s">
        <v>18</v>
      </c>
      <c r="AC4057" s="6" t="s">
        <v>2</v>
      </c>
      <c r="AD4057" s="6" t="s">
        <v>3</v>
      </c>
      <c r="AE4057" s="6" t="s">
        <v>4</v>
      </c>
      <c r="AF4057" s="104" t="s">
        <v>5</v>
      </c>
      <c r="AG4057" s="104" t="s">
        <v>6</v>
      </c>
    </row>
    <row r="4058" spans="1:33" ht="29.1" customHeight="1">
      <c r="A4058" s="112" t="s">
        <v>876</v>
      </c>
      <c r="B4058" s="113" t="s">
        <v>877</v>
      </c>
      <c r="C4058" s="112" t="s">
        <v>8</v>
      </c>
      <c r="D4058" s="112" t="s">
        <v>102</v>
      </c>
      <c r="E4058" s="114">
        <v>2.7799999999999998E-2</v>
      </c>
      <c r="F4058" s="115">
        <f t="shared" ref="F4058:F4061" si="1091">IF(D4058="H",$K$9*AF4058,$K$10*AF4058)</f>
        <v>647.15250000000003</v>
      </c>
      <c r="G4058" s="115">
        <f t="shared" ref="G4058:G4061" si="1092">TRUNC(F4058*E4058,2)</f>
        <v>17.989999999999998</v>
      </c>
      <c r="AA4058" s="6" t="s">
        <v>876</v>
      </c>
      <c r="AB4058" s="6" t="s">
        <v>877</v>
      </c>
      <c r="AC4058" s="6" t="s">
        <v>8</v>
      </c>
      <c r="AD4058" s="6" t="s">
        <v>102</v>
      </c>
      <c r="AE4058" s="6">
        <v>2.7799999999999998E-2</v>
      </c>
      <c r="AF4058" s="104">
        <v>862.87</v>
      </c>
      <c r="AG4058" s="104">
        <v>23.98</v>
      </c>
    </row>
    <row r="4059" spans="1:33" ht="29.1" customHeight="1">
      <c r="A4059" s="112" t="s">
        <v>878</v>
      </c>
      <c r="B4059" s="113" t="s">
        <v>879</v>
      </c>
      <c r="C4059" s="112" t="s">
        <v>8</v>
      </c>
      <c r="D4059" s="112" t="s">
        <v>102</v>
      </c>
      <c r="E4059" s="114">
        <v>3.8999999999999998E-3</v>
      </c>
      <c r="F4059" s="115">
        <f t="shared" si="1091"/>
        <v>391.005</v>
      </c>
      <c r="G4059" s="115">
        <f t="shared" si="1092"/>
        <v>1.52</v>
      </c>
      <c r="AA4059" s="6" t="s">
        <v>878</v>
      </c>
      <c r="AB4059" s="6" t="s">
        <v>879</v>
      </c>
      <c r="AC4059" s="6" t="s">
        <v>8</v>
      </c>
      <c r="AD4059" s="6" t="s">
        <v>102</v>
      </c>
      <c r="AE4059" s="6">
        <v>3.8999999999999998E-3</v>
      </c>
      <c r="AF4059" s="104">
        <v>521.34</v>
      </c>
      <c r="AG4059" s="104">
        <v>2.0299999999999998</v>
      </c>
    </row>
    <row r="4060" spans="1:33" ht="20.100000000000001" customHeight="1">
      <c r="A4060" s="112" t="s">
        <v>1274</v>
      </c>
      <c r="B4060" s="113" t="s">
        <v>1275</v>
      </c>
      <c r="C4060" s="112" t="s">
        <v>8</v>
      </c>
      <c r="D4060" s="112" t="s">
        <v>102</v>
      </c>
      <c r="E4060" s="114">
        <v>1.7500000000000002E-2</v>
      </c>
      <c r="F4060" s="115">
        <f>0.75*AF4060</f>
        <v>2059.4025000000001</v>
      </c>
      <c r="G4060" s="115">
        <f t="shared" si="1092"/>
        <v>36.03</v>
      </c>
      <c r="AA4060" s="6" t="s">
        <v>1274</v>
      </c>
      <c r="AB4060" s="6" t="s">
        <v>1275</v>
      </c>
      <c r="AC4060" s="6" t="s">
        <v>8</v>
      </c>
      <c r="AD4060" s="6" t="s">
        <v>102</v>
      </c>
      <c r="AE4060" s="6">
        <v>1.7500000000000002E-2</v>
      </c>
      <c r="AF4060" s="104">
        <v>2745.87</v>
      </c>
      <c r="AG4060" s="104">
        <v>48.05</v>
      </c>
    </row>
    <row r="4061" spans="1:33" ht="20.100000000000001" customHeight="1">
      <c r="A4061" s="112" t="s">
        <v>1276</v>
      </c>
      <c r="B4061" s="113" t="s">
        <v>1277</v>
      </c>
      <c r="C4061" s="112" t="s">
        <v>8</v>
      </c>
      <c r="D4061" s="112" t="s">
        <v>102</v>
      </c>
      <c r="E4061" s="114">
        <v>3.5999999999999997E-2</v>
      </c>
      <c r="F4061" s="115">
        <f>0.75*AF4061</f>
        <v>307.5675</v>
      </c>
      <c r="G4061" s="115">
        <f t="shared" si="1092"/>
        <v>11.07</v>
      </c>
      <c r="AA4061" s="6" t="s">
        <v>1276</v>
      </c>
      <c r="AB4061" s="6" t="s">
        <v>1277</v>
      </c>
      <c r="AC4061" s="6" t="s">
        <v>8</v>
      </c>
      <c r="AD4061" s="6" t="s">
        <v>102</v>
      </c>
      <c r="AE4061" s="6">
        <v>3.5999999999999997E-2</v>
      </c>
      <c r="AF4061" s="104">
        <v>410.09</v>
      </c>
      <c r="AG4061" s="104">
        <v>14.76</v>
      </c>
    </row>
    <row r="4062" spans="1:33" ht="15" customHeight="1">
      <c r="A4062" s="107"/>
      <c r="B4062" s="107"/>
      <c r="C4062" s="107"/>
      <c r="D4062" s="107"/>
      <c r="E4062" s="116" t="s">
        <v>20</v>
      </c>
      <c r="F4062" s="116"/>
      <c r="G4062" s="117">
        <f>SUM(G4058:G4061)</f>
        <v>66.61</v>
      </c>
      <c r="AE4062" s="6" t="s">
        <v>20</v>
      </c>
      <c r="AG4062" s="104">
        <v>88.82</v>
      </c>
    </row>
    <row r="4063" spans="1:33" ht="15" customHeight="1">
      <c r="A4063" s="107"/>
      <c r="B4063" s="107"/>
      <c r="C4063" s="107"/>
      <c r="D4063" s="107"/>
      <c r="E4063" s="118" t="s">
        <v>21</v>
      </c>
      <c r="F4063" s="118"/>
      <c r="G4063" s="119">
        <f>G4062+G4056+G4052</f>
        <v>135.98999999999998</v>
      </c>
      <c r="AE4063" s="6" t="s">
        <v>21</v>
      </c>
      <c r="AG4063" s="104">
        <v>158.19999999999999</v>
      </c>
    </row>
    <row r="4064" spans="1:33" ht="9.9499999999999993" customHeight="1">
      <c r="A4064" s="107"/>
      <c r="B4064" s="107"/>
      <c r="C4064" s="108"/>
      <c r="D4064" s="108"/>
      <c r="E4064" s="107"/>
      <c r="F4064" s="107"/>
      <c r="G4064" s="107"/>
    </row>
    <row r="4065" spans="1:33" ht="20.100000000000001" customHeight="1">
      <c r="A4065" s="109" t="s">
        <v>1279</v>
      </c>
      <c r="B4065" s="109"/>
      <c r="C4065" s="109"/>
      <c r="D4065" s="109"/>
      <c r="E4065" s="109"/>
      <c r="F4065" s="109"/>
      <c r="G4065" s="109"/>
      <c r="AA4065" s="6" t="s">
        <v>1279</v>
      </c>
    </row>
    <row r="4066" spans="1:33" ht="15" customHeight="1">
      <c r="A4066" s="110" t="s">
        <v>63</v>
      </c>
      <c r="B4066" s="110"/>
      <c r="C4066" s="111" t="s">
        <v>2</v>
      </c>
      <c r="D4066" s="111" t="s">
        <v>3</v>
      </c>
      <c r="E4066" s="111" t="s">
        <v>4</v>
      </c>
      <c r="F4066" s="111" t="s">
        <v>5</v>
      </c>
      <c r="G4066" s="111" t="s">
        <v>6</v>
      </c>
      <c r="AA4066" s="6" t="s">
        <v>63</v>
      </c>
      <c r="AC4066" s="6" t="s">
        <v>2</v>
      </c>
      <c r="AD4066" s="6" t="s">
        <v>3</v>
      </c>
      <c r="AE4066" s="6" t="s">
        <v>4</v>
      </c>
      <c r="AF4066" s="104" t="s">
        <v>5</v>
      </c>
      <c r="AG4066" s="104" t="s">
        <v>6</v>
      </c>
    </row>
    <row r="4067" spans="1:33" ht="20.100000000000001" customHeight="1">
      <c r="A4067" s="112" t="s">
        <v>1280</v>
      </c>
      <c r="B4067" s="113" t="s">
        <v>1281</v>
      </c>
      <c r="C4067" s="112" t="s">
        <v>8</v>
      </c>
      <c r="D4067" s="112" t="s">
        <v>55</v>
      </c>
      <c r="E4067" s="114">
        <v>1</v>
      </c>
      <c r="F4067" s="115">
        <f>0.75*AF4067</f>
        <v>8.5500000000000007</v>
      </c>
      <c r="G4067" s="115">
        <f>TRUNC(F4067*E4067,2)</f>
        <v>8.5500000000000007</v>
      </c>
      <c r="AA4067" s="6" t="s">
        <v>1280</v>
      </c>
      <c r="AB4067" s="6" t="s">
        <v>1281</v>
      </c>
      <c r="AC4067" s="6" t="s">
        <v>8</v>
      </c>
      <c r="AD4067" s="6" t="s">
        <v>55</v>
      </c>
      <c r="AE4067" s="6">
        <v>1</v>
      </c>
      <c r="AF4067" s="104">
        <v>11.4</v>
      </c>
      <c r="AG4067" s="104">
        <v>11.4</v>
      </c>
    </row>
    <row r="4068" spans="1:33" ht="15" customHeight="1">
      <c r="A4068" s="107"/>
      <c r="B4068" s="107"/>
      <c r="C4068" s="107"/>
      <c r="D4068" s="107"/>
      <c r="E4068" s="116" t="s">
        <v>75</v>
      </c>
      <c r="F4068" s="116"/>
      <c r="G4068" s="117">
        <f>SUM(G4066:G4067)</f>
        <v>8.5500000000000007</v>
      </c>
      <c r="AE4068" s="6" t="s">
        <v>75</v>
      </c>
      <c r="AG4068" s="104">
        <v>11.4</v>
      </c>
    </row>
    <row r="4069" spans="1:33" ht="15" customHeight="1">
      <c r="A4069" s="110" t="s">
        <v>96</v>
      </c>
      <c r="B4069" s="110"/>
      <c r="C4069" s="111" t="s">
        <v>2</v>
      </c>
      <c r="D4069" s="111" t="s">
        <v>3</v>
      </c>
      <c r="E4069" s="111" t="s">
        <v>4</v>
      </c>
      <c r="F4069" s="111" t="s">
        <v>5</v>
      </c>
      <c r="G4069" s="111" t="s">
        <v>6</v>
      </c>
      <c r="AA4069" s="6" t="s">
        <v>96</v>
      </c>
      <c r="AC4069" s="6" t="s">
        <v>2</v>
      </c>
      <c r="AD4069" s="6" t="s">
        <v>3</v>
      </c>
      <c r="AE4069" s="6" t="s">
        <v>4</v>
      </c>
      <c r="AF4069" s="104" t="s">
        <v>5</v>
      </c>
      <c r="AG4069" s="104" t="s">
        <v>6</v>
      </c>
    </row>
    <row r="4070" spans="1:33" ht="15" customHeight="1">
      <c r="A4070" s="112" t="s">
        <v>1085</v>
      </c>
      <c r="B4070" s="113" t="s">
        <v>1743</v>
      </c>
      <c r="C4070" s="112" t="s">
        <v>8</v>
      </c>
      <c r="D4070" s="112" t="s">
        <v>36</v>
      </c>
      <c r="E4070" s="114">
        <v>1.7442699999999998E-2</v>
      </c>
      <c r="F4070" s="115">
        <f t="shared" ref="F4070:F4071" si="1093">IF(D4070="H",$K$9*AF4070,$K$10*AF4070)</f>
        <v>13.5975</v>
      </c>
      <c r="G4070" s="115">
        <f t="shared" ref="G4070:G4071" si="1094">TRUNC(F4070*E4070,2)</f>
        <v>0.23</v>
      </c>
      <c r="AA4070" s="6" t="s">
        <v>1085</v>
      </c>
      <c r="AB4070" s="6" t="s">
        <v>1743</v>
      </c>
      <c r="AC4070" s="6" t="s">
        <v>8</v>
      </c>
      <c r="AD4070" s="6" t="s">
        <v>36</v>
      </c>
      <c r="AE4070" s="6">
        <v>1.7442699999999998E-2</v>
      </c>
      <c r="AF4070" s="104">
        <v>18.13</v>
      </c>
      <c r="AG4070" s="104">
        <v>0.31</v>
      </c>
    </row>
    <row r="4071" spans="1:33" ht="15" customHeight="1">
      <c r="A4071" s="112" t="s">
        <v>1086</v>
      </c>
      <c r="B4071" s="113" t="s">
        <v>1744</v>
      </c>
      <c r="C4071" s="112" t="s">
        <v>8</v>
      </c>
      <c r="D4071" s="112" t="s">
        <v>36</v>
      </c>
      <c r="E4071" s="114">
        <v>0.157</v>
      </c>
      <c r="F4071" s="115">
        <f t="shared" si="1093"/>
        <v>16.484999999999999</v>
      </c>
      <c r="G4071" s="115">
        <f t="shared" si="1094"/>
        <v>2.58</v>
      </c>
      <c r="AA4071" s="6" t="s">
        <v>1086</v>
      </c>
      <c r="AB4071" s="6" t="s">
        <v>1744</v>
      </c>
      <c r="AC4071" s="6" t="s">
        <v>8</v>
      </c>
      <c r="AD4071" s="6" t="s">
        <v>36</v>
      </c>
      <c r="AE4071" s="6">
        <v>0.157</v>
      </c>
      <c r="AF4071" s="104">
        <v>21.98</v>
      </c>
      <c r="AG4071" s="104">
        <v>3.45</v>
      </c>
    </row>
    <row r="4072" spans="1:33" ht="18" customHeight="1">
      <c r="A4072" s="107"/>
      <c r="B4072" s="107"/>
      <c r="C4072" s="107"/>
      <c r="D4072" s="107"/>
      <c r="E4072" s="116" t="s">
        <v>99</v>
      </c>
      <c r="F4072" s="116"/>
      <c r="G4072" s="117">
        <f>SUM(G4070:G4071)</f>
        <v>2.81</v>
      </c>
      <c r="AE4072" s="6" t="s">
        <v>99</v>
      </c>
      <c r="AG4072" s="104">
        <v>3.76</v>
      </c>
    </row>
    <row r="4073" spans="1:33" ht="15" customHeight="1">
      <c r="A4073" s="107"/>
      <c r="B4073" s="107"/>
      <c r="C4073" s="107"/>
      <c r="D4073" s="107"/>
      <c r="E4073" s="118" t="s">
        <v>21</v>
      </c>
      <c r="F4073" s="118"/>
      <c r="G4073" s="119">
        <f>G4072+G4068</f>
        <v>11.360000000000001</v>
      </c>
      <c r="AE4073" s="6" t="s">
        <v>21</v>
      </c>
      <c r="AG4073" s="104">
        <v>15.16</v>
      </c>
    </row>
    <row r="4074" spans="1:33" ht="9.9499999999999993" customHeight="1">
      <c r="A4074" s="107"/>
      <c r="B4074" s="107"/>
      <c r="C4074" s="108"/>
      <c r="D4074" s="108"/>
      <c r="E4074" s="107"/>
      <c r="F4074" s="107"/>
      <c r="G4074" s="107"/>
    </row>
    <row r="4075" spans="1:33" ht="20.100000000000001" customHeight="1">
      <c r="A4075" s="109" t="s">
        <v>1282</v>
      </c>
      <c r="B4075" s="109"/>
      <c r="C4075" s="109"/>
      <c r="D4075" s="109"/>
      <c r="E4075" s="109"/>
      <c r="F4075" s="109"/>
      <c r="G4075" s="109"/>
      <c r="AA4075" s="6" t="s">
        <v>1282</v>
      </c>
    </row>
    <row r="4076" spans="1:33" ht="15" customHeight="1">
      <c r="A4076" s="110" t="s">
        <v>63</v>
      </c>
      <c r="B4076" s="110"/>
      <c r="C4076" s="111" t="s">
        <v>2</v>
      </c>
      <c r="D4076" s="111" t="s">
        <v>3</v>
      </c>
      <c r="E4076" s="111" t="s">
        <v>4</v>
      </c>
      <c r="F4076" s="111" t="s">
        <v>5</v>
      </c>
      <c r="G4076" s="111" t="s">
        <v>6</v>
      </c>
      <c r="AA4076" s="6" t="s">
        <v>63</v>
      </c>
      <c r="AC4076" s="6" t="s">
        <v>2</v>
      </c>
      <c r="AD4076" s="6" t="s">
        <v>3</v>
      </c>
      <c r="AE4076" s="6" t="s">
        <v>4</v>
      </c>
      <c r="AF4076" s="104" t="s">
        <v>5</v>
      </c>
      <c r="AG4076" s="104" t="s">
        <v>6</v>
      </c>
    </row>
    <row r="4077" spans="1:33" ht="20.100000000000001" customHeight="1">
      <c r="A4077" s="112" t="s">
        <v>1283</v>
      </c>
      <c r="B4077" s="113" t="s">
        <v>1284</v>
      </c>
      <c r="C4077" s="112" t="s">
        <v>8</v>
      </c>
      <c r="D4077" s="112" t="s">
        <v>90</v>
      </c>
      <c r="E4077" s="114">
        <v>1</v>
      </c>
      <c r="F4077" s="115">
        <f>0.75*AF4077</f>
        <v>16.634999999999998</v>
      </c>
      <c r="G4077" s="115">
        <f>ROUND(F4077*E4077,2)</f>
        <v>16.64</v>
      </c>
      <c r="AA4077" s="6" t="s">
        <v>1283</v>
      </c>
      <c r="AB4077" s="6" t="s">
        <v>1284</v>
      </c>
      <c r="AC4077" s="6" t="s">
        <v>8</v>
      </c>
      <c r="AD4077" s="6" t="s">
        <v>90</v>
      </c>
      <c r="AE4077" s="6">
        <v>1</v>
      </c>
      <c r="AF4077" s="104">
        <v>22.18</v>
      </c>
      <c r="AG4077" s="104">
        <v>22.18</v>
      </c>
    </row>
    <row r="4078" spans="1:33" ht="15" customHeight="1">
      <c r="A4078" s="107"/>
      <c r="B4078" s="107"/>
      <c r="C4078" s="107"/>
      <c r="D4078" s="107"/>
      <c r="E4078" s="116" t="s">
        <v>75</v>
      </c>
      <c r="F4078" s="116"/>
      <c r="G4078" s="117">
        <f>SUM(G4077)</f>
        <v>16.64</v>
      </c>
      <c r="AE4078" s="6" t="s">
        <v>75</v>
      </c>
      <c r="AG4078" s="104">
        <v>22.18</v>
      </c>
    </row>
    <row r="4079" spans="1:33" ht="15" customHeight="1">
      <c r="A4079" s="107"/>
      <c r="B4079" s="107"/>
      <c r="C4079" s="107"/>
      <c r="D4079" s="107"/>
      <c r="E4079" s="118" t="s">
        <v>21</v>
      </c>
      <c r="F4079" s="118"/>
      <c r="G4079" s="119">
        <f>G4078</f>
        <v>16.64</v>
      </c>
      <c r="AE4079" s="6" t="s">
        <v>21</v>
      </c>
      <c r="AG4079" s="104">
        <v>22.18</v>
      </c>
    </row>
    <row r="4080" spans="1:33" ht="9.9499999999999993" customHeight="1">
      <c r="A4080" s="107"/>
      <c r="B4080" s="107"/>
      <c r="C4080" s="108"/>
      <c r="D4080" s="108"/>
      <c r="E4080" s="107"/>
      <c r="F4080" s="107"/>
      <c r="G4080" s="107"/>
    </row>
    <row r="4081" spans="1:33" ht="20.100000000000001" customHeight="1">
      <c r="A4081" s="109" t="s">
        <v>1285</v>
      </c>
      <c r="B4081" s="109"/>
      <c r="C4081" s="109"/>
      <c r="D4081" s="109"/>
      <c r="E4081" s="109"/>
      <c r="F4081" s="109"/>
      <c r="G4081" s="109"/>
      <c r="AA4081" s="6" t="s">
        <v>1285</v>
      </c>
    </row>
    <row r="4082" spans="1:33" ht="15" customHeight="1">
      <c r="A4082" s="110" t="s">
        <v>63</v>
      </c>
      <c r="B4082" s="110"/>
      <c r="C4082" s="111" t="s">
        <v>2</v>
      </c>
      <c r="D4082" s="111" t="s">
        <v>3</v>
      </c>
      <c r="E4082" s="111" t="s">
        <v>4</v>
      </c>
      <c r="F4082" s="111" t="s">
        <v>5</v>
      </c>
      <c r="G4082" s="111" t="s">
        <v>6</v>
      </c>
      <c r="AA4082" s="6" t="s">
        <v>63</v>
      </c>
      <c r="AC4082" s="6" t="s">
        <v>2</v>
      </c>
      <c r="AD4082" s="6" t="s">
        <v>3</v>
      </c>
      <c r="AE4082" s="6" t="s">
        <v>4</v>
      </c>
      <c r="AF4082" s="104" t="s">
        <v>5</v>
      </c>
      <c r="AG4082" s="104" t="s">
        <v>6</v>
      </c>
    </row>
    <row r="4083" spans="1:33" ht="20.100000000000001" customHeight="1">
      <c r="A4083" s="112" t="s">
        <v>1286</v>
      </c>
      <c r="B4083" s="113" t="s">
        <v>1287</v>
      </c>
      <c r="C4083" s="112" t="s">
        <v>8</v>
      </c>
      <c r="D4083" s="112" t="s">
        <v>55</v>
      </c>
      <c r="E4083" s="114">
        <v>1</v>
      </c>
      <c r="F4083" s="115">
        <f>0.75*AF4083</f>
        <v>1.1775</v>
      </c>
      <c r="G4083" s="115">
        <f>ROUND(F4083*E4083,2)</f>
        <v>1.18</v>
      </c>
      <c r="AA4083" s="6" t="s">
        <v>1286</v>
      </c>
      <c r="AB4083" s="6" t="s">
        <v>1287</v>
      </c>
      <c r="AC4083" s="6" t="s">
        <v>8</v>
      </c>
      <c r="AD4083" s="6" t="s">
        <v>55</v>
      </c>
      <c r="AE4083" s="6">
        <v>1</v>
      </c>
      <c r="AF4083" s="104">
        <v>1.57</v>
      </c>
      <c r="AG4083" s="104">
        <v>1.57</v>
      </c>
    </row>
    <row r="4084" spans="1:33" ht="15" customHeight="1">
      <c r="A4084" s="107"/>
      <c r="B4084" s="107"/>
      <c r="C4084" s="107"/>
      <c r="D4084" s="107"/>
      <c r="E4084" s="116" t="s">
        <v>75</v>
      </c>
      <c r="F4084" s="116"/>
      <c r="G4084" s="117">
        <f>SUM(G4083)</f>
        <v>1.18</v>
      </c>
      <c r="AE4084" s="6" t="s">
        <v>75</v>
      </c>
      <c r="AG4084" s="104">
        <v>1.57</v>
      </c>
    </row>
    <row r="4085" spans="1:33" ht="15" customHeight="1">
      <c r="A4085" s="107"/>
      <c r="B4085" s="107"/>
      <c r="C4085" s="107"/>
      <c r="D4085" s="107"/>
      <c r="E4085" s="118" t="s">
        <v>21</v>
      </c>
      <c r="F4085" s="118"/>
      <c r="G4085" s="119">
        <f>G4084</f>
        <v>1.18</v>
      </c>
      <c r="AE4085" s="6" t="s">
        <v>21</v>
      </c>
      <c r="AG4085" s="104">
        <v>1.57</v>
      </c>
    </row>
    <row r="4086" spans="1:33" ht="9.9499999999999993" customHeight="1">
      <c r="A4086" s="107"/>
      <c r="B4086" s="107"/>
      <c r="C4086" s="108"/>
      <c r="D4086" s="108"/>
      <c r="E4086" s="107"/>
      <c r="F4086" s="107"/>
      <c r="G4086" s="107"/>
    </row>
    <row r="4087" spans="1:33" ht="20.100000000000001" customHeight="1">
      <c r="A4087" s="109" t="s">
        <v>1288</v>
      </c>
      <c r="B4087" s="109"/>
      <c r="C4087" s="109"/>
      <c r="D4087" s="109"/>
      <c r="E4087" s="109"/>
      <c r="F4087" s="109"/>
      <c r="G4087" s="109"/>
      <c r="AA4087" s="6" t="s">
        <v>1288</v>
      </c>
    </row>
    <row r="4088" spans="1:33" ht="15" customHeight="1">
      <c r="A4088" s="110" t="s">
        <v>63</v>
      </c>
      <c r="B4088" s="110"/>
      <c r="C4088" s="111" t="s">
        <v>2</v>
      </c>
      <c r="D4088" s="111" t="s">
        <v>3</v>
      </c>
      <c r="E4088" s="111" t="s">
        <v>4</v>
      </c>
      <c r="F4088" s="111" t="s">
        <v>5</v>
      </c>
      <c r="G4088" s="111" t="s">
        <v>6</v>
      </c>
      <c r="AA4088" s="6" t="s">
        <v>63</v>
      </c>
      <c r="AC4088" s="6" t="s">
        <v>2</v>
      </c>
      <c r="AD4088" s="6" t="s">
        <v>3</v>
      </c>
      <c r="AE4088" s="6" t="s">
        <v>4</v>
      </c>
      <c r="AF4088" s="104" t="s">
        <v>5</v>
      </c>
      <c r="AG4088" s="104" t="s">
        <v>6</v>
      </c>
    </row>
    <row r="4089" spans="1:33" ht="15" customHeight="1">
      <c r="A4089" s="112">
        <v>4634</v>
      </c>
      <c r="B4089" s="113" t="s">
        <v>1289</v>
      </c>
      <c r="C4089" s="112" t="s">
        <v>48</v>
      </c>
      <c r="D4089" s="112" t="s">
        <v>1261</v>
      </c>
      <c r="E4089" s="114">
        <v>1</v>
      </c>
      <c r="F4089" s="115">
        <f>0.75*AF4089</f>
        <v>148.5</v>
      </c>
      <c r="G4089" s="115">
        <f>TRUNC(F4089*E4089,2)</f>
        <v>148.5</v>
      </c>
      <c r="AA4089" s="6">
        <v>4634</v>
      </c>
      <c r="AB4089" s="6" t="s">
        <v>1289</v>
      </c>
      <c r="AC4089" s="6" t="s">
        <v>48</v>
      </c>
      <c r="AD4089" s="6" t="s">
        <v>1261</v>
      </c>
      <c r="AE4089" s="6">
        <v>1</v>
      </c>
      <c r="AF4089" s="104">
        <v>198</v>
      </c>
      <c r="AG4089" s="104">
        <v>198</v>
      </c>
    </row>
    <row r="4090" spans="1:33" ht="15" customHeight="1">
      <c r="A4090" s="107"/>
      <c r="B4090" s="107"/>
      <c r="C4090" s="107"/>
      <c r="D4090" s="107"/>
      <c r="E4090" s="116" t="s">
        <v>75</v>
      </c>
      <c r="F4090" s="116"/>
      <c r="G4090" s="117">
        <f>SUM(G4088:G4089)</f>
        <v>148.5</v>
      </c>
      <c r="AE4090" s="6" t="s">
        <v>75</v>
      </c>
      <c r="AG4090" s="104">
        <v>198</v>
      </c>
    </row>
    <row r="4091" spans="1:33" ht="15" customHeight="1">
      <c r="A4091" s="110" t="s">
        <v>96</v>
      </c>
      <c r="B4091" s="110"/>
      <c r="C4091" s="111" t="s">
        <v>2</v>
      </c>
      <c r="D4091" s="111" t="s">
        <v>3</v>
      </c>
      <c r="E4091" s="111" t="s">
        <v>4</v>
      </c>
      <c r="F4091" s="111" t="s">
        <v>5</v>
      </c>
      <c r="G4091" s="111" t="s">
        <v>6</v>
      </c>
      <c r="AA4091" s="6" t="s">
        <v>96</v>
      </c>
      <c r="AC4091" s="6" t="s">
        <v>2</v>
      </c>
      <c r="AD4091" s="6" t="s">
        <v>3</v>
      </c>
      <c r="AE4091" s="6" t="s">
        <v>4</v>
      </c>
      <c r="AF4091" s="104" t="s">
        <v>5</v>
      </c>
      <c r="AG4091" s="104" t="s">
        <v>6</v>
      </c>
    </row>
    <row r="4092" spans="1:33" ht="15" customHeight="1">
      <c r="A4092" s="112">
        <v>88247</v>
      </c>
      <c r="B4092" s="113" t="s">
        <v>2172</v>
      </c>
      <c r="C4092" s="112" t="s">
        <v>8</v>
      </c>
      <c r="D4092" s="112" t="s">
        <v>36</v>
      </c>
      <c r="E4092" s="114" t="s">
        <v>2249</v>
      </c>
      <c r="F4092" s="115">
        <f t="shared" ref="F4092:F4093" si="1095">IF(D4092="H",$K$9*AF4092,$K$10*AF4092)</f>
        <v>13.5975</v>
      </c>
      <c r="G4092" s="115">
        <f t="shared" ref="G4092:G4093" si="1096">TRUNC(F4092*E4092,2)</f>
        <v>16.309999999999999</v>
      </c>
      <c r="AA4092" s="6">
        <v>88247</v>
      </c>
      <c r="AB4092" s="6" t="s">
        <v>2172</v>
      </c>
      <c r="AC4092" s="6" t="s">
        <v>8</v>
      </c>
      <c r="AD4092" s="6" t="s">
        <v>36</v>
      </c>
      <c r="AE4092" s="6" t="s">
        <v>2249</v>
      </c>
      <c r="AF4092" s="104" t="s">
        <v>2250</v>
      </c>
      <c r="AG4092" s="104">
        <v>21.76</v>
      </c>
    </row>
    <row r="4093" spans="1:33" ht="15" customHeight="1">
      <c r="A4093" s="112">
        <v>88264</v>
      </c>
      <c r="B4093" s="113" t="s">
        <v>2073</v>
      </c>
      <c r="C4093" s="112" t="s">
        <v>8</v>
      </c>
      <c r="D4093" s="112" t="s">
        <v>36</v>
      </c>
      <c r="E4093" s="114" t="s">
        <v>2249</v>
      </c>
      <c r="F4093" s="115">
        <f t="shared" si="1095"/>
        <v>16.484999999999999</v>
      </c>
      <c r="G4093" s="115">
        <f t="shared" si="1096"/>
        <v>19.78</v>
      </c>
      <c r="AA4093" s="6">
        <v>88264</v>
      </c>
      <c r="AB4093" s="6" t="s">
        <v>2073</v>
      </c>
      <c r="AC4093" s="6" t="s">
        <v>8</v>
      </c>
      <c r="AD4093" s="6" t="s">
        <v>36</v>
      </c>
      <c r="AE4093" s="6" t="s">
        <v>2249</v>
      </c>
      <c r="AF4093" s="104" t="s">
        <v>2074</v>
      </c>
      <c r="AG4093" s="104">
        <v>26.38</v>
      </c>
    </row>
    <row r="4094" spans="1:33" ht="15" customHeight="1">
      <c r="A4094" s="107"/>
      <c r="B4094" s="107"/>
      <c r="C4094" s="107"/>
      <c r="D4094" s="107"/>
      <c r="E4094" s="116" t="s">
        <v>99</v>
      </c>
      <c r="F4094" s="116"/>
      <c r="G4094" s="117">
        <f>SUM(G4092:G4093)</f>
        <v>36.090000000000003</v>
      </c>
      <c r="AE4094" s="6" t="s">
        <v>99</v>
      </c>
      <c r="AG4094" s="104">
        <v>48.14</v>
      </c>
    </row>
    <row r="4095" spans="1:33" ht="15" customHeight="1">
      <c r="A4095" s="107"/>
      <c r="B4095" s="107"/>
      <c r="C4095" s="107"/>
      <c r="D4095" s="107"/>
      <c r="E4095" s="118" t="s">
        <v>21</v>
      </c>
      <c r="F4095" s="118"/>
      <c r="G4095" s="119">
        <f>G4094+G4090</f>
        <v>184.59</v>
      </c>
      <c r="AE4095" s="6" t="s">
        <v>21</v>
      </c>
      <c r="AG4095" s="104">
        <v>246.14</v>
      </c>
    </row>
    <row r="4096" spans="1:33" ht="9.9499999999999993" customHeight="1">
      <c r="A4096" s="107"/>
      <c r="B4096" s="107"/>
      <c r="C4096" s="108"/>
      <c r="D4096" s="108"/>
      <c r="E4096" s="107"/>
      <c r="F4096" s="107"/>
      <c r="G4096" s="107"/>
    </row>
    <row r="4097" spans="1:33" ht="20.100000000000001" customHeight="1">
      <c r="A4097" s="109" t="s">
        <v>1290</v>
      </c>
      <c r="B4097" s="109"/>
      <c r="C4097" s="109"/>
      <c r="D4097" s="109"/>
      <c r="E4097" s="109"/>
      <c r="F4097" s="109"/>
      <c r="G4097" s="109"/>
      <c r="AA4097" s="6" t="s">
        <v>1290</v>
      </c>
    </row>
    <row r="4098" spans="1:33" ht="15" customHeight="1">
      <c r="A4098" s="110" t="s">
        <v>63</v>
      </c>
      <c r="B4098" s="110"/>
      <c r="C4098" s="111" t="s">
        <v>2</v>
      </c>
      <c r="D4098" s="111" t="s">
        <v>3</v>
      </c>
      <c r="E4098" s="111" t="s">
        <v>4</v>
      </c>
      <c r="F4098" s="111" t="s">
        <v>5</v>
      </c>
      <c r="G4098" s="111" t="s">
        <v>6</v>
      </c>
      <c r="AA4098" s="6" t="s">
        <v>63</v>
      </c>
      <c r="AC4098" s="6" t="s">
        <v>2</v>
      </c>
      <c r="AD4098" s="6" t="s">
        <v>3</v>
      </c>
      <c r="AE4098" s="6" t="s">
        <v>4</v>
      </c>
      <c r="AF4098" s="104" t="s">
        <v>5</v>
      </c>
      <c r="AG4098" s="104" t="s">
        <v>6</v>
      </c>
    </row>
    <row r="4099" spans="1:33" ht="15" customHeight="1">
      <c r="A4099" s="112" t="s">
        <v>1291</v>
      </c>
      <c r="B4099" s="113" t="s">
        <v>1292</v>
      </c>
      <c r="C4099" s="112" t="s">
        <v>8</v>
      </c>
      <c r="D4099" s="112" t="s">
        <v>87</v>
      </c>
      <c r="E4099" s="114">
        <v>1.1000000000000001</v>
      </c>
      <c r="F4099" s="115">
        <f>0.75*AF4099</f>
        <v>38.047499999999999</v>
      </c>
      <c r="G4099" s="115">
        <f>TRUNC(F4099*E4099,2)</f>
        <v>41.85</v>
      </c>
      <c r="AA4099" s="6" t="s">
        <v>1291</v>
      </c>
      <c r="AB4099" s="6" t="s">
        <v>1292</v>
      </c>
      <c r="AC4099" s="6" t="s">
        <v>8</v>
      </c>
      <c r="AD4099" s="6" t="s">
        <v>87</v>
      </c>
      <c r="AE4099" s="6">
        <v>1.1000000000000001</v>
      </c>
      <c r="AF4099" s="104">
        <v>50.73</v>
      </c>
      <c r="AG4099" s="104">
        <v>55.8</v>
      </c>
    </row>
    <row r="4100" spans="1:33" ht="15" customHeight="1">
      <c r="A4100" s="107"/>
      <c r="B4100" s="107"/>
      <c r="C4100" s="107"/>
      <c r="D4100" s="107"/>
      <c r="E4100" s="116" t="s">
        <v>75</v>
      </c>
      <c r="F4100" s="116"/>
      <c r="G4100" s="117">
        <f>SUM(G4098:G4099)</f>
        <v>41.85</v>
      </c>
      <c r="AE4100" s="6" t="s">
        <v>75</v>
      </c>
      <c r="AG4100" s="104">
        <v>55.8</v>
      </c>
    </row>
    <row r="4101" spans="1:33" ht="15" customHeight="1">
      <c r="A4101" s="110" t="s">
        <v>96</v>
      </c>
      <c r="B4101" s="110"/>
      <c r="C4101" s="111" t="s">
        <v>2</v>
      </c>
      <c r="D4101" s="111" t="s">
        <v>3</v>
      </c>
      <c r="E4101" s="111" t="s">
        <v>4</v>
      </c>
      <c r="F4101" s="111" t="s">
        <v>5</v>
      </c>
      <c r="G4101" s="111" t="s">
        <v>6</v>
      </c>
      <c r="AA4101" s="6" t="s">
        <v>96</v>
      </c>
      <c r="AC4101" s="6" t="s">
        <v>2</v>
      </c>
      <c r="AD4101" s="6" t="s">
        <v>3</v>
      </c>
      <c r="AE4101" s="6" t="s">
        <v>4</v>
      </c>
      <c r="AF4101" s="104" t="s">
        <v>5</v>
      </c>
      <c r="AG4101" s="104" t="s">
        <v>6</v>
      </c>
    </row>
    <row r="4102" spans="1:33" ht="15" customHeight="1">
      <c r="A4102" s="112" t="s">
        <v>1085</v>
      </c>
      <c r="B4102" s="113" t="s">
        <v>1743</v>
      </c>
      <c r="C4102" s="112" t="s">
        <v>8</v>
      </c>
      <c r="D4102" s="112" t="s">
        <v>36</v>
      </c>
      <c r="E4102" s="114">
        <v>3.3700000000000001E-2</v>
      </c>
      <c r="F4102" s="115">
        <f t="shared" ref="F4102:F4103" si="1097">IF(D4102="H",$K$9*AF4102,$K$10*AF4102)</f>
        <v>13.5975</v>
      </c>
      <c r="G4102" s="115">
        <f t="shared" ref="G4102:G4103" si="1098">TRUNC(F4102*E4102,2)</f>
        <v>0.45</v>
      </c>
      <c r="AA4102" s="6" t="s">
        <v>1085</v>
      </c>
      <c r="AB4102" s="6" t="s">
        <v>1743</v>
      </c>
      <c r="AC4102" s="6" t="s">
        <v>8</v>
      </c>
      <c r="AD4102" s="6" t="s">
        <v>36</v>
      </c>
      <c r="AE4102" s="6">
        <v>3.3700000000000001E-2</v>
      </c>
      <c r="AF4102" s="104">
        <v>18.13</v>
      </c>
      <c r="AG4102" s="104">
        <v>0.61</v>
      </c>
    </row>
    <row r="4103" spans="1:33" ht="15" customHeight="1">
      <c r="A4103" s="112" t="s">
        <v>1086</v>
      </c>
      <c r="B4103" s="113" t="s">
        <v>1744</v>
      </c>
      <c r="C4103" s="112" t="s">
        <v>8</v>
      </c>
      <c r="D4103" s="112" t="s">
        <v>36</v>
      </c>
      <c r="E4103" s="114">
        <v>3.3700000000000001E-2</v>
      </c>
      <c r="F4103" s="115">
        <f t="shared" si="1097"/>
        <v>16.484999999999999</v>
      </c>
      <c r="G4103" s="115">
        <f t="shared" si="1098"/>
        <v>0.55000000000000004</v>
      </c>
      <c r="AA4103" s="6" t="s">
        <v>1086</v>
      </c>
      <c r="AB4103" s="6" t="s">
        <v>1744</v>
      </c>
      <c r="AC4103" s="6" t="s">
        <v>8</v>
      </c>
      <c r="AD4103" s="6" t="s">
        <v>36</v>
      </c>
      <c r="AE4103" s="6">
        <v>3.3700000000000001E-2</v>
      </c>
      <c r="AF4103" s="104">
        <v>21.98</v>
      </c>
      <c r="AG4103" s="104">
        <v>0.74</v>
      </c>
    </row>
    <row r="4104" spans="1:33" ht="18" customHeight="1">
      <c r="A4104" s="107"/>
      <c r="B4104" s="107"/>
      <c r="C4104" s="107"/>
      <c r="D4104" s="107"/>
      <c r="E4104" s="116" t="s">
        <v>99</v>
      </c>
      <c r="F4104" s="116"/>
      <c r="G4104" s="117">
        <f>SUM(G4102:G4103)</f>
        <v>1</v>
      </c>
      <c r="AE4104" s="6" t="s">
        <v>99</v>
      </c>
      <c r="AG4104" s="104">
        <v>1.35</v>
      </c>
    </row>
    <row r="4105" spans="1:33" ht="15" customHeight="1">
      <c r="A4105" s="107"/>
      <c r="B4105" s="107"/>
      <c r="C4105" s="107"/>
      <c r="D4105" s="107"/>
      <c r="E4105" s="118" t="s">
        <v>21</v>
      </c>
      <c r="F4105" s="118"/>
      <c r="G4105" s="119">
        <f>G4104+G4100</f>
        <v>42.85</v>
      </c>
      <c r="AE4105" s="6" t="s">
        <v>21</v>
      </c>
      <c r="AG4105" s="104">
        <v>57.15</v>
      </c>
    </row>
    <row r="4106" spans="1:33" ht="9.9499999999999993" customHeight="1">
      <c r="A4106" s="107"/>
      <c r="B4106" s="107"/>
      <c r="C4106" s="108"/>
      <c r="D4106" s="108"/>
      <c r="E4106" s="107"/>
      <c r="F4106" s="107"/>
      <c r="G4106" s="107"/>
    </row>
    <row r="4107" spans="1:33" ht="20.100000000000001" customHeight="1">
      <c r="A4107" s="109" t="s">
        <v>1293</v>
      </c>
      <c r="B4107" s="109"/>
      <c r="C4107" s="109"/>
      <c r="D4107" s="109"/>
      <c r="E4107" s="109"/>
      <c r="F4107" s="109"/>
      <c r="G4107" s="109"/>
      <c r="AA4107" s="6" t="s">
        <v>1293</v>
      </c>
    </row>
    <row r="4108" spans="1:33" ht="15" customHeight="1">
      <c r="A4108" s="110" t="s">
        <v>63</v>
      </c>
      <c r="B4108" s="110"/>
      <c r="C4108" s="111" t="s">
        <v>2</v>
      </c>
      <c r="D4108" s="111" t="s">
        <v>3</v>
      </c>
      <c r="E4108" s="111" t="s">
        <v>4</v>
      </c>
      <c r="F4108" s="111" t="s">
        <v>5</v>
      </c>
      <c r="G4108" s="111" t="s">
        <v>6</v>
      </c>
      <c r="AA4108" s="6" t="s">
        <v>63</v>
      </c>
      <c r="AC4108" s="6" t="s">
        <v>2</v>
      </c>
      <c r="AD4108" s="6" t="s">
        <v>3</v>
      </c>
      <c r="AE4108" s="6" t="s">
        <v>4</v>
      </c>
      <c r="AF4108" s="104" t="s">
        <v>5</v>
      </c>
      <c r="AG4108" s="104" t="s">
        <v>6</v>
      </c>
    </row>
    <row r="4109" spans="1:33" ht="29.1" customHeight="1">
      <c r="A4109" s="112" t="s">
        <v>1182</v>
      </c>
      <c r="B4109" s="113" t="s">
        <v>1183</v>
      </c>
      <c r="C4109" s="112" t="s">
        <v>8</v>
      </c>
      <c r="D4109" s="112" t="s">
        <v>87</v>
      </c>
      <c r="E4109" s="114">
        <v>1.0149999999999999</v>
      </c>
      <c r="F4109" s="115">
        <f>0.75*AF4109</f>
        <v>50.625</v>
      </c>
      <c r="G4109" s="115">
        <f>ROUND(F4109*E4109,2)</f>
        <v>51.38</v>
      </c>
      <c r="AA4109" s="6" t="s">
        <v>1182</v>
      </c>
      <c r="AB4109" s="6" t="s">
        <v>1183</v>
      </c>
      <c r="AC4109" s="6" t="s">
        <v>8</v>
      </c>
      <c r="AD4109" s="6" t="s">
        <v>87</v>
      </c>
      <c r="AE4109" s="6">
        <v>1.0149999999999999</v>
      </c>
      <c r="AF4109" s="104">
        <v>67.5</v>
      </c>
      <c r="AG4109" s="104">
        <v>68.510000000000005</v>
      </c>
    </row>
    <row r="4110" spans="1:33" ht="20.100000000000001" customHeight="1">
      <c r="A4110" s="112" t="s">
        <v>1161</v>
      </c>
      <c r="B4110" s="113" t="s">
        <v>1162</v>
      </c>
      <c r="C4110" s="112" t="s">
        <v>8</v>
      </c>
      <c r="D4110" s="112" t="s">
        <v>55</v>
      </c>
      <c r="E4110" s="114">
        <v>8.9999999999999993E-3</v>
      </c>
      <c r="F4110" s="115">
        <f t="shared" ref="F4109:F4110" si="1099">IF(D4110="H",$K$9*AF4110,$K$10*AF4110)</f>
        <v>3.7425000000000002</v>
      </c>
      <c r="G4110" s="115">
        <f>ROUND(F4110*E4110,2)</f>
        <v>0.03</v>
      </c>
      <c r="AA4110" s="6" t="s">
        <v>1161</v>
      </c>
      <c r="AB4110" s="6" t="s">
        <v>1162</v>
      </c>
      <c r="AC4110" s="6" t="s">
        <v>8</v>
      </c>
      <c r="AD4110" s="6" t="s">
        <v>55</v>
      </c>
      <c r="AE4110" s="6">
        <v>8.9999999999999993E-3</v>
      </c>
      <c r="AF4110" s="104">
        <v>4.99</v>
      </c>
      <c r="AG4110" s="104">
        <v>0.04</v>
      </c>
    </row>
    <row r="4111" spans="1:33" ht="15" customHeight="1">
      <c r="A4111" s="107"/>
      <c r="B4111" s="107"/>
      <c r="C4111" s="107"/>
      <c r="D4111" s="107"/>
      <c r="E4111" s="116" t="s">
        <v>75</v>
      </c>
      <c r="F4111" s="116"/>
      <c r="G4111" s="117">
        <f>SUM(G4109:G4110)</f>
        <v>51.410000000000004</v>
      </c>
      <c r="AE4111" s="6" t="s">
        <v>75</v>
      </c>
      <c r="AG4111" s="104">
        <v>68.55</v>
      </c>
    </row>
    <row r="4112" spans="1:33" ht="15" customHeight="1">
      <c r="A4112" s="110" t="s">
        <v>96</v>
      </c>
      <c r="B4112" s="110"/>
      <c r="C4112" s="111" t="s">
        <v>2</v>
      </c>
      <c r="D4112" s="111" t="s">
        <v>3</v>
      </c>
      <c r="E4112" s="111" t="s">
        <v>4</v>
      </c>
      <c r="F4112" s="111" t="s">
        <v>5</v>
      </c>
      <c r="G4112" s="111" t="s">
        <v>6</v>
      </c>
      <c r="AA4112" s="6" t="s">
        <v>96</v>
      </c>
      <c r="AC4112" s="6" t="s">
        <v>2</v>
      </c>
      <c r="AD4112" s="6" t="s">
        <v>3</v>
      </c>
      <c r="AE4112" s="6" t="s">
        <v>4</v>
      </c>
      <c r="AF4112" s="104" t="s">
        <v>5</v>
      </c>
      <c r="AG4112" s="104" t="s">
        <v>6</v>
      </c>
    </row>
    <row r="4113" spans="1:33" ht="15" customHeight="1">
      <c r="A4113" s="112" t="s">
        <v>1085</v>
      </c>
      <c r="B4113" s="113" t="s">
        <v>1743</v>
      </c>
      <c r="C4113" s="112" t="s">
        <v>8</v>
      </c>
      <c r="D4113" s="112" t="s">
        <v>36</v>
      </c>
      <c r="E4113" s="114">
        <v>0.1007</v>
      </c>
      <c r="F4113" s="115">
        <f t="shared" ref="F4113:F4114" si="1100">IF(D4113="H",$K$9*AF4113,$K$10*AF4113)</f>
        <v>13.5975</v>
      </c>
      <c r="G4113" s="115">
        <f t="shared" ref="G4113:G4114" si="1101">ROUND(F4113*E4113,2)</f>
        <v>1.37</v>
      </c>
      <c r="AA4113" s="6" t="s">
        <v>1085</v>
      </c>
      <c r="AB4113" s="6" t="s">
        <v>1743</v>
      </c>
      <c r="AC4113" s="6" t="s">
        <v>8</v>
      </c>
      <c r="AD4113" s="6" t="s">
        <v>36</v>
      </c>
      <c r="AE4113" s="6">
        <v>0.1007</v>
      </c>
      <c r="AF4113" s="104">
        <v>18.13</v>
      </c>
      <c r="AG4113" s="104">
        <v>1.82</v>
      </c>
    </row>
    <row r="4114" spans="1:33" ht="15" customHeight="1">
      <c r="A4114" s="112" t="s">
        <v>1086</v>
      </c>
      <c r="B4114" s="113" t="s">
        <v>1744</v>
      </c>
      <c r="C4114" s="112" t="s">
        <v>8</v>
      </c>
      <c r="D4114" s="112" t="s">
        <v>36</v>
      </c>
      <c r="E4114" s="114">
        <v>0.1007</v>
      </c>
      <c r="F4114" s="115">
        <f t="shared" si="1100"/>
        <v>16.484999999999999</v>
      </c>
      <c r="G4114" s="115">
        <f t="shared" si="1101"/>
        <v>1.66</v>
      </c>
      <c r="AA4114" s="6" t="s">
        <v>1086</v>
      </c>
      <c r="AB4114" s="6" t="s">
        <v>1744</v>
      </c>
      <c r="AC4114" s="6" t="s">
        <v>8</v>
      </c>
      <c r="AD4114" s="6" t="s">
        <v>36</v>
      </c>
      <c r="AE4114" s="6">
        <v>0.1007</v>
      </c>
      <c r="AF4114" s="104">
        <v>21.98</v>
      </c>
      <c r="AG4114" s="104">
        <v>2.21</v>
      </c>
    </row>
    <row r="4115" spans="1:33" ht="18" customHeight="1">
      <c r="A4115" s="107"/>
      <c r="B4115" s="107"/>
      <c r="C4115" s="107"/>
      <c r="D4115" s="107"/>
      <c r="E4115" s="116" t="s">
        <v>99</v>
      </c>
      <c r="F4115" s="116"/>
      <c r="G4115" s="117">
        <f>SUM(G4113:G4114)</f>
        <v>3.0300000000000002</v>
      </c>
      <c r="AE4115" s="6" t="s">
        <v>99</v>
      </c>
      <c r="AG4115" s="104">
        <v>4.03</v>
      </c>
    </row>
    <row r="4116" spans="1:33" ht="15" customHeight="1">
      <c r="A4116" s="107"/>
      <c r="B4116" s="107"/>
      <c r="C4116" s="107"/>
      <c r="D4116" s="107"/>
      <c r="E4116" s="118" t="s">
        <v>21</v>
      </c>
      <c r="F4116" s="118"/>
      <c r="G4116" s="119">
        <f>G4115+G4111</f>
        <v>54.440000000000005</v>
      </c>
      <c r="AE4116" s="6" t="s">
        <v>21</v>
      </c>
      <c r="AG4116" s="104">
        <v>72.58</v>
      </c>
    </row>
    <row r="4117" spans="1:33" ht="9.9499999999999993" customHeight="1">
      <c r="A4117" s="107"/>
      <c r="B4117" s="107"/>
      <c r="C4117" s="108"/>
      <c r="D4117" s="108"/>
      <c r="E4117" s="107"/>
      <c r="F4117" s="107"/>
      <c r="G4117" s="107"/>
    </row>
    <row r="4118" spans="1:33" ht="20.100000000000001" customHeight="1">
      <c r="A4118" s="109" t="s">
        <v>1294</v>
      </c>
      <c r="B4118" s="109"/>
      <c r="C4118" s="109"/>
      <c r="D4118" s="109"/>
      <c r="E4118" s="109"/>
      <c r="F4118" s="109"/>
      <c r="G4118" s="109"/>
      <c r="AA4118" s="6" t="s">
        <v>1294</v>
      </c>
    </row>
    <row r="4119" spans="1:33" ht="15" customHeight="1">
      <c r="A4119" s="110" t="s">
        <v>63</v>
      </c>
      <c r="B4119" s="110"/>
      <c r="C4119" s="111" t="s">
        <v>2</v>
      </c>
      <c r="D4119" s="111" t="s">
        <v>3</v>
      </c>
      <c r="E4119" s="111" t="s">
        <v>4</v>
      </c>
      <c r="F4119" s="111" t="s">
        <v>5</v>
      </c>
      <c r="G4119" s="111" t="s">
        <v>6</v>
      </c>
      <c r="AA4119" s="6" t="s">
        <v>63</v>
      </c>
      <c r="AC4119" s="6" t="s">
        <v>2</v>
      </c>
      <c r="AD4119" s="6" t="s">
        <v>3</v>
      </c>
      <c r="AE4119" s="6" t="s">
        <v>4</v>
      </c>
      <c r="AF4119" s="104" t="s">
        <v>5</v>
      </c>
      <c r="AG4119" s="104" t="s">
        <v>6</v>
      </c>
    </row>
    <row r="4120" spans="1:33" ht="29.1" customHeight="1">
      <c r="A4120" s="112" t="s">
        <v>1178</v>
      </c>
      <c r="B4120" s="113" t="s">
        <v>1179</v>
      </c>
      <c r="C4120" s="112" t="s">
        <v>8</v>
      </c>
      <c r="D4120" s="112" t="s">
        <v>87</v>
      </c>
      <c r="E4120" s="114">
        <v>1.0401</v>
      </c>
      <c r="F4120" s="115">
        <f>0.75*AF4120</f>
        <v>24.472500000000004</v>
      </c>
      <c r="G4120" s="115">
        <f>ROUND(F4120*E4120,2)</f>
        <v>25.45</v>
      </c>
      <c r="AA4120" s="6" t="s">
        <v>1178</v>
      </c>
      <c r="AB4120" s="6" t="s">
        <v>1179</v>
      </c>
      <c r="AC4120" s="6" t="s">
        <v>8</v>
      </c>
      <c r="AD4120" s="6" t="s">
        <v>87</v>
      </c>
      <c r="AE4120" s="6">
        <v>1.0401</v>
      </c>
      <c r="AF4120" s="104">
        <v>32.630000000000003</v>
      </c>
      <c r="AG4120" s="104">
        <v>33.93</v>
      </c>
    </row>
    <row r="4121" spans="1:33" ht="15" customHeight="1">
      <c r="A4121" s="107"/>
      <c r="B4121" s="107"/>
      <c r="C4121" s="107"/>
      <c r="D4121" s="107"/>
      <c r="E4121" s="116" t="s">
        <v>75</v>
      </c>
      <c r="F4121" s="116"/>
      <c r="G4121" s="117">
        <f>SUM(G4120)</f>
        <v>25.45</v>
      </c>
      <c r="AE4121" s="6" t="s">
        <v>75</v>
      </c>
      <c r="AG4121" s="104">
        <v>33.93</v>
      </c>
    </row>
    <row r="4122" spans="1:33" ht="15" customHeight="1">
      <c r="A4122" s="110" t="s">
        <v>96</v>
      </c>
      <c r="B4122" s="110"/>
      <c r="C4122" s="111" t="s">
        <v>2</v>
      </c>
      <c r="D4122" s="111" t="s">
        <v>3</v>
      </c>
      <c r="E4122" s="111" t="s">
        <v>4</v>
      </c>
      <c r="F4122" s="111" t="s">
        <v>5</v>
      </c>
      <c r="G4122" s="111" t="s">
        <v>6</v>
      </c>
      <c r="AA4122" s="6" t="s">
        <v>96</v>
      </c>
      <c r="AC4122" s="6" t="s">
        <v>2</v>
      </c>
      <c r="AD4122" s="6" t="s">
        <v>3</v>
      </c>
      <c r="AE4122" s="6" t="s">
        <v>4</v>
      </c>
      <c r="AF4122" s="104" t="s">
        <v>5</v>
      </c>
      <c r="AG4122" s="104" t="s">
        <v>6</v>
      </c>
    </row>
    <row r="4123" spans="1:33" ht="15" customHeight="1">
      <c r="A4123" s="112" t="s">
        <v>1086</v>
      </c>
      <c r="B4123" s="113" t="s">
        <v>1744</v>
      </c>
      <c r="C4123" s="112" t="s">
        <v>8</v>
      </c>
      <c r="D4123" s="112" t="s">
        <v>36</v>
      </c>
      <c r="E4123" s="114">
        <v>3.0000000000000001E-3</v>
      </c>
      <c r="F4123" s="115">
        <f t="shared" ref="F4123" si="1102">IF(D4123="H",$K$9*AF4123,$K$10*AF4123)</f>
        <v>16.484999999999999</v>
      </c>
      <c r="G4123" s="115">
        <f>ROUND(F4123*E4123,2)</f>
        <v>0.05</v>
      </c>
      <c r="AA4123" s="6" t="s">
        <v>1086</v>
      </c>
      <c r="AB4123" s="6" t="s">
        <v>1744</v>
      </c>
      <c r="AC4123" s="6" t="s">
        <v>8</v>
      </c>
      <c r="AD4123" s="6" t="s">
        <v>36</v>
      </c>
      <c r="AE4123" s="6">
        <v>3.0000000000000001E-3</v>
      </c>
      <c r="AF4123" s="104">
        <v>21.98</v>
      </c>
      <c r="AG4123" s="104">
        <v>0.06</v>
      </c>
    </row>
    <row r="4124" spans="1:33" ht="18" customHeight="1">
      <c r="A4124" s="107"/>
      <c r="B4124" s="107"/>
      <c r="C4124" s="107"/>
      <c r="D4124" s="107"/>
      <c r="E4124" s="116" t="s">
        <v>99</v>
      </c>
      <c r="F4124" s="116"/>
      <c r="G4124" s="117">
        <f>SUM(G4123)</f>
        <v>0.05</v>
      </c>
      <c r="AE4124" s="6" t="s">
        <v>99</v>
      </c>
      <c r="AG4124" s="104">
        <v>0.06</v>
      </c>
    </row>
    <row r="4125" spans="1:33" ht="15" customHeight="1">
      <c r="A4125" s="107"/>
      <c r="B4125" s="107"/>
      <c r="C4125" s="107"/>
      <c r="D4125" s="107"/>
      <c r="E4125" s="118" t="s">
        <v>21</v>
      </c>
      <c r="F4125" s="118"/>
      <c r="G4125" s="119">
        <f>G4124+G4121</f>
        <v>25.5</v>
      </c>
      <c r="AE4125" s="6" t="s">
        <v>21</v>
      </c>
      <c r="AG4125" s="104">
        <v>33.99</v>
      </c>
    </row>
    <row r="4126" spans="1:33" ht="9.9499999999999993" customHeight="1">
      <c r="A4126" s="107"/>
      <c r="B4126" s="107"/>
      <c r="C4126" s="108"/>
      <c r="D4126" s="108"/>
      <c r="E4126" s="107"/>
      <c r="F4126" s="107"/>
      <c r="G4126" s="107"/>
    </row>
    <row r="4127" spans="1:33" ht="20.100000000000001" customHeight="1">
      <c r="A4127" s="109" t="s">
        <v>1295</v>
      </c>
      <c r="B4127" s="109"/>
      <c r="C4127" s="109"/>
      <c r="D4127" s="109"/>
      <c r="E4127" s="109"/>
      <c r="F4127" s="109"/>
      <c r="G4127" s="109"/>
      <c r="AA4127" s="6" t="s">
        <v>1295</v>
      </c>
    </row>
    <row r="4128" spans="1:33" ht="15" customHeight="1">
      <c r="A4128" s="110" t="s">
        <v>63</v>
      </c>
      <c r="B4128" s="110"/>
      <c r="C4128" s="111" t="s">
        <v>2</v>
      </c>
      <c r="D4128" s="111" t="s">
        <v>3</v>
      </c>
      <c r="E4128" s="111" t="s">
        <v>4</v>
      </c>
      <c r="F4128" s="111" t="s">
        <v>5</v>
      </c>
      <c r="G4128" s="111" t="s">
        <v>6</v>
      </c>
      <c r="AA4128" s="6" t="s">
        <v>63</v>
      </c>
      <c r="AC4128" s="6" t="s">
        <v>2</v>
      </c>
      <c r="AD4128" s="6" t="s">
        <v>3</v>
      </c>
      <c r="AE4128" s="6" t="s">
        <v>4</v>
      </c>
      <c r="AF4128" s="104" t="s">
        <v>5</v>
      </c>
      <c r="AG4128" s="104" t="s">
        <v>6</v>
      </c>
    </row>
    <row r="4129" spans="1:33" ht="29.1" customHeight="1">
      <c r="A4129" s="112" t="s">
        <v>1172</v>
      </c>
      <c r="B4129" s="113" t="s">
        <v>1173</v>
      </c>
      <c r="C4129" s="112" t="s">
        <v>8</v>
      </c>
      <c r="D4129" s="112" t="s">
        <v>87</v>
      </c>
      <c r="E4129" s="114">
        <v>1.0269999999999999</v>
      </c>
      <c r="F4129" s="115">
        <f>0.75*AF4129</f>
        <v>11.1675</v>
      </c>
      <c r="G4129" s="115">
        <f>ROUND(F4129*E4129,2)</f>
        <v>11.47</v>
      </c>
      <c r="AA4129" s="6" t="s">
        <v>1172</v>
      </c>
      <c r="AB4129" s="6" t="s">
        <v>1173</v>
      </c>
      <c r="AC4129" s="6" t="s">
        <v>8</v>
      </c>
      <c r="AD4129" s="6" t="s">
        <v>87</v>
      </c>
      <c r="AE4129" s="6">
        <v>1.0269999999999999</v>
      </c>
      <c r="AF4129" s="104">
        <v>14.89</v>
      </c>
      <c r="AG4129" s="104">
        <v>15.29</v>
      </c>
    </row>
    <row r="4130" spans="1:33" ht="20.100000000000001" customHeight="1">
      <c r="A4130" s="112" t="s">
        <v>1161</v>
      </c>
      <c r="B4130" s="113" t="s">
        <v>1162</v>
      </c>
      <c r="C4130" s="112" t="s">
        <v>8</v>
      </c>
      <c r="D4130" s="112" t="s">
        <v>55</v>
      </c>
      <c r="E4130" s="114">
        <v>0.01</v>
      </c>
      <c r="F4130" s="115">
        <f t="shared" ref="F4129:F4130" si="1103">IF(D4130="H",$K$9*AF4130,$K$10*AF4130)</f>
        <v>3.7425000000000002</v>
      </c>
      <c r="G4130" s="115">
        <f>ROUND(F4130*E4130,2)</f>
        <v>0.04</v>
      </c>
      <c r="AA4130" s="6" t="s">
        <v>1161</v>
      </c>
      <c r="AB4130" s="6" t="s">
        <v>1162</v>
      </c>
      <c r="AC4130" s="6" t="s">
        <v>8</v>
      </c>
      <c r="AD4130" s="6" t="s">
        <v>55</v>
      </c>
      <c r="AE4130" s="6">
        <v>0.01</v>
      </c>
      <c r="AF4130" s="104">
        <v>4.99</v>
      </c>
      <c r="AG4130" s="104">
        <v>0.04</v>
      </c>
    </row>
    <row r="4131" spans="1:33" ht="15" customHeight="1">
      <c r="A4131" s="107"/>
      <c r="B4131" s="107"/>
      <c r="C4131" s="107"/>
      <c r="D4131" s="107"/>
      <c r="E4131" s="116" t="s">
        <v>75</v>
      </c>
      <c r="F4131" s="116"/>
      <c r="G4131" s="117">
        <f>SUM(G4129:G4130)</f>
        <v>11.51</v>
      </c>
      <c r="AE4131" s="6" t="s">
        <v>75</v>
      </c>
      <c r="AG4131" s="104">
        <v>15.33</v>
      </c>
    </row>
    <row r="4132" spans="1:33" ht="15" customHeight="1">
      <c r="A4132" s="110" t="s">
        <v>96</v>
      </c>
      <c r="B4132" s="110"/>
      <c r="C4132" s="111" t="s">
        <v>2</v>
      </c>
      <c r="D4132" s="111" t="s">
        <v>3</v>
      </c>
      <c r="E4132" s="111" t="s">
        <v>4</v>
      </c>
      <c r="F4132" s="111" t="s">
        <v>5</v>
      </c>
      <c r="G4132" s="111" t="s">
        <v>6</v>
      </c>
      <c r="AA4132" s="6" t="s">
        <v>96</v>
      </c>
      <c r="AC4132" s="6" t="s">
        <v>2</v>
      </c>
      <c r="AD4132" s="6" t="s">
        <v>3</v>
      </c>
      <c r="AE4132" s="6" t="s">
        <v>4</v>
      </c>
      <c r="AF4132" s="104" t="s">
        <v>5</v>
      </c>
      <c r="AG4132" s="104" t="s">
        <v>6</v>
      </c>
    </row>
    <row r="4133" spans="1:33" ht="15" customHeight="1">
      <c r="A4133" s="112" t="s">
        <v>1085</v>
      </c>
      <c r="B4133" s="113" t="s">
        <v>1743</v>
      </c>
      <c r="C4133" s="112" t="s">
        <v>8</v>
      </c>
      <c r="D4133" s="112" t="s">
        <v>36</v>
      </c>
      <c r="E4133" s="114">
        <v>1.2999999999999999E-2</v>
      </c>
      <c r="F4133" s="115">
        <f t="shared" ref="F4133:F4134" si="1104">IF(D4133="H",$K$9*AF4133,$K$10*AF4133)</f>
        <v>13.5975</v>
      </c>
      <c r="G4133" s="115">
        <f t="shared" ref="G4133:G4134" si="1105">ROUND(F4133*E4133,2)</f>
        <v>0.18</v>
      </c>
      <c r="AA4133" s="6" t="s">
        <v>1085</v>
      </c>
      <c r="AB4133" s="6" t="s">
        <v>1743</v>
      </c>
      <c r="AC4133" s="6" t="s">
        <v>8</v>
      </c>
      <c r="AD4133" s="6" t="s">
        <v>36</v>
      </c>
      <c r="AE4133" s="6">
        <v>1.2999999999999999E-2</v>
      </c>
      <c r="AF4133" s="104">
        <v>18.13</v>
      </c>
      <c r="AG4133" s="104">
        <v>0.23</v>
      </c>
    </row>
    <row r="4134" spans="1:33" ht="15" customHeight="1">
      <c r="A4134" s="112" t="s">
        <v>1086</v>
      </c>
      <c r="B4134" s="113" t="s">
        <v>1744</v>
      </c>
      <c r="C4134" s="112" t="s">
        <v>8</v>
      </c>
      <c r="D4134" s="112" t="s">
        <v>36</v>
      </c>
      <c r="E4134" s="114">
        <v>1.2999999999999999E-2</v>
      </c>
      <c r="F4134" s="115">
        <f t="shared" si="1104"/>
        <v>16.484999999999999</v>
      </c>
      <c r="G4134" s="115">
        <f t="shared" si="1105"/>
        <v>0.21</v>
      </c>
      <c r="AA4134" s="6" t="s">
        <v>1086</v>
      </c>
      <c r="AB4134" s="6" t="s">
        <v>1744</v>
      </c>
      <c r="AC4134" s="6" t="s">
        <v>8</v>
      </c>
      <c r="AD4134" s="6" t="s">
        <v>36</v>
      </c>
      <c r="AE4134" s="6">
        <v>1.2999999999999999E-2</v>
      </c>
      <c r="AF4134" s="104">
        <v>21.98</v>
      </c>
      <c r="AG4134" s="104">
        <v>0.28000000000000003</v>
      </c>
    </row>
    <row r="4135" spans="1:33" ht="18" customHeight="1">
      <c r="A4135" s="107"/>
      <c r="B4135" s="107"/>
      <c r="C4135" s="107"/>
      <c r="D4135" s="107"/>
      <c r="E4135" s="116" t="s">
        <v>99</v>
      </c>
      <c r="F4135" s="116"/>
      <c r="G4135" s="117">
        <f>SUM(G4133:G4134)</f>
        <v>0.39</v>
      </c>
      <c r="AE4135" s="6" t="s">
        <v>99</v>
      </c>
      <c r="AG4135" s="104">
        <v>0.51</v>
      </c>
    </row>
    <row r="4136" spans="1:33" ht="15" customHeight="1">
      <c r="A4136" s="107"/>
      <c r="B4136" s="107"/>
      <c r="C4136" s="107"/>
      <c r="D4136" s="107"/>
      <c r="E4136" s="118" t="s">
        <v>21</v>
      </c>
      <c r="F4136" s="118"/>
      <c r="G4136" s="119">
        <f>G4135+G4131</f>
        <v>11.9</v>
      </c>
      <c r="AE4136" s="6" t="s">
        <v>21</v>
      </c>
      <c r="AG4136" s="104">
        <v>15.84</v>
      </c>
    </row>
    <row r="4137" spans="1:33" ht="9.9499999999999993" customHeight="1">
      <c r="A4137" s="107"/>
      <c r="B4137" s="107"/>
      <c r="C4137" s="108"/>
      <c r="D4137" s="108"/>
      <c r="E4137" s="107"/>
      <c r="F4137" s="107"/>
      <c r="G4137" s="107"/>
    </row>
    <row r="4138" spans="1:33" ht="20.100000000000001" customHeight="1">
      <c r="A4138" s="109" t="s">
        <v>1296</v>
      </c>
      <c r="B4138" s="109"/>
      <c r="C4138" s="109"/>
      <c r="D4138" s="109"/>
      <c r="E4138" s="109"/>
      <c r="F4138" s="109"/>
      <c r="G4138" s="109"/>
      <c r="AA4138" s="6" t="s">
        <v>1296</v>
      </c>
    </row>
    <row r="4139" spans="1:33" ht="15" customHeight="1">
      <c r="A4139" s="110" t="s">
        <v>63</v>
      </c>
      <c r="B4139" s="110"/>
      <c r="C4139" s="111" t="s">
        <v>2</v>
      </c>
      <c r="D4139" s="111" t="s">
        <v>3</v>
      </c>
      <c r="E4139" s="111" t="s">
        <v>4</v>
      </c>
      <c r="F4139" s="111" t="s">
        <v>5</v>
      </c>
      <c r="G4139" s="111" t="s">
        <v>6</v>
      </c>
      <c r="AA4139" s="6" t="s">
        <v>63</v>
      </c>
      <c r="AC4139" s="6" t="s">
        <v>2</v>
      </c>
      <c r="AD4139" s="6" t="s">
        <v>3</v>
      </c>
      <c r="AE4139" s="6" t="s">
        <v>4</v>
      </c>
      <c r="AF4139" s="104" t="s">
        <v>5</v>
      </c>
      <c r="AG4139" s="104" t="s">
        <v>6</v>
      </c>
    </row>
    <row r="4140" spans="1:33" ht="20.100000000000001" customHeight="1">
      <c r="A4140" s="112">
        <v>13926</v>
      </c>
      <c r="B4140" s="113" t="s">
        <v>2252</v>
      </c>
      <c r="C4140" s="112" t="s">
        <v>48</v>
      </c>
      <c r="D4140" s="112" t="s">
        <v>66</v>
      </c>
      <c r="E4140" s="114">
        <v>1.02</v>
      </c>
      <c r="F4140" s="115">
        <f>0.75*AF4140</f>
        <v>37.5</v>
      </c>
      <c r="G4140" s="115">
        <f>ROUND(F4140*E4140,2)</f>
        <v>38.25</v>
      </c>
      <c r="AA4140" s="6">
        <v>13926</v>
      </c>
      <c r="AB4140" s="6" t="s">
        <v>2252</v>
      </c>
      <c r="AC4140" s="6" t="s">
        <v>48</v>
      </c>
      <c r="AD4140" s="6" t="s">
        <v>66</v>
      </c>
      <c r="AE4140" s="6">
        <v>1.02</v>
      </c>
      <c r="AF4140" s="104">
        <v>50</v>
      </c>
      <c r="AG4140" s="104">
        <v>51</v>
      </c>
    </row>
    <row r="4141" spans="1:33" ht="15" customHeight="1">
      <c r="A4141" s="107"/>
      <c r="B4141" s="107"/>
      <c r="C4141" s="107"/>
      <c r="D4141" s="107"/>
      <c r="E4141" s="116" t="s">
        <v>75</v>
      </c>
      <c r="F4141" s="116"/>
      <c r="G4141" s="117">
        <f>SUM(G4139:G4140)</f>
        <v>38.25</v>
      </c>
      <c r="AE4141" s="6" t="s">
        <v>75</v>
      </c>
      <c r="AG4141" s="104">
        <v>51</v>
      </c>
    </row>
    <row r="4142" spans="1:33" ht="15" customHeight="1">
      <c r="A4142" s="110" t="s">
        <v>96</v>
      </c>
      <c r="B4142" s="110"/>
      <c r="C4142" s="111" t="s">
        <v>2</v>
      </c>
      <c r="D4142" s="111" t="s">
        <v>3</v>
      </c>
      <c r="E4142" s="111" t="s">
        <v>4</v>
      </c>
      <c r="F4142" s="111" t="s">
        <v>5</v>
      </c>
      <c r="G4142" s="111" t="s">
        <v>6</v>
      </c>
      <c r="AA4142" s="6" t="s">
        <v>96</v>
      </c>
      <c r="AC4142" s="6" t="s">
        <v>2</v>
      </c>
      <c r="AD4142" s="6" t="s">
        <v>3</v>
      </c>
      <c r="AE4142" s="6" t="s">
        <v>4</v>
      </c>
      <c r="AF4142" s="104" t="s">
        <v>5</v>
      </c>
      <c r="AG4142" s="104" t="s">
        <v>6</v>
      </c>
    </row>
    <row r="4143" spans="1:33" ht="15" customHeight="1">
      <c r="A4143" s="112">
        <v>88247</v>
      </c>
      <c r="B4143" s="113" t="s">
        <v>2172</v>
      </c>
      <c r="C4143" s="112" t="s">
        <v>8</v>
      </c>
      <c r="D4143" s="112" t="s">
        <v>36</v>
      </c>
      <c r="E4143" s="112" t="s">
        <v>2251</v>
      </c>
      <c r="F4143" s="115">
        <f t="shared" ref="F4143:F4144" si="1106">IF(D4143="H",$K$9*AF4143,$K$10*AF4143)</f>
        <v>13.5975</v>
      </c>
      <c r="G4143" s="115">
        <f t="shared" ref="G4143:G4144" si="1107">ROUND(F4143*E4143,2)</f>
        <v>3.4</v>
      </c>
      <c r="AA4143" s="6">
        <v>88247</v>
      </c>
      <c r="AB4143" s="6" t="s">
        <v>2172</v>
      </c>
      <c r="AC4143" s="6" t="s">
        <v>8</v>
      </c>
      <c r="AD4143" s="6" t="s">
        <v>36</v>
      </c>
      <c r="AE4143" s="6" t="s">
        <v>2251</v>
      </c>
      <c r="AF4143" s="104" t="s">
        <v>2250</v>
      </c>
      <c r="AG4143" s="104">
        <v>4.53</v>
      </c>
    </row>
    <row r="4144" spans="1:33" ht="15" customHeight="1">
      <c r="A4144" s="112">
        <v>88264</v>
      </c>
      <c r="B4144" s="113" t="s">
        <v>2073</v>
      </c>
      <c r="C4144" s="112" t="s">
        <v>8</v>
      </c>
      <c r="D4144" s="112" t="s">
        <v>36</v>
      </c>
      <c r="E4144" s="112" t="s">
        <v>2251</v>
      </c>
      <c r="F4144" s="115">
        <f t="shared" si="1106"/>
        <v>16.484999999999999</v>
      </c>
      <c r="G4144" s="115">
        <f t="shared" si="1107"/>
        <v>4.12</v>
      </c>
      <c r="AA4144" s="6">
        <v>88264</v>
      </c>
      <c r="AB4144" s="6" t="s">
        <v>2073</v>
      </c>
      <c r="AC4144" s="6" t="s">
        <v>8</v>
      </c>
      <c r="AD4144" s="6" t="s">
        <v>36</v>
      </c>
      <c r="AE4144" s="6" t="s">
        <v>2251</v>
      </c>
      <c r="AF4144" s="104" t="s">
        <v>2074</v>
      </c>
      <c r="AG4144" s="104">
        <v>5.5</v>
      </c>
    </row>
    <row r="4145" spans="1:33" ht="15" customHeight="1">
      <c r="A4145" s="107"/>
      <c r="B4145" s="107"/>
      <c r="C4145" s="107"/>
      <c r="D4145" s="107"/>
      <c r="E4145" s="116" t="s">
        <v>99</v>
      </c>
      <c r="F4145" s="116"/>
      <c r="G4145" s="117">
        <f>SUM(G4143:G4144)</f>
        <v>7.52</v>
      </c>
      <c r="AE4145" s="6" t="s">
        <v>99</v>
      </c>
      <c r="AG4145" s="104">
        <v>10.030000000000001</v>
      </c>
    </row>
    <row r="4146" spans="1:33" ht="15" customHeight="1">
      <c r="A4146" s="107"/>
      <c r="B4146" s="107"/>
      <c r="C4146" s="107"/>
      <c r="D4146" s="107"/>
      <c r="E4146" s="118" t="s">
        <v>21</v>
      </c>
      <c r="F4146" s="118"/>
      <c r="G4146" s="119">
        <f>G4145+G4141</f>
        <v>45.769999999999996</v>
      </c>
      <c r="AE4146" s="6" t="s">
        <v>21</v>
      </c>
      <c r="AG4146" s="104">
        <v>61.03</v>
      </c>
    </row>
    <row r="4147" spans="1:33" ht="9.9499999999999993" customHeight="1">
      <c r="A4147" s="107"/>
      <c r="B4147" s="107"/>
      <c r="C4147" s="108"/>
      <c r="D4147" s="108"/>
      <c r="E4147" s="107"/>
      <c r="F4147" s="107"/>
      <c r="G4147" s="107"/>
    </row>
    <row r="4148" spans="1:33" ht="20.100000000000001" customHeight="1">
      <c r="A4148" s="109" t="s">
        <v>1297</v>
      </c>
      <c r="B4148" s="109"/>
      <c r="C4148" s="109"/>
      <c r="D4148" s="109"/>
      <c r="E4148" s="109"/>
      <c r="F4148" s="109"/>
      <c r="G4148" s="109"/>
      <c r="AA4148" s="6" t="s">
        <v>1297</v>
      </c>
    </row>
    <row r="4149" spans="1:33" ht="15" customHeight="1">
      <c r="A4149" s="110" t="s">
        <v>63</v>
      </c>
      <c r="B4149" s="110"/>
      <c r="C4149" s="111" t="s">
        <v>2</v>
      </c>
      <c r="D4149" s="111" t="s">
        <v>3</v>
      </c>
      <c r="E4149" s="111" t="s">
        <v>4</v>
      </c>
      <c r="F4149" s="111" t="s">
        <v>5</v>
      </c>
      <c r="G4149" s="111" t="s">
        <v>6</v>
      </c>
      <c r="AA4149" s="6" t="s">
        <v>63</v>
      </c>
      <c r="AC4149" s="6" t="s">
        <v>2</v>
      </c>
      <c r="AD4149" s="6" t="s">
        <v>3</v>
      </c>
      <c r="AE4149" s="6" t="s">
        <v>4</v>
      </c>
      <c r="AF4149" s="104" t="s">
        <v>5</v>
      </c>
      <c r="AG4149" s="104" t="s">
        <v>6</v>
      </c>
    </row>
    <row r="4150" spans="1:33" ht="15" customHeight="1">
      <c r="A4150" s="112" t="s">
        <v>1298</v>
      </c>
      <c r="B4150" s="113" t="s">
        <v>1299</v>
      </c>
      <c r="C4150" s="112" t="s">
        <v>48</v>
      </c>
      <c r="D4150" s="112" t="s">
        <v>66</v>
      </c>
      <c r="E4150" s="114">
        <v>1.05</v>
      </c>
      <c r="F4150" s="115">
        <f>0.75*AF4150</f>
        <v>19.822499999999998</v>
      </c>
      <c r="G4150" s="115">
        <f>ROUND(F4150*E4150,2)</f>
        <v>20.81</v>
      </c>
      <c r="AA4150" s="6" t="s">
        <v>1298</v>
      </c>
      <c r="AB4150" s="6" t="s">
        <v>1299</v>
      </c>
      <c r="AC4150" s="6" t="s">
        <v>48</v>
      </c>
      <c r="AD4150" s="6" t="s">
        <v>66</v>
      </c>
      <c r="AE4150" s="6">
        <v>1.05</v>
      </c>
      <c r="AF4150" s="104">
        <v>26.43</v>
      </c>
      <c r="AG4150" s="104">
        <v>27.75</v>
      </c>
    </row>
    <row r="4151" spans="1:33" ht="15" customHeight="1">
      <c r="A4151" s="107"/>
      <c r="B4151" s="107"/>
      <c r="C4151" s="107"/>
      <c r="D4151" s="107"/>
      <c r="E4151" s="116" t="s">
        <v>75</v>
      </c>
      <c r="F4151" s="116"/>
      <c r="G4151" s="117">
        <f>SUM(G4149:G4150)</f>
        <v>20.81</v>
      </c>
      <c r="AE4151" s="6" t="s">
        <v>75</v>
      </c>
      <c r="AG4151" s="104">
        <v>27.75</v>
      </c>
    </row>
    <row r="4152" spans="1:33" ht="15" customHeight="1">
      <c r="A4152" s="110" t="s">
        <v>96</v>
      </c>
      <c r="B4152" s="110"/>
      <c r="C4152" s="111" t="s">
        <v>2</v>
      </c>
      <c r="D4152" s="111" t="s">
        <v>3</v>
      </c>
      <c r="E4152" s="111" t="s">
        <v>4</v>
      </c>
      <c r="F4152" s="111" t="s">
        <v>5</v>
      </c>
      <c r="G4152" s="111" t="s">
        <v>6</v>
      </c>
      <c r="AA4152" s="6" t="s">
        <v>96</v>
      </c>
      <c r="AC4152" s="6" t="s">
        <v>2</v>
      </c>
      <c r="AD4152" s="6" t="s">
        <v>3</v>
      </c>
      <c r="AE4152" s="6" t="s">
        <v>4</v>
      </c>
      <c r="AF4152" s="104" t="s">
        <v>5</v>
      </c>
      <c r="AG4152" s="104" t="s">
        <v>6</v>
      </c>
    </row>
    <row r="4153" spans="1:33" ht="15" customHeight="1">
      <c r="A4153" s="112">
        <v>88247</v>
      </c>
      <c r="B4153" s="113" t="s">
        <v>2172</v>
      </c>
      <c r="C4153" s="112" t="s">
        <v>8</v>
      </c>
      <c r="D4153" s="112" t="s">
        <v>36</v>
      </c>
      <c r="E4153" s="112" t="s">
        <v>2253</v>
      </c>
      <c r="F4153" s="115">
        <f t="shared" ref="F4153:F4154" si="1108">IF(D4153="H",$K$9*AF4153,$K$10*AF4153)</f>
        <v>13.5975</v>
      </c>
      <c r="G4153" s="115">
        <f t="shared" ref="G4153:G4154" si="1109">ROUND(F4153*E4153,2)</f>
        <v>3.4</v>
      </c>
      <c r="AA4153" s="6">
        <v>88247</v>
      </c>
      <c r="AB4153" s="6" t="s">
        <v>2172</v>
      </c>
      <c r="AC4153" s="6" t="s">
        <v>8</v>
      </c>
      <c r="AD4153" s="6" t="s">
        <v>36</v>
      </c>
      <c r="AE4153" s="6" t="s">
        <v>2253</v>
      </c>
      <c r="AF4153" s="104" t="s">
        <v>2250</v>
      </c>
      <c r="AG4153" s="104">
        <v>4.53</v>
      </c>
    </row>
    <row r="4154" spans="1:33" ht="15" customHeight="1">
      <c r="A4154" s="112">
        <v>88264</v>
      </c>
      <c r="B4154" s="113" t="s">
        <v>2073</v>
      </c>
      <c r="C4154" s="112" t="s">
        <v>8</v>
      </c>
      <c r="D4154" s="112" t="s">
        <v>36</v>
      </c>
      <c r="E4154" s="112" t="s">
        <v>2253</v>
      </c>
      <c r="F4154" s="115">
        <f t="shared" si="1108"/>
        <v>16.484999999999999</v>
      </c>
      <c r="G4154" s="115">
        <f t="shared" si="1109"/>
        <v>4.12</v>
      </c>
      <c r="AA4154" s="6">
        <v>88264</v>
      </c>
      <c r="AB4154" s="6" t="s">
        <v>2073</v>
      </c>
      <c r="AC4154" s="6" t="s">
        <v>8</v>
      </c>
      <c r="AD4154" s="6" t="s">
        <v>36</v>
      </c>
      <c r="AE4154" s="6" t="s">
        <v>2253</v>
      </c>
      <c r="AF4154" s="104" t="s">
        <v>2074</v>
      </c>
      <c r="AG4154" s="104">
        <v>5.5</v>
      </c>
    </row>
    <row r="4155" spans="1:33" ht="15" customHeight="1">
      <c r="A4155" s="107"/>
      <c r="B4155" s="107"/>
      <c r="C4155" s="107"/>
      <c r="D4155" s="107"/>
      <c r="E4155" s="116" t="s">
        <v>99</v>
      </c>
      <c r="F4155" s="116"/>
      <c r="G4155" s="117">
        <f>SUM(G4153:G4154)</f>
        <v>7.52</v>
      </c>
      <c r="AE4155" s="6" t="s">
        <v>99</v>
      </c>
      <c r="AG4155" s="104">
        <v>10.030000000000001</v>
      </c>
    </row>
    <row r="4156" spans="1:33" ht="15" customHeight="1">
      <c r="A4156" s="107"/>
      <c r="B4156" s="107"/>
      <c r="C4156" s="107"/>
      <c r="D4156" s="107"/>
      <c r="E4156" s="118" t="s">
        <v>21</v>
      </c>
      <c r="F4156" s="118"/>
      <c r="G4156" s="119">
        <f>G4155+G4151</f>
        <v>28.33</v>
      </c>
      <c r="AE4156" s="6" t="s">
        <v>21</v>
      </c>
      <c r="AG4156" s="104">
        <v>37.78</v>
      </c>
    </row>
    <row r="4157" spans="1:33" ht="9.9499999999999993" customHeight="1">
      <c r="A4157" s="107"/>
      <c r="B4157" s="107"/>
      <c r="C4157" s="108"/>
      <c r="D4157" s="108"/>
      <c r="E4157" s="107"/>
      <c r="F4157" s="107"/>
      <c r="G4157" s="107"/>
    </row>
    <row r="4158" spans="1:33" ht="20.100000000000001" customHeight="1">
      <c r="A4158" s="109" t="s">
        <v>1300</v>
      </c>
      <c r="B4158" s="109"/>
      <c r="C4158" s="109"/>
      <c r="D4158" s="109"/>
      <c r="E4158" s="109"/>
      <c r="F4158" s="109"/>
      <c r="G4158" s="109"/>
      <c r="AA4158" s="6" t="s">
        <v>1300</v>
      </c>
    </row>
    <row r="4159" spans="1:33" ht="15" customHeight="1">
      <c r="A4159" s="110" t="s">
        <v>63</v>
      </c>
      <c r="B4159" s="110"/>
      <c r="C4159" s="111" t="s">
        <v>2</v>
      </c>
      <c r="D4159" s="111" t="s">
        <v>3</v>
      </c>
      <c r="E4159" s="111" t="s">
        <v>4</v>
      </c>
      <c r="F4159" s="111" t="s">
        <v>5</v>
      </c>
      <c r="G4159" s="111" t="s">
        <v>6</v>
      </c>
      <c r="AA4159" s="6" t="s">
        <v>63</v>
      </c>
      <c r="AC4159" s="6" t="s">
        <v>2</v>
      </c>
      <c r="AD4159" s="6" t="s">
        <v>3</v>
      </c>
      <c r="AE4159" s="6" t="s">
        <v>4</v>
      </c>
      <c r="AF4159" s="104" t="s">
        <v>5</v>
      </c>
      <c r="AG4159" s="104" t="s">
        <v>6</v>
      </c>
    </row>
    <row r="4160" spans="1:33" ht="20.100000000000001" customHeight="1">
      <c r="A4160" s="112" t="s">
        <v>1301</v>
      </c>
      <c r="B4160" s="113" t="s">
        <v>1302</v>
      </c>
      <c r="C4160" s="112" t="s">
        <v>8</v>
      </c>
      <c r="D4160" s="112" t="s">
        <v>55</v>
      </c>
      <c r="E4160" s="114">
        <v>1</v>
      </c>
      <c r="F4160" s="115">
        <f t="shared" ref="F4160" si="1110">IF(D4160="H",$K$9*AF4160,$K$10*AF4160)</f>
        <v>19.852499999999999</v>
      </c>
      <c r="G4160" s="115">
        <f>ROUND(F4160*E4160,2)</f>
        <v>19.850000000000001</v>
      </c>
      <c r="AA4160" s="6" t="s">
        <v>1301</v>
      </c>
      <c r="AB4160" s="6" t="s">
        <v>1302</v>
      </c>
      <c r="AC4160" s="6" t="s">
        <v>8</v>
      </c>
      <c r="AD4160" s="6" t="s">
        <v>55</v>
      </c>
      <c r="AE4160" s="6">
        <v>1</v>
      </c>
      <c r="AF4160" s="104">
        <v>26.47</v>
      </c>
      <c r="AG4160" s="104">
        <v>26.47</v>
      </c>
    </row>
    <row r="4161" spans="1:33" ht="15" customHeight="1">
      <c r="A4161" s="107"/>
      <c r="B4161" s="107"/>
      <c r="C4161" s="107"/>
      <c r="D4161" s="107"/>
      <c r="E4161" s="116" t="s">
        <v>75</v>
      </c>
      <c r="F4161" s="116"/>
      <c r="G4161" s="117">
        <f>SUM(G4160)</f>
        <v>19.850000000000001</v>
      </c>
      <c r="AE4161" s="6" t="s">
        <v>75</v>
      </c>
      <c r="AG4161" s="104">
        <v>26.47</v>
      </c>
    </row>
    <row r="4162" spans="1:33" ht="15" customHeight="1">
      <c r="A4162" s="110" t="s">
        <v>96</v>
      </c>
      <c r="B4162" s="110"/>
      <c r="C4162" s="111" t="s">
        <v>2</v>
      </c>
      <c r="D4162" s="111" t="s">
        <v>3</v>
      </c>
      <c r="E4162" s="111" t="s">
        <v>4</v>
      </c>
      <c r="F4162" s="111" t="s">
        <v>5</v>
      </c>
      <c r="G4162" s="111" t="s">
        <v>6</v>
      </c>
      <c r="AA4162" s="6" t="s">
        <v>96</v>
      </c>
      <c r="AC4162" s="6" t="s">
        <v>2</v>
      </c>
      <c r="AD4162" s="6" t="s">
        <v>3</v>
      </c>
      <c r="AE4162" s="6" t="s">
        <v>4</v>
      </c>
      <c r="AF4162" s="104" t="s">
        <v>5</v>
      </c>
      <c r="AG4162" s="104" t="s">
        <v>6</v>
      </c>
    </row>
    <row r="4163" spans="1:33" ht="15" customHeight="1">
      <c r="A4163" s="112" t="s">
        <v>405</v>
      </c>
      <c r="B4163" s="113" t="s">
        <v>1728</v>
      </c>
      <c r="C4163" s="112" t="s">
        <v>8</v>
      </c>
      <c r="D4163" s="112" t="s">
        <v>36</v>
      </c>
      <c r="E4163" s="114">
        <v>0.1384</v>
      </c>
      <c r="F4163" s="115">
        <f t="shared" ref="F4163:F4164" si="1111">IF(D4163="H",$K$9*AF4163,$K$10*AF4163)</f>
        <v>16.297499999999999</v>
      </c>
      <c r="G4163" s="115">
        <f t="shared" ref="G4163:G4164" si="1112">ROUND(F4163*E4163,2)</f>
        <v>2.2599999999999998</v>
      </c>
      <c r="AA4163" s="6" t="s">
        <v>405</v>
      </c>
      <c r="AB4163" s="6" t="s">
        <v>1728</v>
      </c>
      <c r="AC4163" s="6" t="s">
        <v>8</v>
      </c>
      <c r="AD4163" s="6" t="s">
        <v>36</v>
      </c>
      <c r="AE4163" s="6">
        <v>0.1384</v>
      </c>
      <c r="AF4163" s="104">
        <v>21.73</v>
      </c>
      <c r="AG4163" s="104">
        <v>3</v>
      </c>
    </row>
    <row r="4164" spans="1:33" ht="15" customHeight="1">
      <c r="A4164" s="112" t="s">
        <v>127</v>
      </c>
      <c r="B4164" s="113" t="s">
        <v>1727</v>
      </c>
      <c r="C4164" s="112" t="s">
        <v>8</v>
      </c>
      <c r="D4164" s="112" t="s">
        <v>36</v>
      </c>
      <c r="E4164" s="114">
        <v>0.10879999999999999</v>
      </c>
      <c r="F4164" s="115">
        <f t="shared" si="1111"/>
        <v>12.84</v>
      </c>
      <c r="G4164" s="115">
        <f t="shared" si="1112"/>
        <v>1.4</v>
      </c>
      <c r="AA4164" s="6" t="s">
        <v>127</v>
      </c>
      <c r="AB4164" s="6" t="s">
        <v>1727</v>
      </c>
      <c r="AC4164" s="6" t="s">
        <v>8</v>
      </c>
      <c r="AD4164" s="6" t="s">
        <v>36</v>
      </c>
      <c r="AE4164" s="6">
        <v>0.10879999999999999</v>
      </c>
      <c r="AF4164" s="104">
        <v>17.12</v>
      </c>
      <c r="AG4164" s="104">
        <v>1.86</v>
      </c>
    </row>
    <row r="4165" spans="1:33" ht="18" customHeight="1">
      <c r="A4165" s="107"/>
      <c r="B4165" s="107"/>
      <c r="C4165" s="107"/>
      <c r="D4165" s="107"/>
      <c r="E4165" s="116" t="s">
        <v>99</v>
      </c>
      <c r="F4165" s="116"/>
      <c r="G4165" s="117">
        <f>SUM(G4163:G4164)</f>
        <v>3.6599999999999997</v>
      </c>
      <c r="AE4165" s="6" t="s">
        <v>99</v>
      </c>
      <c r="AG4165" s="104">
        <v>4.8600000000000003</v>
      </c>
    </row>
    <row r="4166" spans="1:33" ht="15" customHeight="1">
      <c r="A4166" s="110" t="s">
        <v>18</v>
      </c>
      <c r="B4166" s="110"/>
      <c r="C4166" s="111" t="s">
        <v>2</v>
      </c>
      <c r="D4166" s="111" t="s">
        <v>3</v>
      </c>
      <c r="E4166" s="111" t="s">
        <v>4</v>
      </c>
      <c r="F4166" s="111" t="s">
        <v>5</v>
      </c>
      <c r="G4166" s="111" t="s">
        <v>6</v>
      </c>
      <c r="AA4166" s="6" t="s">
        <v>18</v>
      </c>
      <c r="AC4166" s="6" t="s">
        <v>2</v>
      </c>
      <c r="AD4166" s="6" t="s">
        <v>3</v>
      </c>
      <c r="AE4166" s="6" t="s">
        <v>4</v>
      </c>
      <c r="AF4166" s="104" t="s">
        <v>5</v>
      </c>
      <c r="AG4166" s="104" t="s">
        <v>6</v>
      </c>
    </row>
    <row r="4167" spans="1:33" ht="20.100000000000001" customHeight="1">
      <c r="A4167" s="112" t="s">
        <v>1303</v>
      </c>
      <c r="B4167" s="113" t="s">
        <v>1304</v>
      </c>
      <c r="C4167" s="112" t="s">
        <v>8</v>
      </c>
      <c r="D4167" s="112" t="s">
        <v>102</v>
      </c>
      <c r="E4167" s="114">
        <v>1.41E-2</v>
      </c>
      <c r="F4167" s="115">
        <f>0.75*AF4167</f>
        <v>146.9025</v>
      </c>
      <c r="G4167" s="115">
        <f>ROUND(F4167*E4167,2)</f>
        <v>2.0699999999999998</v>
      </c>
      <c r="AA4167" s="6" t="s">
        <v>1303</v>
      </c>
      <c r="AB4167" s="6" t="s">
        <v>1304</v>
      </c>
      <c r="AC4167" s="6" t="s">
        <v>8</v>
      </c>
      <c r="AD4167" s="6" t="s">
        <v>102</v>
      </c>
      <c r="AE4167" s="6">
        <v>1.41E-2</v>
      </c>
      <c r="AF4167" s="104">
        <v>195.87</v>
      </c>
      <c r="AG4167" s="104">
        <v>2.76</v>
      </c>
    </row>
    <row r="4168" spans="1:33" ht="15" customHeight="1">
      <c r="A4168" s="107"/>
      <c r="B4168" s="107"/>
      <c r="C4168" s="107"/>
      <c r="D4168" s="107"/>
      <c r="E4168" s="116" t="s">
        <v>20</v>
      </c>
      <c r="F4168" s="116"/>
      <c r="G4168" s="117">
        <f>SUM(G4167)</f>
        <v>2.0699999999999998</v>
      </c>
      <c r="AE4168" s="6" t="s">
        <v>20</v>
      </c>
      <c r="AG4168" s="104">
        <v>2.76</v>
      </c>
    </row>
    <row r="4169" spans="1:33" ht="15" customHeight="1">
      <c r="A4169" s="107"/>
      <c r="B4169" s="107"/>
      <c r="C4169" s="107"/>
      <c r="D4169" s="107"/>
      <c r="E4169" s="118" t="s">
        <v>21</v>
      </c>
      <c r="F4169" s="118"/>
      <c r="G4169" s="119">
        <f>G4168+G4165+G4161</f>
        <v>25.580000000000002</v>
      </c>
      <c r="AE4169" s="6" t="s">
        <v>21</v>
      </c>
      <c r="AG4169" s="104">
        <v>34.090000000000003</v>
      </c>
    </row>
    <row r="4170" spans="1:33" ht="9.9499999999999993" customHeight="1">
      <c r="A4170" s="107"/>
      <c r="B4170" s="107"/>
      <c r="C4170" s="108"/>
      <c r="D4170" s="108"/>
      <c r="E4170" s="107"/>
      <c r="F4170" s="107"/>
      <c r="G4170" s="107"/>
    </row>
    <row r="4171" spans="1:33" ht="20.100000000000001" customHeight="1">
      <c r="A4171" s="109" t="s">
        <v>2254</v>
      </c>
      <c r="B4171" s="109"/>
      <c r="C4171" s="109"/>
      <c r="D4171" s="109"/>
      <c r="E4171" s="109"/>
      <c r="F4171" s="109"/>
      <c r="G4171" s="109"/>
      <c r="AA4171" s="6" t="s">
        <v>2254</v>
      </c>
    </row>
    <row r="4172" spans="1:33" ht="15" customHeight="1">
      <c r="A4172" s="110" t="s">
        <v>63</v>
      </c>
      <c r="B4172" s="110"/>
      <c r="C4172" s="111" t="s">
        <v>2</v>
      </c>
      <c r="D4172" s="111" t="s">
        <v>3</v>
      </c>
      <c r="E4172" s="111" t="s">
        <v>4</v>
      </c>
      <c r="F4172" s="111" t="s">
        <v>5</v>
      </c>
      <c r="G4172" s="111" t="s">
        <v>6</v>
      </c>
      <c r="AA4172" s="6" t="s">
        <v>63</v>
      </c>
      <c r="AC4172" s="6" t="s">
        <v>2</v>
      </c>
      <c r="AD4172" s="6" t="s">
        <v>3</v>
      </c>
      <c r="AE4172" s="6" t="s">
        <v>4</v>
      </c>
      <c r="AF4172" s="104" t="s">
        <v>5</v>
      </c>
      <c r="AG4172" s="104" t="s">
        <v>6</v>
      </c>
    </row>
    <row r="4173" spans="1:33" ht="15" customHeight="1">
      <c r="A4173" s="112" t="s">
        <v>1305</v>
      </c>
      <c r="B4173" s="113" t="s">
        <v>1306</v>
      </c>
      <c r="C4173" s="112" t="s">
        <v>48</v>
      </c>
      <c r="D4173" s="112" t="s">
        <v>644</v>
      </c>
      <c r="E4173" s="114">
        <v>1</v>
      </c>
      <c r="F4173" s="115">
        <f>0.75*AF4173</f>
        <v>1002.0899999999999</v>
      </c>
      <c r="G4173" s="115">
        <f>ROUND(F4173*E4173,2)</f>
        <v>1002.09</v>
      </c>
      <c r="AA4173" s="6" t="s">
        <v>1305</v>
      </c>
      <c r="AB4173" s="6" t="s">
        <v>1306</v>
      </c>
      <c r="AC4173" s="6" t="s">
        <v>48</v>
      </c>
      <c r="AD4173" s="6" t="s">
        <v>644</v>
      </c>
      <c r="AE4173" s="6">
        <v>1</v>
      </c>
      <c r="AF4173" s="104">
        <v>1336.12</v>
      </c>
      <c r="AG4173" s="104">
        <v>1336.12</v>
      </c>
    </row>
    <row r="4174" spans="1:33" ht="15" customHeight="1">
      <c r="A4174" s="107"/>
      <c r="B4174" s="107"/>
      <c r="C4174" s="107"/>
      <c r="D4174" s="107"/>
      <c r="E4174" s="116" t="s">
        <v>75</v>
      </c>
      <c r="F4174" s="116"/>
      <c r="G4174" s="117">
        <f>SUM(G4172:G4173)</f>
        <v>1002.09</v>
      </c>
      <c r="AE4174" s="6" t="s">
        <v>75</v>
      </c>
      <c r="AG4174" s="104">
        <v>1336.12</v>
      </c>
    </row>
    <row r="4175" spans="1:33" ht="15" customHeight="1">
      <c r="A4175" s="110" t="s">
        <v>14</v>
      </c>
      <c r="B4175" s="110"/>
      <c r="C4175" s="111" t="s">
        <v>2</v>
      </c>
      <c r="D4175" s="111" t="s">
        <v>3</v>
      </c>
      <c r="E4175" s="111" t="s">
        <v>4</v>
      </c>
      <c r="F4175" s="111" t="s">
        <v>5</v>
      </c>
      <c r="G4175" s="111" t="s">
        <v>6</v>
      </c>
      <c r="AA4175" s="6" t="s">
        <v>14</v>
      </c>
      <c r="AC4175" s="6" t="s">
        <v>2</v>
      </c>
      <c r="AD4175" s="6" t="s">
        <v>3</v>
      </c>
      <c r="AE4175" s="6" t="s">
        <v>4</v>
      </c>
      <c r="AF4175" s="104" t="s">
        <v>5</v>
      </c>
      <c r="AG4175" s="104" t="s">
        <v>6</v>
      </c>
    </row>
    <row r="4176" spans="1:33" ht="15" customHeight="1">
      <c r="A4176" s="213">
        <v>88316</v>
      </c>
      <c r="B4176" s="214" t="s">
        <v>128</v>
      </c>
      <c r="C4176" s="112" t="s">
        <v>48</v>
      </c>
      <c r="D4176" s="112" t="s">
        <v>60</v>
      </c>
      <c r="E4176" s="114">
        <v>26</v>
      </c>
      <c r="F4176" s="115">
        <f t="shared" ref="F4176:F4177" si="1113">IF(D4176="H",$K$9*AF4176,$K$10*AF4176)</f>
        <v>12.84</v>
      </c>
      <c r="G4176" s="115">
        <f t="shared" ref="G4176:G4177" si="1114">ROUND(F4176*E4176,2)</f>
        <v>333.84</v>
      </c>
      <c r="AA4176" s="6">
        <v>88316</v>
      </c>
      <c r="AB4176" s="6" t="s">
        <v>128</v>
      </c>
      <c r="AC4176" s="6" t="s">
        <v>48</v>
      </c>
      <c r="AD4176" s="6" t="s">
        <v>60</v>
      </c>
      <c r="AE4176" s="6">
        <v>26</v>
      </c>
      <c r="AF4176" s="104" t="s">
        <v>2063</v>
      </c>
      <c r="AG4176" s="104">
        <v>445.12</v>
      </c>
    </row>
    <row r="4177" spans="1:33" ht="15" customHeight="1">
      <c r="A4177" s="213">
        <v>88264</v>
      </c>
      <c r="B4177" s="214" t="s">
        <v>2073</v>
      </c>
      <c r="C4177" s="112" t="s">
        <v>48</v>
      </c>
      <c r="D4177" s="112" t="s">
        <v>60</v>
      </c>
      <c r="E4177" s="114">
        <v>26</v>
      </c>
      <c r="F4177" s="115">
        <f t="shared" si="1113"/>
        <v>16.484999999999999</v>
      </c>
      <c r="G4177" s="115">
        <f t="shared" si="1114"/>
        <v>428.61</v>
      </c>
      <c r="AA4177" s="6">
        <v>88264</v>
      </c>
      <c r="AB4177" s="6" t="s">
        <v>2073</v>
      </c>
      <c r="AC4177" s="6" t="s">
        <v>48</v>
      </c>
      <c r="AD4177" s="6" t="s">
        <v>60</v>
      </c>
      <c r="AE4177" s="6">
        <v>26</v>
      </c>
      <c r="AF4177" s="104" t="s">
        <v>2074</v>
      </c>
      <c r="AG4177" s="104">
        <v>571.48</v>
      </c>
    </row>
    <row r="4178" spans="1:33" ht="15" customHeight="1">
      <c r="A4178" s="107"/>
      <c r="B4178" s="107"/>
      <c r="C4178" s="107"/>
      <c r="D4178" s="107"/>
      <c r="E4178" s="116" t="s">
        <v>17</v>
      </c>
      <c r="F4178" s="116"/>
      <c r="G4178" s="117">
        <f>SUM(G4176:G4177)</f>
        <v>762.45</v>
      </c>
      <c r="AE4178" s="6" t="s">
        <v>17</v>
      </c>
      <c r="AG4178" s="104">
        <v>1016.6</v>
      </c>
    </row>
    <row r="4179" spans="1:33" ht="15" customHeight="1">
      <c r="A4179" s="107"/>
      <c r="B4179" s="107"/>
      <c r="C4179" s="107"/>
      <c r="D4179" s="107"/>
      <c r="E4179" s="118" t="s">
        <v>21</v>
      </c>
      <c r="F4179" s="118"/>
      <c r="G4179" s="119">
        <f>G4178+G4174</f>
        <v>1764.54</v>
      </c>
      <c r="AE4179" s="6" t="s">
        <v>21</v>
      </c>
      <c r="AG4179" s="104">
        <v>2352.7199999999998</v>
      </c>
    </row>
    <row r="4180" spans="1:33" ht="9.9499999999999993" customHeight="1">
      <c r="A4180" s="107"/>
      <c r="B4180" s="107"/>
      <c r="C4180" s="108"/>
      <c r="D4180" s="108"/>
      <c r="E4180" s="107"/>
      <c r="F4180" s="107"/>
      <c r="G4180" s="107"/>
    </row>
    <row r="4181" spans="1:33" ht="20.100000000000001" customHeight="1">
      <c r="A4181" s="109" t="s">
        <v>1307</v>
      </c>
      <c r="B4181" s="109"/>
      <c r="C4181" s="109"/>
      <c r="D4181" s="109"/>
      <c r="E4181" s="109"/>
      <c r="F4181" s="109"/>
      <c r="G4181" s="109"/>
      <c r="H4181" s="6" t="s">
        <v>2255</v>
      </c>
      <c r="AA4181" s="6" t="s">
        <v>1307</v>
      </c>
    </row>
    <row r="4182" spans="1:33" ht="15" customHeight="1">
      <c r="A4182" s="110" t="s">
        <v>63</v>
      </c>
      <c r="B4182" s="110"/>
      <c r="C4182" s="111" t="s">
        <v>2</v>
      </c>
      <c r="D4182" s="111" t="s">
        <v>3</v>
      </c>
      <c r="E4182" s="111" t="s">
        <v>4</v>
      </c>
      <c r="F4182" s="111" t="s">
        <v>5</v>
      </c>
      <c r="G4182" s="111" t="s">
        <v>6</v>
      </c>
      <c r="AA4182" s="6" t="s">
        <v>63</v>
      </c>
      <c r="AC4182" s="6" t="s">
        <v>2</v>
      </c>
      <c r="AD4182" s="6" t="s">
        <v>3</v>
      </c>
      <c r="AE4182" s="6" t="s">
        <v>4</v>
      </c>
      <c r="AF4182" s="104" t="s">
        <v>5</v>
      </c>
      <c r="AG4182" s="104" t="s">
        <v>6</v>
      </c>
    </row>
    <row r="4183" spans="1:33" ht="15" customHeight="1">
      <c r="A4183" s="112">
        <v>3259</v>
      </c>
      <c r="B4183" s="113" t="s">
        <v>2256</v>
      </c>
      <c r="C4183" s="112" t="s">
        <v>48</v>
      </c>
      <c r="D4183" s="112" t="s">
        <v>644</v>
      </c>
      <c r="E4183" s="114">
        <v>1</v>
      </c>
      <c r="F4183" s="115">
        <f t="shared" ref="F4183" si="1115">IF(D4183="H",$K$9*AF4183,$K$10*AF4183)</f>
        <v>26.97</v>
      </c>
      <c r="G4183" s="115">
        <f>ROUND(F4183*E4183,2)</f>
        <v>26.97</v>
      </c>
      <c r="AA4183" s="6">
        <v>3259</v>
      </c>
      <c r="AB4183" s="6" t="s">
        <v>2256</v>
      </c>
      <c r="AC4183" s="6" t="s">
        <v>48</v>
      </c>
      <c r="AD4183" s="6" t="s">
        <v>644</v>
      </c>
      <c r="AE4183" s="6">
        <v>1</v>
      </c>
      <c r="AF4183" s="104">
        <v>35.96</v>
      </c>
      <c r="AG4183" s="104">
        <v>35.96</v>
      </c>
    </row>
    <row r="4184" spans="1:33" ht="15" customHeight="1">
      <c r="A4184" s="107"/>
      <c r="B4184" s="107"/>
      <c r="C4184" s="107"/>
      <c r="D4184" s="107"/>
      <c r="E4184" s="116" t="s">
        <v>75</v>
      </c>
      <c r="F4184" s="116"/>
      <c r="G4184" s="117">
        <f>SUM(G4183:G4183)</f>
        <v>26.97</v>
      </c>
      <c r="AE4184" s="6" t="s">
        <v>75</v>
      </c>
      <c r="AG4184" s="104">
        <v>35.96</v>
      </c>
    </row>
    <row r="4185" spans="1:33" ht="15" customHeight="1">
      <c r="A4185" s="107"/>
      <c r="B4185" s="107"/>
      <c r="C4185" s="107"/>
      <c r="D4185" s="107"/>
      <c r="E4185" s="118" t="s">
        <v>21</v>
      </c>
      <c r="F4185" s="118"/>
      <c r="G4185" s="119">
        <f>G4184</f>
        <v>26.97</v>
      </c>
      <c r="AE4185" s="6" t="s">
        <v>21</v>
      </c>
      <c r="AG4185" s="104">
        <v>35.96</v>
      </c>
    </row>
    <row r="4186" spans="1:33" ht="9.9499999999999993" customHeight="1">
      <c r="A4186" s="107"/>
      <c r="B4186" s="107"/>
      <c r="C4186" s="108"/>
      <c r="D4186" s="108"/>
      <c r="E4186" s="107"/>
      <c r="F4186" s="107"/>
      <c r="G4186" s="107"/>
    </row>
    <row r="4187" spans="1:33" ht="20.100000000000001" customHeight="1">
      <c r="A4187" s="109" t="s">
        <v>1308</v>
      </c>
      <c r="B4187" s="109"/>
      <c r="C4187" s="109"/>
      <c r="D4187" s="109"/>
      <c r="E4187" s="109"/>
      <c r="F4187" s="109"/>
      <c r="G4187" s="109"/>
      <c r="AA4187" s="6" t="s">
        <v>1308</v>
      </c>
    </row>
    <row r="4188" spans="1:33" ht="15" customHeight="1">
      <c r="A4188" s="110" t="s">
        <v>63</v>
      </c>
      <c r="B4188" s="110"/>
      <c r="C4188" s="111" t="s">
        <v>2</v>
      </c>
      <c r="D4188" s="111" t="s">
        <v>3</v>
      </c>
      <c r="E4188" s="111" t="s">
        <v>4</v>
      </c>
      <c r="F4188" s="111" t="s">
        <v>5</v>
      </c>
      <c r="G4188" s="111" t="s">
        <v>6</v>
      </c>
      <c r="AA4188" s="6" t="s">
        <v>63</v>
      </c>
      <c r="AC4188" s="6" t="s">
        <v>2</v>
      </c>
      <c r="AD4188" s="6" t="s">
        <v>3</v>
      </c>
      <c r="AE4188" s="6" t="s">
        <v>4</v>
      </c>
      <c r="AF4188" s="104" t="s">
        <v>5</v>
      </c>
      <c r="AG4188" s="104" t="s">
        <v>6</v>
      </c>
    </row>
    <row r="4189" spans="1:33" ht="29.1" customHeight="1">
      <c r="A4189" s="112" t="s">
        <v>1309</v>
      </c>
      <c r="B4189" s="113" t="s">
        <v>1310</v>
      </c>
      <c r="C4189" s="112" t="s">
        <v>8</v>
      </c>
      <c r="D4189" s="112" t="s">
        <v>55</v>
      </c>
      <c r="E4189" s="114">
        <v>1</v>
      </c>
      <c r="F4189" s="115">
        <f>0.75*AF4189</f>
        <v>52.59</v>
      </c>
      <c r="G4189" s="115">
        <f>ROUND(F4189*E4189,2)</f>
        <v>52.59</v>
      </c>
      <c r="AA4189" s="6" t="s">
        <v>1309</v>
      </c>
      <c r="AB4189" s="6" t="s">
        <v>1310</v>
      </c>
      <c r="AC4189" s="6" t="s">
        <v>8</v>
      </c>
      <c r="AD4189" s="6" t="s">
        <v>55</v>
      </c>
      <c r="AE4189" s="6">
        <v>1</v>
      </c>
      <c r="AF4189" s="104">
        <v>70.12</v>
      </c>
      <c r="AG4189" s="104">
        <v>70.12</v>
      </c>
    </row>
    <row r="4190" spans="1:33" ht="15" customHeight="1">
      <c r="A4190" s="107"/>
      <c r="B4190" s="107"/>
      <c r="C4190" s="107"/>
      <c r="D4190" s="107"/>
      <c r="E4190" s="116" t="s">
        <v>75</v>
      </c>
      <c r="F4190" s="116"/>
      <c r="G4190" s="117">
        <f>SUM(G4188:G4189)</f>
        <v>52.59</v>
      </c>
      <c r="AE4190" s="6" t="s">
        <v>75</v>
      </c>
      <c r="AG4190" s="104">
        <v>70.12</v>
      </c>
    </row>
    <row r="4191" spans="1:33" ht="15" customHeight="1">
      <c r="A4191" s="110" t="s">
        <v>96</v>
      </c>
      <c r="B4191" s="110"/>
      <c r="C4191" s="111" t="s">
        <v>2</v>
      </c>
      <c r="D4191" s="111" t="s">
        <v>3</v>
      </c>
      <c r="E4191" s="111" t="s">
        <v>4</v>
      </c>
      <c r="F4191" s="111" t="s">
        <v>5</v>
      </c>
      <c r="G4191" s="111" t="s">
        <v>6</v>
      </c>
      <c r="AA4191" s="6" t="s">
        <v>96</v>
      </c>
      <c r="AC4191" s="6" t="s">
        <v>2</v>
      </c>
      <c r="AD4191" s="6" t="s">
        <v>3</v>
      </c>
      <c r="AE4191" s="6" t="s">
        <v>4</v>
      </c>
      <c r="AF4191" s="104" t="s">
        <v>5</v>
      </c>
      <c r="AG4191" s="104" t="s">
        <v>6</v>
      </c>
    </row>
    <row r="4192" spans="1:33" ht="15" customHeight="1">
      <c r="A4192" s="112" t="s">
        <v>1085</v>
      </c>
      <c r="B4192" s="113" t="s">
        <v>1743</v>
      </c>
      <c r="C4192" s="112" t="s">
        <v>8</v>
      </c>
      <c r="D4192" s="112" t="s">
        <v>36</v>
      </c>
      <c r="E4192" s="114">
        <v>0.25309999999999999</v>
      </c>
      <c r="F4192" s="115">
        <f t="shared" ref="F4192:F4193" si="1116">IF(D4192="H",$K$9*AF4192,$K$10*AF4192)</f>
        <v>13.5975</v>
      </c>
      <c r="G4192" s="115">
        <f t="shared" ref="G4192:G4193" si="1117">ROUND(F4192*E4192,2)</f>
        <v>3.44</v>
      </c>
      <c r="AA4192" s="6" t="s">
        <v>1085</v>
      </c>
      <c r="AB4192" s="6" t="s">
        <v>1743</v>
      </c>
      <c r="AC4192" s="6" t="s">
        <v>8</v>
      </c>
      <c r="AD4192" s="6" t="s">
        <v>36</v>
      </c>
      <c r="AE4192" s="6">
        <v>0.25309999999999999</v>
      </c>
      <c r="AF4192" s="104">
        <v>18.13</v>
      </c>
      <c r="AG4192" s="104">
        <v>4.58</v>
      </c>
    </row>
    <row r="4193" spans="1:33" ht="15" customHeight="1">
      <c r="A4193" s="112" t="s">
        <v>1086</v>
      </c>
      <c r="B4193" s="113" t="s">
        <v>1744</v>
      </c>
      <c r="C4193" s="112" t="s">
        <v>8</v>
      </c>
      <c r="D4193" s="112" t="s">
        <v>36</v>
      </c>
      <c r="E4193" s="114">
        <v>0.25309999999999999</v>
      </c>
      <c r="F4193" s="115">
        <f t="shared" si="1116"/>
        <v>16.484999999999999</v>
      </c>
      <c r="G4193" s="115">
        <f t="shared" si="1117"/>
        <v>4.17</v>
      </c>
      <c r="AA4193" s="6" t="s">
        <v>1086</v>
      </c>
      <c r="AB4193" s="6" t="s">
        <v>1744</v>
      </c>
      <c r="AC4193" s="6" t="s">
        <v>8</v>
      </c>
      <c r="AD4193" s="6" t="s">
        <v>36</v>
      </c>
      <c r="AE4193" s="6">
        <v>0.25309999999999999</v>
      </c>
      <c r="AF4193" s="104">
        <v>21.98</v>
      </c>
      <c r="AG4193" s="104">
        <v>5.56</v>
      </c>
    </row>
    <row r="4194" spans="1:33" ht="18" customHeight="1">
      <c r="A4194" s="107"/>
      <c r="B4194" s="107"/>
      <c r="C4194" s="107"/>
      <c r="D4194" s="107"/>
      <c r="E4194" s="116" t="s">
        <v>99</v>
      </c>
      <c r="F4194" s="116"/>
      <c r="G4194" s="117">
        <f>SUM(G4192:G4193)</f>
        <v>7.6099999999999994</v>
      </c>
      <c r="AE4194" s="6" t="s">
        <v>99</v>
      </c>
      <c r="AG4194" s="104">
        <v>10.14</v>
      </c>
    </row>
    <row r="4195" spans="1:33" ht="15" customHeight="1">
      <c r="A4195" s="107"/>
      <c r="B4195" s="107"/>
      <c r="C4195" s="107"/>
      <c r="D4195" s="107"/>
      <c r="E4195" s="118" t="s">
        <v>21</v>
      </c>
      <c r="F4195" s="118"/>
      <c r="G4195" s="119">
        <f>G4194+G4190</f>
        <v>60.2</v>
      </c>
      <c r="AE4195" s="6" t="s">
        <v>21</v>
      </c>
      <c r="AG4195" s="104">
        <v>80.260000000000005</v>
      </c>
    </row>
    <row r="4196" spans="1:33" ht="9.9499999999999993" customHeight="1">
      <c r="A4196" s="107"/>
      <c r="B4196" s="107"/>
      <c r="C4196" s="108"/>
      <c r="D4196" s="108"/>
      <c r="E4196" s="107"/>
      <c r="F4196" s="107"/>
      <c r="G4196" s="107"/>
    </row>
    <row r="4197" spans="1:33" ht="20.100000000000001" customHeight="1">
      <c r="A4197" s="109" t="s">
        <v>1311</v>
      </c>
      <c r="B4197" s="109"/>
      <c r="C4197" s="109"/>
      <c r="D4197" s="109"/>
      <c r="E4197" s="109"/>
      <c r="F4197" s="109"/>
      <c r="G4197" s="109"/>
      <c r="AA4197" s="6" t="s">
        <v>1311</v>
      </c>
    </row>
    <row r="4198" spans="1:33" ht="15" customHeight="1">
      <c r="A4198" s="110" t="s">
        <v>63</v>
      </c>
      <c r="B4198" s="110"/>
      <c r="C4198" s="111" t="s">
        <v>2</v>
      </c>
      <c r="D4198" s="111" t="s">
        <v>3</v>
      </c>
      <c r="E4198" s="111" t="s">
        <v>4</v>
      </c>
      <c r="F4198" s="111" t="s">
        <v>5</v>
      </c>
      <c r="G4198" s="111" t="s">
        <v>6</v>
      </c>
      <c r="AA4198" s="6" t="s">
        <v>63</v>
      </c>
      <c r="AC4198" s="6" t="s">
        <v>2</v>
      </c>
      <c r="AD4198" s="6" t="s">
        <v>3</v>
      </c>
      <c r="AE4198" s="6" t="s">
        <v>4</v>
      </c>
      <c r="AF4198" s="104" t="s">
        <v>5</v>
      </c>
      <c r="AG4198" s="104" t="s">
        <v>6</v>
      </c>
    </row>
    <row r="4199" spans="1:33" ht="15" customHeight="1">
      <c r="A4199" s="112" t="s">
        <v>1312</v>
      </c>
      <c r="B4199" s="113" t="s">
        <v>1313</v>
      </c>
      <c r="C4199" s="112" t="s">
        <v>48</v>
      </c>
      <c r="D4199" s="112" t="s">
        <v>644</v>
      </c>
      <c r="E4199" s="114">
        <v>1</v>
      </c>
      <c r="F4199" s="115">
        <f t="shared" ref="F4199" si="1118">IF(D4199="H",$K$9*AF4199,$K$10*AF4199)</f>
        <v>3.75</v>
      </c>
      <c r="G4199" s="115">
        <f>ROUND(F4199*E4199,2)</f>
        <v>3.75</v>
      </c>
      <c r="AA4199" s="6" t="s">
        <v>1312</v>
      </c>
      <c r="AB4199" s="6" t="s">
        <v>1313</v>
      </c>
      <c r="AC4199" s="6" t="s">
        <v>48</v>
      </c>
      <c r="AD4199" s="6" t="s">
        <v>644</v>
      </c>
      <c r="AE4199" s="6">
        <v>1</v>
      </c>
      <c r="AF4199" s="104">
        <v>5</v>
      </c>
      <c r="AG4199" s="104">
        <v>5</v>
      </c>
    </row>
    <row r="4200" spans="1:33" ht="15" customHeight="1">
      <c r="A4200" s="107"/>
      <c r="B4200" s="107"/>
      <c r="C4200" s="107"/>
      <c r="D4200" s="107"/>
      <c r="E4200" s="116" t="s">
        <v>75</v>
      </c>
      <c r="F4200" s="116"/>
      <c r="G4200" s="117">
        <f>SUM(G4199)</f>
        <v>3.75</v>
      </c>
      <c r="AE4200" s="6" t="s">
        <v>75</v>
      </c>
      <c r="AG4200" s="104">
        <v>5</v>
      </c>
    </row>
    <row r="4201" spans="1:33" ht="15" customHeight="1">
      <c r="A4201" s="110" t="s">
        <v>14</v>
      </c>
      <c r="B4201" s="110"/>
      <c r="C4201" s="111" t="s">
        <v>2</v>
      </c>
      <c r="D4201" s="111" t="s">
        <v>3</v>
      </c>
      <c r="E4201" s="111" t="s">
        <v>4</v>
      </c>
      <c r="F4201" s="111" t="s">
        <v>5</v>
      </c>
      <c r="G4201" s="111" t="s">
        <v>6</v>
      </c>
      <c r="AA4201" s="6" t="s">
        <v>14</v>
      </c>
      <c r="AC4201" s="6" t="s">
        <v>2</v>
      </c>
      <c r="AD4201" s="6" t="s">
        <v>3</v>
      </c>
      <c r="AE4201" s="6" t="s">
        <v>4</v>
      </c>
      <c r="AF4201" s="104" t="s">
        <v>5</v>
      </c>
      <c r="AG4201" s="104" t="s">
        <v>6</v>
      </c>
    </row>
    <row r="4202" spans="1:33" ht="15" customHeight="1">
      <c r="A4202" s="112" t="s">
        <v>1086</v>
      </c>
      <c r="B4202" s="113" t="s">
        <v>1744</v>
      </c>
      <c r="C4202" s="112" t="s">
        <v>8</v>
      </c>
      <c r="D4202" s="112" t="s">
        <v>36</v>
      </c>
      <c r="E4202" s="114">
        <v>0.05</v>
      </c>
      <c r="F4202" s="115">
        <f t="shared" ref="F4202" si="1119">IF(D4202="H",$K$9*AF4202,$K$10*AF4202)</f>
        <v>16.484999999999999</v>
      </c>
      <c r="G4202" s="115">
        <f>ROUND(F4202*E4202,2)</f>
        <v>0.82</v>
      </c>
      <c r="AA4202" s="6" t="s">
        <v>1086</v>
      </c>
      <c r="AB4202" s="6" t="s">
        <v>1744</v>
      </c>
      <c r="AC4202" s="6" t="s">
        <v>8</v>
      </c>
      <c r="AD4202" s="6" t="s">
        <v>36</v>
      </c>
      <c r="AE4202" s="6">
        <v>0.05</v>
      </c>
      <c r="AF4202" s="104">
        <v>21.98</v>
      </c>
      <c r="AG4202" s="104">
        <v>1.1000000000000001</v>
      </c>
    </row>
    <row r="4203" spans="1:33" ht="15" customHeight="1">
      <c r="A4203" s="107"/>
      <c r="B4203" s="107"/>
      <c r="C4203" s="107"/>
      <c r="D4203" s="107"/>
      <c r="E4203" s="116" t="s">
        <v>17</v>
      </c>
      <c r="F4203" s="116"/>
      <c r="G4203" s="117">
        <f>SUM(G4202)</f>
        <v>0.82</v>
      </c>
      <c r="AE4203" s="6" t="s">
        <v>17</v>
      </c>
      <c r="AG4203" s="104">
        <v>1.1000000000000001</v>
      </c>
    </row>
    <row r="4204" spans="1:33" ht="15" customHeight="1">
      <c r="A4204" s="107"/>
      <c r="B4204" s="107"/>
      <c r="C4204" s="107"/>
      <c r="D4204" s="107"/>
      <c r="E4204" s="118" t="s">
        <v>21</v>
      </c>
      <c r="F4204" s="118"/>
      <c r="G4204" s="119">
        <f>G4203+G4200</f>
        <v>4.57</v>
      </c>
      <c r="AE4204" s="6" t="s">
        <v>21</v>
      </c>
      <c r="AG4204" s="104">
        <v>6.1</v>
      </c>
    </row>
    <row r="4205" spans="1:33" ht="9.9499999999999993" customHeight="1">
      <c r="A4205" s="107"/>
      <c r="B4205" s="107"/>
      <c r="C4205" s="108"/>
      <c r="D4205" s="108"/>
      <c r="E4205" s="107"/>
      <c r="F4205" s="107"/>
      <c r="G4205" s="107"/>
    </row>
    <row r="4206" spans="1:33" ht="20.100000000000001" customHeight="1">
      <c r="A4206" s="109" t="s">
        <v>1314</v>
      </c>
      <c r="B4206" s="109"/>
      <c r="C4206" s="109"/>
      <c r="D4206" s="109"/>
      <c r="E4206" s="109"/>
      <c r="F4206" s="109"/>
      <c r="G4206" s="109"/>
      <c r="AA4206" s="6" t="s">
        <v>1314</v>
      </c>
    </row>
    <row r="4207" spans="1:33" ht="15" customHeight="1">
      <c r="A4207" s="110" t="s">
        <v>63</v>
      </c>
      <c r="B4207" s="110"/>
      <c r="C4207" s="111" t="s">
        <v>2</v>
      </c>
      <c r="D4207" s="111" t="s">
        <v>3</v>
      </c>
      <c r="E4207" s="111" t="s">
        <v>4</v>
      </c>
      <c r="F4207" s="111" t="s">
        <v>5</v>
      </c>
      <c r="G4207" s="111" t="s">
        <v>6</v>
      </c>
      <c r="AA4207" s="6" t="s">
        <v>63</v>
      </c>
      <c r="AC4207" s="6" t="s">
        <v>2</v>
      </c>
      <c r="AD4207" s="6" t="s">
        <v>3</v>
      </c>
      <c r="AE4207" s="6" t="s">
        <v>4</v>
      </c>
      <c r="AF4207" s="104" t="s">
        <v>5</v>
      </c>
      <c r="AG4207" s="104" t="s">
        <v>6</v>
      </c>
    </row>
    <row r="4208" spans="1:33" ht="15" customHeight="1">
      <c r="A4208" s="112">
        <v>568</v>
      </c>
      <c r="B4208" s="113" t="s">
        <v>2257</v>
      </c>
      <c r="C4208" s="112" t="s">
        <v>48</v>
      </c>
      <c r="D4208" s="112" t="s">
        <v>644</v>
      </c>
      <c r="E4208" s="114">
        <v>1</v>
      </c>
      <c r="F4208" s="115">
        <f>0.75*AF4208</f>
        <v>56.534999999999997</v>
      </c>
      <c r="G4208" s="115">
        <f>ROUND(F4208*E4208,2)</f>
        <v>56.54</v>
      </c>
      <c r="AA4208" s="6">
        <v>568</v>
      </c>
      <c r="AB4208" s="6" t="s">
        <v>2257</v>
      </c>
      <c r="AC4208" s="6" t="s">
        <v>48</v>
      </c>
      <c r="AD4208" s="6" t="s">
        <v>644</v>
      </c>
      <c r="AE4208" s="6">
        <v>1</v>
      </c>
      <c r="AF4208" s="104">
        <v>75.38</v>
      </c>
      <c r="AG4208" s="104">
        <v>75.38</v>
      </c>
    </row>
    <row r="4209" spans="1:33" ht="15" customHeight="1">
      <c r="A4209" s="107"/>
      <c r="B4209" s="107"/>
      <c r="C4209" s="107"/>
      <c r="D4209" s="107"/>
      <c r="E4209" s="116" t="s">
        <v>75</v>
      </c>
      <c r="F4209" s="116"/>
      <c r="G4209" s="117">
        <f>SUM(G4208)</f>
        <v>56.54</v>
      </c>
      <c r="AE4209" s="6" t="s">
        <v>75</v>
      </c>
      <c r="AG4209" s="104">
        <v>75.38</v>
      </c>
    </row>
    <row r="4210" spans="1:33" ht="15" customHeight="1">
      <c r="A4210" s="110" t="s">
        <v>14</v>
      </c>
      <c r="B4210" s="110"/>
      <c r="C4210" s="111" t="s">
        <v>2</v>
      </c>
      <c r="D4210" s="111" t="s">
        <v>3</v>
      </c>
      <c r="E4210" s="111" t="s">
        <v>4</v>
      </c>
      <c r="F4210" s="111" t="s">
        <v>5</v>
      </c>
      <c r="G4210" s="111" t="s">
        <v>6</v>
      </c>
      <c r="AA4210" s="6" t="s">
        <v>14</v>
      </c>
      <c r="AC4210" s="6" t="s">
        <v>2</v>
      </c>
      <c r="AD4210" s="6" t="s">
        <v>3</v>
      </c>
      <c r="AE4210" s="6" t="s">
        <v>4</v>
      </c>
      <c r="AF4210" s="104" t="s">
        <v>5</v>
      </c>
      <c r="AG4210" s="104" t="s">
        <v>6</v>
      </c>
    </row>
    <row r="4211" spans="1:33" ht="15" customHeight="1">
      <c r="A4211" s="112" t="s">
        <v>1086</v>
      </c>
      <c r="B4211" s="113" t="s">
        <v>1744</v>
      </c>
      <c r="C4211" s="112" t="s">
        <v>8</v>
      </c>
      <c r="D4211" s="112" t="s">
        <v>36</v>
      </c>
      <c r="E4211" s="114">
        <v>0.4</v>
      </c>
      <c r="F4211" s="115">
        <f t="shared" ref="F4211" si="1120">IF(D4211="H",$K$9*AF4211,$K$10*AF4211)</f>
        <v>16.484999999999999</v>
      </c>
      <c r="G4211" s="115">
        <f>ROUND(F4211*E4211,2)</f>
        <v>6.59</v>
      </c>
      <c r="AA4211" s="6" t="s">
        <v>1086</v>
      </c>
      <c r="AB4211" s="6" t="s">
        <v>1744</v>
      </c>
      <c r="AC4211" s="6" t="s">
        <v>8</v>
      </c>
      <c r="AD4211" s="6" t="s">
        <v>36</v>
      </c>
      <c r="AE4211" s="6">
        <v>0.4</v>
      </c>
      <c r="AF4211" s="104">
        <v>21.98</v>
      </c>
      <c r="AG4211" s="104">
        <v>8.7899999999999991</v>
      </c>
    </row>
    <row r="4212" spans="1:33" ht="15" customHeight="1">
      <c r="A4212" s="107"/>
      <c r="B4212" s="107"/>
      <c r="C4212" s="107"/>
      <c r="D4212" s="107"/>
      <c r="E4212" s="116" t="s">
        <v>17</v>
      </c>
      <c r="F4212" s="116"/>
      <c r="G4212" s="117">
        <f>SUM(G4211)</f>
        <v>6.59</v>
      </c>
      <c r="AE4212" s="6" t="s">
        <v>17</v>
      </c>
      <c r="AG4212" s="104">
        <v>8.7899999999999991</v>
      </c>
    </row>
    <row r="4213" spans="1:33" ht="15" customHeight="1">
      <c r="A4213" s="107"/>
      <c r="B4213" s="107"/>
      <c r="C4213" s="107"/>
      <c r="D4213" s="107"/>
      <c r="E4213" s="118" t="s">
        <v>21</v>
      </c>
      <c r="F4213" s="118"/>
      <c r="G4213" s="119">
        <f>G4212+G4209</f>
        <v>63.129999999999995</v>
      </c>
      <c r="AE4213" s="6" t="s">
        <v>21</v>
      </c>
      <c r="AG4213" s="104">
        <v>84.169999999999987</v>
      </c>
    </row>
    <row r="4214" spans="1:33" ht="9.9499999999999993" customHeight="1">
      <c r="A4214" s="107"/>
      <c r="B4214" s="107"/>
      <c r="C4214" s="108"/>
      <c r="D4214" s="108"/>
      <c r="E4214" s="107"/>
      <c r="F4214" s="107"/>
      <c r="G4214" s="107"/>
    </row>
    <row r="4215" spans="1:33" ht="20.100000000000001" customHeight="1">
      <c r="A4215" s="109" t="s">
        <v>1315</v>
      </c>
      <c r="B4215" s="109"/>
      <c r="C4215" s="109"/>
      <c r="D4215" s="109"/>
      <c r="E4215" s="109"/>
      <c r="F4215" s="109"/>
      <c r="G4215" s="109"/>
      <c r="AA4215" s="6" t="s">
        <v>1315</v>
      </c>
    </row>
    <row r="4216" spans="1:33" ht="15" customHeight="1">
      <c r="A4216" s="110" t="s">
        <v>63</v>
      </c>
      <c r="B4216" s="110"/>
      <c r="C4216" s="111" t="s">
        <v>2</v>
      </c>
      <c r="D4216" s="111" t="s">
        <v>3</v>
      </c>
      <c r="E4216" s="111" t="s">
        <v>4</v>
      </c>
      <c r="F4216" s="111" t="s">
        <v>5</v>
      </c>
      <c r="G4216" s="111" t="s">
        <v>6</v>
      </c>
      <c r="AA4216" s="6" t="s">
        <v>63</v>
      </c>
      <c r="AC4216" s="6" t="s">
        <v>2</v>
      </c>
      <c r="AD4216" s="6" t="s">
        <v>3</v>
      </c>
      <c r="AE4216" s="6" t="s">
        <v>4</v>
      </c>
      <c r="AF4216" s="104" t="s">
        <v>5</v>
      </c>
      <c r="AG4216" s="104" t="s">
        <v>6</v>
      </c>
    </row>
    <row r="4217" spans="1:33" ht="20.100000000000001" customHeight="1">
      <c r="A4217" s="112" t="s">
        <v>1316</v>
      </c>
      <c r="B4217" s="113" t="s">
        <v>1317</v>
      </c>
      <c r="C4217" s="112" t="s">
        <v>8</v>
      </c>
      <c r="D4217" s="112" t="s">
        <v>644</v>
      </c>
      <c r="E4217" s="114">
        <v>1</v>
      </c>
      <c r="F4217" s="115">
        <f>0.75*AF4217</f>
        <v>50.4375</v>
      </c>
      <c r="G4217" s="115">
        <f>ROUND(F4217*E4217,2)</f>
        <v>50.44</v>
      </c>
      <c r="AA4217" s="6" t="s">
        <v>1316</v>
      </c>
      <c r="AB4217" s="6" t="s">
        <v>1317</v>
      </c>
      <c r="AC4217" s="6" t="s">
        <v>8</v>
      </c>
      <c r="AD4217" s="6" t="s">
        <v>644</v>
      </c>
      <c r="AE4217" s="6">
        <v>1</v>
      </c>
      <c r="AF4217" s="104">
        <v>67.25</v>
      </c>
      <c r="AG4217" s="104">
        <v>67.25</v>
      </c>
    </row>
    <row r="4218" spans="1:33" ht="15" customHeight="1">
      <c r="A4218" s="107"/>
      <c r="B4218" s="107"/>
      <c r="C4218" s="107"/>
      <c r="D4218" s="107"/>
      <c r="E4218" s="116" t="s">
        <v>75</v>
      </c>
      <c r="F4218" s="116"/>
      <c r="G4218" s="117">
        <f>SUM(G4216:G4217)</f>
        <v>50.44</v>
      </c>
      <c r="AE4218" s="6" t="s">
        <v>75</v>
      </c>
      <c r="AG4218" s="104">
        <v>67.25</v>
      </c>
    </row>
    <row r="4219" spans="1:33" ht="15" customHeight="1">
      <c r="A4219" s="110" t="s">
        <v>14</v>
      </c>
      <c r="B4219" s="110"/>
      <c r="C4219" s="111" t="s">
        <v>2</v>
      </c>
      <c r="D4219" s="111" t="s">
        <v>3</v>
      </c>
      <c r="E4219" s="111" t="s">
        <v>4</v>
      </c>
      <c r="F4219" s="111" t="s">
        <v>5</v>
      </c>
      <c r="G4219" s="111" t="s">
        <v>6</v>
      </c>
      <c r="AA4219" s="6" t="s">
        <v>14</v>
      </c>
      <c r="AC4219" s="6" t="s">
        <v>2</v>
      </c>
      <c r="AD4219" s="6" t="s">
        <v>3</v>
      </c>
      <c r="AE4219" s="6" t="s">
        <v>4</v>
      </c>
      <c r="AF4219" s="104" t="s">
        <v>5</v>
      </c>
      <c r="AG4219" s="104" t="s">
        <v>6</v>
      </c>
    </row>
    <row r="4220" spans="1:33" ht="15" customHeight="1">
      <c r="A4220" s="112">
        <v>88247</v>
      </c>
      <c r="B4220" s="113" t="s">
        <v>2172</v>
      </c>
      <c r="C4220" s="112" t="s">
        <v>8</v>
      </c>
      <c r="D4220" s="112" t="s">
        <v>36</v>
      </c>
      <c r="E4220" s="114">
        <v>0.28000000000000003</v>
      </c>
      <c r="F4220" s="115">
        <f t="shared" ref="F4220:F4221" si="1121">IF(D4220="H",$K$9*AF4220,$K$10*AF4220)</f>
        <v>13.5975</v>
      </c>
      <c r="G4220" s="115">
        <f t="shared" ref="G4220:G4221" si="1122">ROUND(F4220*E4220,2)</f>
        <v>3.81</v>
      </c>
      <c r="AA4220" s="6">
        <v>88247</v>
      </c>
      <c r="AB4220" s="6" t="s">
        <v>2172</v>
      </c>
      <c r="AC4220" s="6" t="s">
        <v>8</v>
      </c>
      <c r="AD4220" s="6" t="s">
        <v>36</v>
      </c>
      <c r="AE4220" s="6">
        <v>0.28000000000000003</v>
      </c>
      <c r="AF4220" s="104">
        <v>18.13</v>
      </c>
      <c r="AG4220" s="104">
        <v>5.08</v>
      </c>
    </row>
    <row r="4221" spans="1:33" ht="15" customHeight="1">
      <c r="A4221" s="112">
        <v>88264</v>
      </c>
      <c r="B4221" s="113" t="s">
        <v>2073</v>
      </c>
      <c r="C4221" s="112" t="s">
        <v>8</v>
      </c>
      <c r="D4221" s="112" t="s">
        <v>60</v>
      </c>
      <c r="E4221" s="114">
        <v>0.28000000000000003</v>
      </c>
      <c r="F4221" s="115">
        <f t="shared" si="1121"/>
        <v>16.484999999999999</v>
      </c>
      <c r="G4221" s="115">
        <f t="shared" si="1122"/>
        <v>4.62</v>
      </c>
      <c r="AA4221" s="6">
        <v>88264</v>
      </c>
      <c r="AB4221" s="6" t="s">
        <v>2073</v>
      </c>
      <c r="AC4221" s="6" t="s">
        <v>8</v>
      </c>
      <c r="AD4221" s="6" t="s">
        <v>60</v>
      </c>
      <c r="AE4221" s="6">
        <v>0.28000000000000003</v>
      </c>
      <c r="AF4221" s="104">
        <v>21.98</v>
      </c>
      <c r="AG4221" s="104">
        <v>6.15</v>
      </c>
    </row>
    <row r="4222" spans="1:33" ht="15" customHeight="1">
      <c r="A4222" s="107"/>
      <c r="B4222" s="107"/>
      <c r="C4222" s="107"/>
      <c r="D4222" s="107"/>
      <c r="E4222" s="116" t="s">
        <v>17</v>
      </c>
      <c r="F4222" s="116"/>
      <c r="G4222" s="117">
        <f>SUM(G4220:G4221)</f>
        <v>8.43</v>
      </c>
      <c r="AE4222" s="6" t="s">
        <v>17</v>
      </c>
      <c r="AG4222" s="104">
        <v>11.23</v>
      </c>
    </row>
    <row r="4223" spans="1:33" ht="15" customHeight="1">
      <c r="A4223" s="107"/>
      <c r="B4223" s="107"/>
      <c r="C4223" s="107"/>
      <c r="D4223" s="107"/>
      <c r="E4223" s="118" t="s">
        <v>21</v>
      </c>
      <c r="F4223" s="118"/>
      <c r="G4223" s="119">
        <f>G4222+G4218</f>
        <v>58.87</v>
      </c>
      <c r="AE4223" s="6" t="s">
        <v>21</v>
      </c>
      <c r="AG4223" s="104">
        <v>78.48</v>
      </c>
    </row>
    <row r="4224" spans="1:33" ht="9.9499999999999993" customHeight="1">
      <c r="A4224" s="107"/>
      <c r="B4224" s="107"/>
      <c r="C4224" s="108"/>
      <c r="D4224" s="108"/>
      <c r="E4224" s="107"/>
      <c r="F4224" s="107"/>
      <c r="G4224" s="107"/>
    </row>
    <row r="4225" spans="1:33" ht="20.100000000000001" customHeight="1">
      <c r="A4225" s="109" t="s">
        <v>1318</v>
      </c>
      <c r="B4225" s="109"/>
      <c r="C4225" s="109"/>
      <c r="D4225" s="109"/>
      <c r="E4225" s="109"/>
      <c r="F4225" s="109"/>
      <c r="G4225" s="109"/>
      <c r="AA4225" s="6" t="s">
        <v>1318</v>
      </c>
    </row>
    <row r="4226" spans="1:33" ht="15" customHeight="1">
      <c r="A4226" s="110" t="s">
        <v>63</v>
      </c>
      <c r="B4226" s="110"/>
      <c r="C4226" s="111" t="s">
        <v>2</v>
      </c>
      <c r="D4226" s="111" t="s">
        <v>3</v>
      </c>
      <c r="E4226" s="111" t="s">
        <v>4</v>
      </c>
      <c r="F4226" s="111" t="s">
        <v>5</v>
      </c>
      <c r="G4226" s="111" t="s">
        <v>6</v>
      </c>
      <c r="AA4226" s="6" t="s">
        <v>63</v>
      </c>
      <c r="AC4226" s="6" t="s">
        <v>2</v>
      </c>
      <c r="AD4226" s="6" t="s">
        <v>3</v>
      </c>
      <c r="AE4226" s="6" t="s">
        <v>4</v>
      </c>
      <c r="AF4226" s="104" t="s">
        <v>5</v>
      </c>
      <c r="AG4226" s="104" t="s">
        <v>6</v>
      </c>
    </row>
    <row r="4227" spans="1:33" ht="15" customHeight="1">
      <c r="A4227" s="112" t="s">
        <v>1216</v>
      </c>
      <c r="B4227" s="113" t="s">
        <v>1217</v>
      </c>
      <c r="C4227" s="112" t="s">
        <v>8</v>
      </c>
      <c r="D4227" s="112" t="s">
        <v>87</v>
      </c>
      <c r="E4227" s="114">
        <v>1.1000000000000001</v>
      </c>
      <c r="F4227" s="115">
        <f>0.75*AF4227</f>
        <v>40.545000000000002</v>
      </c>
      <c r="G4227" s="115">
        <f>ROUND(F4227*E4227,2)</f>
        <v>44.6</v>
      </c>
      <c r="AA4227" s="6" t="s">
        <v>1216</v>
      </c>
      <c r="AB4227" s="6" t="s">
        <v>1217</v>
      </c>
      <c r="AC4227" s="6" t="s">
        <v>8</v>
      </c>
      <c r="AD4227" s="6" t="s">
        <v>87</v>
      </c>
      <c r="AE4227" s="6">
        <v>1.1000000000000001</v>
      </c>
      <c r="AF4227" s="104">
        <v>54.06</v>
      </c>
      <c r="AG4227" s="104">
        <v>59.46</v>
      </c>
    </row>
    <row r="4228" spans="1:33" ht="15" customHeight="1">
      <c r="A4228" s="107"/>
      <c r="B4228" s="107"/>
      <c r="C4228" s="107"/>
      <c r="D4228" s="107"/>
      <c r="E4228" s="116" t="s">
        <v>75</v>
      </c>
      <c r="F4228" s="116"/>
      <c r="G4228" s="117">
        <f>SUM(G4226:G4227)</f>
        <v>44.6</v>
      </c>
      <c r="AE4228" s="6" t="s">
        <v>75</v>
      </c>
      <c r="AG4228" s="104">
        <v>59.46</v>
      </c>
    </row>
    <row r="4229" spans="1:33" ht="15" customHeight="1">
      <c r="A4229" s="110" t="s">
        <v>96</v>
      </c>
      <c r="B4229" s="110"/>
      <c r="C4229" s="111" t="s">
        <v>2</v>
      </c>
      <c r="D4229" s="111" t="s">
        <v>3</v>
      </c>
      <c r="E4229" s="111" t="s">
        <v>4</v>
      </c>
      <c r="F4229" s="111" t="s">
        <v>5</v>
      </c>
      <c r="G4229" s="111" t="s">
        <v>6</v>
      </c>
      <c r="AA4229" s="6" t="s">
        <v>96</v>
      </c>
      <c r="AC4229" s="6" t="s">
        <v>2</v>
      </c>
      <c r="AD4229" s="6" t="s">
        <v>3</v>
      </c>
      <c r="AE4229" s="6" t="s">
        <v>4</v>
      </c>
      <c r="AF4229" s="104" t="s">
        <v>5</v>
      </c>
      <c r="AG4229" s="104" t="s">
        <v>6</v>
      </c>
    </row>
    <row r="4230" spans="1:33" ht="15" customHeight="1">
      <c r="A4230" s="112" t="s">
        <v>1085</v>
      </c>
      <c r="B4230" s="113" t="s">
        <v>1743</v>
      </c>
      <c r="C4230" s="112" t="s">
        <v>8</v>
      </c>
      <c r="D4230" s="112" t="s">
        <v>36</v>
      </c>
      <c r="E4230" s="114">
        <v>0.21299999999999999</v>
      </c>
      <c r="F4230" s="115">
        <f t="shared" ref="F4230:F4231" si="1123">IF(D4230="H",$K$9*AF4230,$K$10*AF4230)</f>
        <v>13.5975</v>
      </c>
      <c r="G4230" s="115">
        <f t="shared" ref="G4230:G4231" si="1124">ROUND(F4230*E4230,2)</f>
        <v>2.9</v>
      </c>
      <c r="AA4230" s="6" t="s">
        <v>1085</v>
      </c>
      <c r="AB4230" s="6" t="s">
        <v>1743</v>
      </c>
      <c r="AC4230" s="6" t="s">
        <v>8</v>
      </c>
      <c r="AD4230" s="6" t="s">
        <v>36</v>
      </c>
      <c r="AE4230" s="6">
        <v>0.21299999999999999</v>
      </c>
      <c r="AF4230" s="104">
        <v>18.13</v>
      </c>
      <c r="AG4230" s="104">
        <v>3.86</v>
      </c>
    </row>
    <row r="4231" spans="1:33" ht="15" customHeight="1">
      <c r="A4231" s="112" t="s">
        <v>1086</v>
      </c>
      <c r="B4231" s="113" t="s">
        <v>1744</v>
      </c>
      <c r="C4231" s="112" t="s">
        <v>8</v>
      </c>
      <c r="D4231" s="112" t="s">
        <v>36</v>
      </c>
      <c r="E4231" s="114">
        <v>0.21299999999999999</v>
      </c>
      <c r="F4231" s="115">
        <f t="shared" si="1123"/>
        <v>16.484999999999999</v>
      </c>
      <c r="G4231" s="115">
        <f t="shared" si="1124"/>
        <v>3.51</v>
      </c>
      <c r="AA4231" s="6" t="s">
        <v>1086</v>
      </c>
      <c r="AB4231" s="6" t="s">
        <v>1744</v>
      </c>
      <c r="AC4231" s="6" t="s">
        <v>8</v>
      </c>
      <c r="AD4231" s="6" t="s">
        <v>36</v>
      </c>
      <c r="AE4231" s="6">
        <v>0.21299999999999999</v>
      </c>
      <c r="AF4231" s="104">
        <v>21.98</v>
      </c>
      <c r="AG4231" s="104">
        <v>4.68</v>
      </c>
    </row>
    <row r="4232" spans="1:33" ht="18" customHeight="1">
      <c r="A4232" s="107"/>
      <c r="B4232" s="107"/>
      <c r="C4232" s="107"/>
      <c r="D4232" s="107"/>
      <c r="E4232" s="116" t="s">
        <v>99</v>
      </c>
      <c r="F4232" s="116"/>
      <c r="G4232" s="117">
        <f>SUM(G4230:G4231)</f>
        <v>6.41</v>
      </c>
      <c r="AE4232" s="6" t="s">
        <v>99</v>
      </c>
      <c r="AG4232" s="104">
        <v>8.5399999999999991</v>
      </c>
    </row>
    <row r="4233" spans="1:33" ht="15" customHeight="1">
      <c r="A4233" s="107"/>
      <c r="B4233" s="107"/>
      <c r="C4233" s="107"/>
      <c r="D4233" s="107"/>
      <c r="E4233" s="118" t="s">
        <v>21</v>
      </c>
      <c r="F4233" s="118"/>
      <c r="G4233" s="119">
        <f>G4232+G4228</f>
        <v>51.010000000000005</v>
      </c>
      <c r="AE4233" s="6" t="s">
        <v>21</v>
      </c>
      <c r="AG4233" s="104">
        <v>68</v>
      </c>
    </row>
    <row r="4234" spans="1:33" ht="9.9499999999999993" customHeight="1">
      <c r="A4234" s="107"/>
      <c r="B4234" s="107"/>
      <c r="C4234" s="108"/>
      <c r="D4234" s="108"/>
      <c r="E4234" s="107"/>
      <c r="F4234" s="107"/>
      <c r="G4234" s="107"/>
    </row>
    <row r="4235" spans="1:33" ht="20.100000000000001" customHeight="1">
      <c r="A4235" s="109" t="s">
        <v>1319</v>
      </c>
      <c r="B4235" s="109"/>
      <c r="C4235" s="109"/>
      <c r="D4235" s="109"/>
      <c r="E4235" s="109"/>
      <c r="F4235" s="109"/>
      <c r="G4235" s="109"/>
      <c r="AA4235" s="6" t="s">
        <v>1319</v>
      </c>
    </row>
    <row r="4236" spans="1:33" ht="15" customHeight="1">
      <c r="A4236" s="110" t="s">
        <v>63</v>
      </c>
      <c r="B4236" s="110"/>
      <c r="C4236" s="111" t="s">
        <v>2</v>
      </c>
      <c r="D4236" s="111" t="s">
        <v>3</v>
      </c>
      <c r="E4236" s="111" t="s">
        <v>4</v>
      </c>
      <c r="F4236" s="111" t="s">
        <v>5</v>
      </c>
      <c r="G4236" s="111" t="s">
        <v>6</v>
      </c>
      <c r="AA4236" s="6" t="s">
        <v>63</v>
      </c>
      <c r="AC4236" s="6" t="s">
        <v>2</v>
      </c>
      <c r="AD4236" s="6" t="s">
        <v>3</v>
      </c>
      <c r="AE4236" s="6" t="s">
        <v>4</v>
      </c>
      <c r="AF4236" s="104" t="s">
        <v>5</v>
      </c>
      <c r="AG4236" s="104" t="s">
        <v>6</v>
      </c>
    </row>
    <row r="4237" spans="1:33" ht="15" customHeight="1">
      <c r="A4237" s="112">
        <v>7701</v>
      </c>
      <c r="B4237" s="113" t="s">
        <v>2258</v>
      </c>
      <c r="C4237" s="112" t="s">
        <v>8</v>
      </c>
      <c r="D4237" s="112" t="s">
        <v>87</v>
      </c>
      <c r="E4237" s="114">
        <v>1.1000000000000001</v>
      </c>
      <c r="F4237" s="115">
        <f>0.75*AF4237</f>
        <v>75.435000000000002</v>
      </c>
      <c r="G4237" s="115">
        <f>ROUND(F4237*E4237,2)</f>
        <v>82.98</v>
      </c>
      <c r="AA4237" s="6">
        <v>7701</v>
      </c>
      <c r="AB4237" s="6" t="s">
        <v>2258</v>
      </c>
      <c r="AC4237" s="6" t="s">
        <v>8</v>
      </c>
      <c r="AD4237" s="6" t="s">
        <v>87</v>
      </c>
      <c r="AE4237" s="6">
        <v>1.1000000000000001</v>
      </c>
      <c r="AF4237" s="104">
        <v>100.58</v>
      </c>
      <c r="AG4237" s="104">
        <v>110.64</v>
      </c>
    </row>
    <row r="4238" spans="1:33" ht="15" customHeight="1">
      <c r="A4238" s="107"/>
      <c r="B4238" s="107"/>
      <c r="C4238" s="107"/>
      <c r="D4238" s="107"/>
      <c r="E4238" s="116" t="s">
        <v>75</v>
      </c>
      <c r="F4238" s="116"/>
      <c r="G4238" s="117">
        <f>SUM(G4236:G4237)</f>
        <v>82.98</v>
      </c>
      <c r="AE4238" s="6" t="s">
        <v>75</v>
      </c>
      <c r="AG4238" s="104">
        <v>110.64</v>
      </c>
    </row>
    <row r="4239" spans="1:33" ht="15" customHeight="1">
      <c r="A4239" s="110" t="s">
        <v>96</v>
      </c>
      <c r="B4239" s="110"/>
      <c r="C4239" s="111" t="s">
        <v>2</v>
      </c>
      <c r="D4239" s="111" t="s">
        <v>3</v>
      </c>
      <c r="E4239" s="111" t="s">
        <v>4</v>
      </c>
      <c r="F4239" s="111" t="s">
        <v>5</v>
      </c>
      <c r="G4239" s="111" t="s">
        <v>6</v>
      </c>
      <c r="AA4239" s="6" t="s">
        <v>96</v>
      </c>
      <c r="AC4239" s="6" t="s">
        <v>2</v>
      </c>
      <c r="AD4239" s="6" t="s">
        <v>3</v>
      </c>
      <c r="AE4239" s="6" t="s">
        <v>4</v>
      </c>
      <c r="AF4239" s="104" t="s">
        <v>5</v>
      </c>
      <c r="AG4239" s="104" t="s">
        <v>6</v>
      </c>
    </row>
    <row r="4240" spans="1:33" ht="15" customHeight="1">
      <c r="A4240" s="112" t="s">
        <v>1085</v>
      </c>
      <c r="B4240" s="113" t="s">
        <v>1743</v>
      </c>
      <c r="C4240" s="112" t="s">
        <v>8</v>
      </c>
      <c r="D4240" s="112" t="s">
        <v>36</v>
      </c>
      <c r="E4240" s="114">
        <v>0.129</v>
      </c>
      <c r="F4240" s="115">
        <f t="shared" ref="F4240" si="1125">IF(D4240="H",$K$9*AF4240,$K$10*AF4240)</f>
        <v>13.5975</v>
      </c>
      <c r="G4240" s="115">
        <f t="shared" ref="G4240:G4241" si="1126">ROUND(F4240*E4240,2)</f>
        <v>1.75</v>
      </c>
      <c r="AA4240" s="6" t="s">
        <v>1085</v>
      </c>
      <c r="AB4240" s="6" t="s">
        <v>1743</v>
      </c>
      <c r="AC4240" s="6" t="s">
        <v>8</v>
      </c>
      <c r="AD4240" s="6" t="s">
        <v>36</v>
      </c>
      <c r="AE4240" s="6">
        <v>0.129</v>
      </c>
      <c r="AF4240" s="104">
        <v>18.13</v>
      </c>
      <c r="AG4240" s="104">
        <v>2.34</v>
      </c>
    </row>
    <row r="4241" spans="1:33" ht="15" customHeight="1">
      <c r="A4241" s="112" t="s">
        <v>1086</v>
      </c>
      <c r="B4241" s="113" t="s">
        <v>1744</v>
      </c>
      <c r="C4241" s="112" t="s">
        <v>8</v>
      </c>
      <c r="D4241" s="112" t="s">
        <v>36</v>
      </c>
      <c r="E4241" s="114">
        <v>0.129</v>
      </c>
      <c r="F4241" s="115">
        <f t="shared" ref="F4241" si="1127">IF(D4241="H",$K$9*AF4241,$K$10*AF4241)</f>
        <v>16.484999999999999</v>
      </c>
      <c r="G4241" s="115">
        <f t="shared" si="1126"/>
        <v>2.13</v>
      </c>
      <c r="AA4241" s="6" t="s">
        <v>1086</v>
      </c>
      <c r="AB4241" s="6" t="s">
        <v>1744</v>
      </c>
      <c r="AC4241" s="6" t="s">
        <v>8</v>
      </c>
      <c r="AD4241" s="6" t="s">
        <v>36</v>
      </c>
      <c r="AE4241" s="6">
        <v>0.129</v>
      </c>
      <c r="AF4241" s="104">
        <v>21.98</v>
      </c>
      <c r="AG4241" s="104">
        <v>2.84</v>
      </c>
    </row>
    <row r="4242" spans="1:33" ht="20.100000000000001" customHeight="1">
      <c r="A4242" s="107"/>
      <c r="B4242" s="107"/>
      <c r="C4242" s="107"/>
      <c r="D4242" s="107"/>
      <c r="E4242" s="116" t="s">
        <v>99</v>
      </c>
      <c r="F4242" s="116"/>
      <c r="G4242" s="117">
        <f>SUM(G4240:G4241)</f>
        <v>3.88</v>
      </c>
      <c r="AE4242" s="6" t="s">
        <v>99</v>
      </c>
      <c r="AG4242" s="104">
        <v>5.18</v>
      </c>
    </row>
    <row r="4243" spans="1:33" ht="15" customHeight="1">
      <c r="A4243" s="107"/>
      <c r="B4243" s="107"/>
      <c r="C4243" s="107"/>
      <c r="D4243" s="107"/>
      <c r="E4243" s="118" t="s">
        <v>21</v>
      </c>
      <c r="F4243" s="118"/>
      <c r="G4243" s="119">
        <f>G4242+G4238</f>
        <v>86.86</v>
      </c>
      <c r="AE4243" s="6" t="s">
        <v>21</v>
      </c>
      <c r="AG4243" s="104">
        <v>115.82</v>
      </c>
    </row>
    <row r="4244" spans="1:33" ht="9.9499999999999993" customHeight="1">
      <c r="A4244" s="107"/>
      <c r="B4244" s="107"/>
      <c r="C4244" s="108"/>
      <c r="D4244" s="108"/>
      <c r="E4244" s="107"/>
      <c r="F4244" s="107"/>
      <c r="G4244" s="107"/>
    </row>
    <row r="4245" spans="1:33" ht="20.100000000000001" customHeight="1">
      <c r="A4245" s="109" t="s">
        <v>1320</v>
      </c>
      <c r="B4245" s="109"/>
      <c r="C4245" s="109"/>
      <c r="D4245" s="109"/>
      <c r="E4245" s="109"/>
      <c r="F4245" s="109"/>
      <c r="G4245" s="109"/>
      <c r="AA4245" s="6" t="s">
        <v>1320</v>
      </c>
    </row>
    <row r="4246" spans="1:33" ht="15" customHeight="1">
      <c r="A4246" s="110" t="s">
        <v>63</v>
      </c>
      <c r="B4246" s="110"/>
      <c r="C4246" s="111" t="s">
        <v>2</v>
      </c>
      <c r="D4246" s="111" t="s">
        <v>3</v>
      </c>
      <c r="E4246" s="111" t="s">
        <v>4</v>
      </c>
      <c r="F4246" s="111" t="s">
        <v>5</v>
      </c>
      <c r="G4246" s="111" t="s">
        <v>6</v>
      </c>
      <c r="AA4246" s="6" t="s">
        <v>63</v>
      </c>
      <c r="AC4246" s="6" t="s">
        <v>2</v>
      </c>
      <c r="AD4246" s="6" t="s">
        <v>3</v>
      </c>
      <c r="AE4246" s="6" t="s">
        <v>4</v>
      </c>
      <c r="AF4246" s="104" t="s">
        <v>5</v>
      </c>
      <c r="AG4246" s="104" t="s">
        <v>6</v>
      </c>
    </row>
    <row r="4247" spans="1:33" ht="20.100000000000001" customHeight="1">
      <c r="A4247" s="112" t="s">
        <v>1321</v>
      </c>
      <c r="B4247" s="113" t="s">
        <v>1322</v>
      </c>
      <c r="C4247" s="112" t="s">
        <v>8</v>
      </c>
      <c r="D4247" s="112" t="s">
        <v>87</v>
      </c>
      <c r="E4247" s="114">
        <v>1.0389999999999999</v>
      </c>
      <c r="F4247" s="115">
        <f>0.75*AF4247</f>
        <v>19.387500000000003</v>
      </c>
      <c r="G4247" s="115">
        <f>ROUND(F4247*E4247,2)</f>
        <v>20.14</v>
      </c>
      <c r="AA4247" s="6" t="s">
        <v>1321</v>
      </c>
      <c r="AB4247" s="6" t="s">
        <v>1322</v>
      </c>
      <c r="AC4247" s="6" t="s">
        <v>8</v>
      </c>
      <c r="AD4247" s="6" t="s">
        <v>87</v>
      </c>
      <c r="AE4247" s="6">
        <v>1.0389999999999999</v>
      </c>
      <c r="AF4247" s="104">
        <v>25.85</v>
      </c>
      <c r="AG4247" s="104">
        <v>26.85</v>
      </c>
    </row>
    <row r="4248" spans="1:33" ht="15" customHeight="1">
      <c r="A4248" s="107"/>
      <c r="B4248" s="107"/>
      <c r="C4248" s="107"/>
      <c r="D4248" s="107"/>
      <c r="E4248" s="116" t="s">
        <v>75</v>
      </c>
      <c r="F4248" s="116"/>
      <c r="G4248" s="117">
        <f>SUM(G4246:G4247)</f>
        <v>20.14</v>
      </c>
      <c r="AE4248" s="6" t="s">
        <v>75</v>
      </c>
      <c r="AG4248" s="104">
        <v>26.85</v>
      </c>
    </row>
    <row r="4249" spans="1:33" ht="15" customHeight="1">
      <c r="A4249" s="110" t="s">
        <v>96</v>
      </c>
      <c r="B4249" s="110"/>
      <c r="C4249" s="111" t="s">
        <v>2</v>
      </c>
      <c r="D4249" s="111" t="s">
        <v>3</v>
      </c>
      <c r="E4249" s="111" t="s">
        <v>4</v>
      </c>
      <c r="F4249" s="111" t="s">
        <v>5</v>
      </c>
      <c r="G4249" s="111" t="s">
        <v>6</v>
      </c>
      <c r="AA4249" s="6" t="s">
        <v>96</v>
      </c>
      <c r="AC4249" s="6" t="s">
        <v>2</v>
      </c>
      <c r="AD4249" s="6" t="s">
        <v>3</v>
      </c>
      <c r="AE4249" s="6" t="s">
        <v>4</v>
      </c>
      <c r="AF4249" s="104" t="s">
        <v>5</v>
      </c>
      <c r="AG4249" s="104" t="s">
        <v>6</v>
      </c>
    </row>
    <row r="4250" spans="1:33" ht="20.100000000000001" customHeight="1">
      <c r="A4250" s="112" t="s">
        <v>825</v>
      </c>
      <c r="B4250" s="113" t="s">
        <v>1742</v>
      </c>
      <c r="C4250" s="112" t="s">
        <v>8</v>
      </c>
      <c r="D4250" s="112" t="s">
        <v>36</v>
      </c>
      <c r="E4250" s="114">
        <v>0.29699999999999999</v>
      </c>
      <c r="F4250" s="115">
        <f t="shared" ref="F4250:F4251" si="1128">IF(D4250="H",$K$9*AF4250,$K$10*AF4250)</f>
        <v>12.914999999999999</v>
      </c>
      <c r="G4250" s="115">
        <f t="shared" ref="G4250:G4251" si="1129">ROUND(F4250*E4250,2)</f>
        <v>3.84</v>
      </c>
      <c r="AA4250" s="6" t="s">
        <v>825</v>
      </c>
      <c r="AB4250" s="6" t="s">
        <v>1742</v>
      </c>
      <c r="AC4250" s="6" t="s">
        <v>8</v>
      </c>
      <c r="AD4250" s="6" t="s">
        <v>36</v>
      </c>
      <c r="AE4250" s="6">
        <v>0.29699999999999999</v>
      </c>
      <c r="AF4250" s="104">
        <v>17.22</v>
      </c>
      <c r="AG4250" s="104">
        <v>5.1100000000000003</v>
      </c>
    </row>
    <row r="4251" spans="1:33" ht="20.100000000000001" customHeight="1">
      <c r="A4251" s="112" t="s">
        <v>605</v>
      </c>
      <c r="B4251" s="113" t="s">
        <v>1736</v>
      </c>
      <c r="C4251" s="112" t="s">
        <v>8</v>
      </c>
      <c r="D4251" s="112" t="s">
        <v>36</v>
      </c>
      <c r="E4251" s="114">
        <v>0.29699999999999999</v>
      </c>
      <c r="F4251" s="115">
        <f t="shared" si="1128"/>
        <v>15.75</v>
      </c>
      <c r="G4251" s="115">
        <f t="shared" si="1129"/>
        <v>4.68</v>
      </c>
      <c r="AA4251" s="6" t="s">
        <v>605</v>
      </c>
      <c r="AB4251" s="6" t="s">
        <v>1736</v>
      </c>
      <c r="AC4251" s="6" t="s">
        <v>8</v>
      </c>
      <c r="AD4251" s="6" t="s">
        <v>36</v>
      </c>
      <c r="AE4251" s="6">
        <v>0.29699999999999999</v>
      </c>
      <c r="AF4251" s="104">
        <v>21</v>
      </c>
      <c r="AG4251" s="104">
        <v>6.23</v>
      </c>
    </row>
    <row r="4252" spans="1:33" ht="18" customHeight="1">
      <c r="A4252" s="107"/>
      <c r="B4252" s="107"/>
      <c r="C4252" s="107"/>
      <c r="D4252" s="107"/>
      <c r="E4252" s="116" t="s">
        <v>99</v>
      </c>
      <c r="F4252" s="116"/>
      <c r="G4252" s="117">
        <f>SUM(G4250:G4251)</f>
        <v>8.52</v>
      </c>
      <c r="AE4252" s="6" t="s">
        <v>99</v>
      </c>
      <c r="AG4252" s="104">
        <v>11.34</v>
      </c>
    </row>
    <row r="4253" spans="1:33" ht="15" customHeight="1">
      <c r="A4253" s="107"/>
      <c r="B4253" s="107"/>
      <c r="C4253" s="107"/>
      <c r="D4253" s="107"/>
      <c r="E4253" s="118" t="s">
        <v>21</v>
      </c>
      <c r="F4253" s="118"/>
      <c r="G4253" s="119">
        <f>G4252+G4248</f>
        <v>28.66</v>
      </c>
      <c r="AE4253" s="6" t="s">
        <v>21</v>
      </c>
      <c r="AG4253" s="104">
        <v>38.19</v>
      </c>
    </row>
    <row r="4254" spans="1:33" ht="9.9499999999999993" customHeight="1">
      <c r="A4254" s="107"/>
      <c r="B4254" s="107"/>
      <c r="C4254" s="108"/>
      <c r="D4254" s="108"/>
      <c r="E4254" s="107"/>
      <c r="F4254" s="107"/>
      <c r="G4254" s="107"/>
    </row>
    <row r="4255" spans="1:33" ht="20.100000000000001" customHeight="1">
      <c r="A4255" s="109" t="s">
        <v>1323</v>
      </c>
      <c r="B4255" s="109"/>
      <c r="C4255" s="109"/>
      <c r="D4255" s="109"/>
      <c r="E4255" s="109"/>
      <c r="F4255" s="109"/>
      <c r="G4255" s="109"/>
      <c r="AA4255" s="6" t="s">
        <v>1323</v>
      </c>
    </row>
    <row r="4256" spans="1:33" ht="15" customHeight="1">
      <c r="A4256" s="110" t="s">
        <v>63</v>
      </c>
      <c r="B4256" s="110"/>
      <c r="C4256" s="111" t="s">
        <v>2</v>
      </c>
      <c r="D4256" s="111" t="s">
        <v>3</v>
      </c>
      <c r="E4256" s="111" t="s">
        <v>4</v>
      </c>
      <c r="F4256" s="111" t="s">
        <v>5</v>
      </c>
      <c r="G4256" s="111" t="s">
        <v>6</v>
      </c>
      <c r="AA4256" s="6" t="s">
        <v>63</v>
      </c>
      <c r="AC4256" s="6" t="s">
        <v>2</v>
      </c>
      <c r="AD4256" s="6" t="s">
        <v>3</v>
      </c>
      <c r="AE4256" s="6" t="s">
        <v>4</v>
      </c>
      <c r="AF4256" s="104" t="s">
        <v>5</v>
      </c>
      <c r="AG4256" s="104" t="s">
        <v>6</v>
      </c>
    </row>
    <row r="4257" spans="1:33" ht="15" customHeight="1">
      <c r="A4257" s="112" t="s">
        <v>1324</v>
      </c>
      <c r="B4257" s="113" t="s">
        <v>1325</v>
      </c>
      <c r="C4257" s="112" t="s">
        <v>48</v>
      </c>
      <c r="D4257" s="112" t="s">
        <v>644</v>
      </c>
      <c r="E4257" s="114">
        <v>1</v>
      </c>
      <c r="F4257" s="115">
        <f>0.75*AF4257</f>
        <v>708.75</v>
      </c>
      <c r="G4257" s="115">
        <f>ROUND(F4257*E4257,2)</f>
        <v>708.75</v>
      </c>
      <c r="AA4257" s="6" t="s">
        <v>1324</v>
      </c>
      <c r="AB4257" s="6" t="s">
        <v>1325</v>
      </c>
      <c r="AC4257" s="6" t="s">
        <v>48</v>
      </c>
      <c r="AD4257" s="6" t="s">
        <v>644</v>
      </c>
      <c r="AE4257" s="6">
        <v>1</v>
      </c>
      <c r="AF4257" s="104">
        <v>945</v>
      </c>
      <c r="AG4257" s="104">
        <v>945</v>
      </c>
    </row>
    <row r="4258" spans="1:33" ht="15" customHeight="1">
      <c r="A4258" s="107"/>
      <c r="B4258" s="107"/>
      <c r="C4258" s="107"/>
      <c r="D4258" s="107"/>
      <c r="E4258" s="116" t="s">
        <v>75</v>
      </c>
      <c r="F4258" s="116"/>
      <c r="G4258" s="117">
        <f>SUM(G4256:G4257)</f>
        <v>708.75</v>
      </c>
      <c r="AE4258" s="6" t="s">
        <v>75</v>
      </c>
      <c r="AG4258" s="104">
        <v>945</v>
      </c>
    </row>
    <row r="4259" spans="1:33" ht="15" customHeight="1">
      <c r="A4259" s="110" t="s">
        <v>14</v>
      </c>
      <c r="B4259" s="110"/>
      <c r="C4259" s="111" t="s">
        <v>2</v>
      </c>
      <c r="D4259" s="111" t="s">
        <v>3</v>
      </c>
      <c r="E4259" s="111" t="s">
        <v>4</v>
      </c>
      <c r="F4259" s="111" t="s">
        <v>5</v>
      </c>
      <c r="G4259" s="111" t="s">
        <v>6</v>
      </c>
      <c r="AA4259" s="6" t="s">
        <v>14</v>
      </c>
      <c r="AC4259" s="6" t="s">
        <v>2</v>
      </c>
      <c r="AD4259" s="6" t="s">
        <v>3</v>
      </c>
      <c r="AE4259" s="6" t="s">
        <v>4</v>
      </c>
      <c r="AF4259" s="104" t="s">
        <v>5</v>
      </c>
      <c r="AG4259" s="104" t="s">
        <v>6</v>
      </c>
    </row>
    <row r="4260" spans="1:33" ht="15" customHeight="1">
      <c r="A4260" s="112" t="s">
        <v>1085</v>
      </c>
      <c r="B4260" s="113" t="s">
        <v>1743</v>
      </c>
      <c r="C4260" s="112" t="s">
        <v>8</v>
      </c>
      <c r="D4260" s="112" t="s">
        <v>36</v>
      </c>
      <c r="E4260" s="114">
        <v>0.6</v>
      </c>
      <c r="F4260" s="115">
        <f t="shared" ref="F4260:F4261" si="1130">IF(D4260="H",$K$9*AF4260,$K$10*AF4260)</f>
        <v>13.5975</v>
      </c>
      <c r="G4260" s="115">
        <f t="shared" ref="G4260:G4261" si="1131">ROUND(F4260*E4260,2)</f>
        <v>8.16</v>
      </c>
      <c r="AA4260" s="6" t="s">
        <v>1085</v>
      </c>
      <c r="AB4260" s="6" t="s">
        <v>1743</v>
      </c>
      <c r="AC4260" s="6" t="s">
        <v>8</v>
      </c>
      <c r="AD4260" s="6" t="s">
        <v>36</v>
      </c>
      <c r="AE4260" s="6">
        <v>0.6</v>
      </c>
      <c r="AF4260" s="104">
        <v>18.13</v>
      </c>
      <c r="AG4260" s="104">
        <v>10.88</v>
      </c>
    </row>
    <row r="4261" spans="1:33" ht="15" customHeight="1">
      <c r="A4261" s="112" t="s">
        <v>1086</v>
      </c>
      <c r="B4261" s="113" t="s">
        <v>1744</v>
      </c>
      <c r="C4261" s="112" t="s">
        <v>8</v>
      </c>
      <c r="D4261" s="112" t="s">
        <v>36</v>
      </c>
      <c r="E4261" s="114">
        <v>0.6</v>
      </c>
      <c r="F4261" s="115">
        <f t="shared" si="1130"/>
        <v>16.484999999999999</v>
      </c>
      <c r="G4261" s="115">
        <f t="shared" si="1131"/>
        <v>9.89</v>
      </c>
      <c r="AA4261" s="6" t="s">
        <v>1086</v>
      </c>
      <c r="AB4261" s="6" t="s">
        <v>1744</v>
      </c>
      <c r="AC4261" s="6" t="s">
        <v>8</v>
      </c>
      <c r="AD4261" s="6" t="s">
        <v>36</v>
      </c>
      <c r="AE4261" s="6">
        <v>0.6</v>
      </c>
      <c r="AF4261" s="104">
        <v>21.98</v>
      </c>
      <c r="AG4261" s="104">
        <v>13.19</v>
      </c>
    </row>
    <row r="4262" spans="1:33" ht="15" customHeight="1">
      <c r="A4262" s="107"/>
      <c r="B4262" s="107"/>
      <c r="C4262" s="107"/>
      <c r="D4262" s="107"/>
      <c r="E4262" s="116" t="s">
        <v>17</v>
      </c>
      <c r="F4262" s="116"/>
      <c r="G4262" s="117">
        <f>SUM(G4260:G4261)</f>
        <v>18.05</v>
      </c>
      <c r="AE4262" s="6" t="s">
        <v>17</v>
      </c>
      <c r="AG4262" s="104">
        <v>24.07</v>
      </c>
    </row>
    <row r="4263" spans="1:33" ht="15" customHeight="1">
      <c r="A4263" s="107"/>
      <c r="B4263" s="107"/>
      <c r="C4263" s="107"/>
      <c r="D4263" s="107"/>
      <c r="E4263" s="118" t="s">
        <v>21</v>
      </c>
      <c r="F4263" s="118"/>
      <c r="G4263" s="119">
        <f>G4262+G4258</f>
        <v>726.8</v>
      </c>
      <c r="AE4263" s="6" t="s">
        <v>21</v>
      </c>
      <c r="AG4263" s="104">
        <v>969.07</v>
      </c>
    </row>
    <row r="4264" spans="1:33" ht="9.9499999999999993" customHeight="1">
      <c r="A4264" s="107"/>
      <c r="B4264" s="107"/>
      <c r="C4264" s="108"/>
      <c r="D4264" s="108"/>
      <c r="E4264" s="107"/>
      <c r="F4264" s="107"/>
      <c r="G4264" s="107"/>
    </row>
    <row r="4265" spans="1:33" ht="20.100000000000001" customHeight="1">
      <c r="A4265" s="109" t="s">
        <v>1326</v>
      </c>
      <c r="B4265" s="109"/>
      <c r="C4265" s="109"/>
      <c r="D4265" s="109"/>
      <c r="E4265" s="109"/>
      <c r="F4265" s="109"/>
      <c r="G4265" s="109"/>
      <c r="AA4265" s="6" t="s">
        <v>1326</v>
      </c>
    </row>
    <row r="4266" spans="1:33" ht="15" customHeight="1">
      <c r="A4266" s="110" t="s">
        <v>63</v>
      </c>
      <c r="B4266" s="110"/>
      <c r="C4266" s="111" t="s">
        <v>2</v>
      </c>
      <c r="D4266" s="111" t="s">
        <v>3</v>
      </c>
      <c r="E4266" s="111" t="s">
        <v>4</v>
      </c>
      <c r="F4266" s="111" t="s">
        <v>5</v>
      </c>
      <c r="G4266" s="111" t="s">
        <v>6</v>
      </c>
      <c r="AA4266" s="6" t="s">
        <v>63</v>
      </c>
      <c r="AC4266" s="6" t="s">
        <v>2</v>
      </c>
      <c r="AD4266" s="6" t="s">
        <v>3</v>
      </c>
      <c r="AE4266" s="6" t="s">
        <v>4</v>
      </c>
      <c r="AF4266" s="104" t="s">
        <v>5</v>
      </c>
      <c r="AG4266" s="104" t="s">
        <v>6</v>
      </c>
    </row>
    <row r="4267" spans="1:33" ht="29.1" customHeight="1">
      <c r="A4267" s="112" t="s">
        <v>1327</v>
      </c>
      <c r="B4267" s="113" t="s">
        <v>1328</v>
      </c>
      <c r="C4267" s="112" t="s">
        <v>8</v>
      </c>
      <c r="D4267" s="112" t="s">
        <v>55</v>
      </c>
      <c r="E4267" s="114">
        <v>2</v>
      </c>
      <c r="F4267" s="115">
        <f t="shared" ref="F4267:F4268" si="1132">IF(D4267="H",$K$9*AF4267,$K$10*AF4267)</f>
        <v>0.51</v>
      </c>
      <c r="G4267" s="115">
        <f>ROUND(F4267*E4267,2)</f>
        <v>1.02</v>
      </c>
      <c r="AA4267" s="6" t="s">
        <v>1327</v>
      </c>
      <c r="AB4267" s="6" t="s">
        <v>1328</v>
      </c>
      <c r="AC4267" s="6" t="s">
        <v>8</v>
      </c>
      <c r="AD4267" s="6" t="s">
        <v>55</v>
      </c>
      <c r="AE4267" s="6">
        <v>2</v>
      </c>
      <c r="AF4267" s="104">
        <v>0.68</v>
      </c>
      <c r="AG4267" s="104">
        <v>1.36</v>
      </c>
    </row>
    <row r="4268" spans="1:33" ht="20.100000000000001" customHeight="1">
      <c r="A4268" s="112" t="s">
        <v>1329</v>
      </c>
      <c r="B4268" s="113" t="s">
        <v>1330</v>
      </c>
      <c r="C4268" s="112" t="s">
        <v>8</v>
      </c>
      <c r="D4268" s="112" t="s">
        <v>55</v>
      </c>
      <c r="E4268" s="114">
        <v>1</v>
      </c>
      <c r="F4268" s="115">
        <f t="shared" si="1132"/>
        <v>593.77500000000009</v>
      </c>
      <c r="G4268" s="115">
        <f>ROUND(F4268*E4268,2)</f>
        <v>593.78</v>
      </c>
      <c r="AA4268" s="6" t="s">
        <v>1329</v>
      </c>
      <c r="AB4268" s="6" t="s">
        <v>1330</v>
      </c>
      <c r="AC4268" s="6" t="s">
        <v>8</v>
      </c>
      <c r="AD4268" s="6" t="s">
        <v>55</v>
      </c>
      <c r="AE4268" s="6">
        <v>1</v>
      </c>
      <c r="AF4268" s="104">
        <v>791.7</v>
      </c>
      <c r="AG4268" s="104">
        <v>791.7</v>
      </c>
    </row>
    <row r="4269" spans="1:33" ht="15" customHeight="1">
      <c r="A4269" s="107"/>
      <c r="B4269" s="107"/>
      <c r="C4269" s="107"/>
      <c r="D4269" s="107"/>
      <c r="E4269" s="116" t="s">
        <v>75</v>
      </c>
      <c r="F4269" s="116"/>
      <c r="G4269" s="117">
        <f>SUM(G4267:G4268)</f>
        <v>594.79999999999995</v>
      </c>
      <c r="AE4269" s="6" t="s">
        <v>75</v>
      </c>
      <c r="AG4269" s="104">
        <v>793.06</v>
      </c>
    </row>
    <row r="4270" spans="1:33" ht="15" customHeight="1">
      <c r="A4270" s="110" t="s">
        <v>96</v>
      </c>
      <c r="B4270" s="110"/>
      <c r="C4270" s="111" t="s">
        <v>2</v>
      </c>
      <c r="D4270" s="111" t="s">
        <v>3</v>
      </c>
      <c r="E4270" s="111" t="s">
        <v>4</v>
      </c>
      <c r="F4270" s="111" t="s">
        <v>5</v>
      </c>
      <c r="G4270" s="111" t="s">
        <v>6</v>
      </c>
      <c r="AA4270" s="6" t="s">
        <v>96</v>
      </c>
      <c r="AC4270" s="6" t="s">
        <v>2</v>
      </c>
      <c r="AD4270" s="6" t="s">
        <v>3</v>
      </c>
      <c r="AE4270" s="6" t="s">
        <v>4</v>
      </c>
      <c r="AF4270" s="104" t="s">
        <v>5</v>
      </c>
      <c r="AG4270" s="104" t="s">
        <v>6</v>
      </c>
    </row>
    <row r="4271" spans="1:33" ht="20.100000000000001" customHeight="1">
      <c r="A4271" s="112" t="s">
        <v>825</v>
      </c>
      <c r="B4271" s="113" t="s">
        <v>1742</v>
      </c>
      <c r="C4271" s="112" t="s">
        <v>8</v>
      </c>
      <c r="D4271" s="112" t="s">
        <v>36</v>
      </c>
      <c r="E4271" s="114">
        <v>0.45739999999999997</v>
      </c>
      <c r="F4271" s="115">
        <f t="shared" ref="F4271:F4272" si="1133">IF(D4271="H",$K$9*AF4271,$K$10*AF4271)</f>
        <v>12.914999999999999</v>
      </c>
      <c r="G4271" s="115">
        <f t="shared" ref="G4271:G4272" si="1134">ROUND(F4271*E4271,2)</f>
        <v>5.91</v>
      </c>
      <c r="AA4271" s="6" t="s">
        <v>825</v>
      </c>
      <c r="AB4271" s="6" t="s">
        <v>1742</v>
      </c>
      <c r="AC4271" s="6" t="s">
        <v>8</v>
      </c>
      <c r="AD4271" s="6" t="s">
        <v>36</v>
      </c>
      <c r="AE4271" s="6">
        <v>0.45739999999999997</v>
      </c>
      <c r="AF4271" s="104">
        <v>17.22</v>
      </c>
      <c r="AG4271" s="104">
        <v>7.87</v>
      </c>
    </row>
    <row r="4272" spans="1:33" ht="20.100000000000001" customHeight="1">
      <c r="A4272" s="112" t="s">
        <v>605</v>
      </c>
      <c r="B4272" s="113" t="s">
        <v>1736</v>
      </c>
      <c r="C4272" s="112" t="s">
        <v>8</v>
      </c>
      <c r="D4272" s="112" t="s">
        <v>36</v>
      </c>
      <c r="E4272" s="114">
        <v>0.45739999999999997</v>
      </c>
      <c r="F4272" s="115">
        <f t="shared" si="1133"/>
        <v>15.75</v>
      </c>
      <c r="G4272" s="115">
        <f t="shared" si="1134"/>
        <v>7.2</v>
      </c>
      <c r="AA4272" s="6" t="s">
        <v>605</v>
      </c>
      <c r="AB4272" s="6" t="s">
        <v>1736</v>
      </c>
      <c r="AC4272" s="6" t="s">
        <v>8</v>
      </c>
      <c r="AD4272" s="6" t="s">
        <v>36</v>
      </c>
      <c r="AE4272" s="6">
        <v>0.45739999999999997</v>
      </c>
      <c r="AF4272" s="104">
        <v>21</v>
      </c>
      <c r="AG4272" s="104">
        <v>9.6</v>
      </c>
    </row>
    <row r="4273" spans="1:33" ht="18" customHeight="1">
      <c r="A4273" s="107"/>
      <c r="B4273" s="107"/>
      <c r="C4273" s="107"/>
      <c r="D4273" s="107"/>
      <c r="E4273" s="116" t="s">
        <v>99</v>
      </c>
      <c r="F4273" s="116"/>
      <c r="G4273" s="117">
        <f>SUM(G4271:G4272)</f>
        <v>13.11</v>
      </c>
      <c r="AE4273" s="6" t="s">
        <v>99</v>
      </c>
      <c r="AG4273" s="104">
        <v>17.47</v>
      </c>
    </row>
    <row r="4274" spans="1:33" ht="15" customHeight="1">
      <c r="A4274" s="107"/>
      <c r="B4274" s="107"/>
      <c r="C4274" s="107"/>
      <c r="D4274" s="107"/>
      <c r="E4274" s="118" t="s">
        <v>21</v>
      </c>
      <c r="F4274" s="118"/>
      <c r="G4274" s="119">
        <f>G4273+G4269</f>
        <v>607.91</v>
      </c>
      <c r="AE4274" s="6" t="s">
        <v>21</v>
      </c>
      <c r="AG4274" s="104">
        <v>810.53</v>
      </c>
    </row>
    <row r="4275" spans="1:33" ht="9.9499999999999993" customHeight="1">
      <c r="A4275" s="107"/>
      <c r="B4275" s="107"/>
      <c r="C4275" s="108"/>
      <c r="D4275" s="108"/>
      <c r="E4275" s="107"/>
      <c r="F4275" s="107"/>
      <c r="G4275" s="107"/>
    </row>
    <row r="4276" spans="1:33" ht="20.100000000000001" customHeight="1">
      <c r="A4276" s="109" t="s">
        <v>1331</v>
      </c>
      <c r="B4276" s="109"/>
      <c r="C4276" s="109"/>
      <c r="D4276" s="109"/>
      <c r="E4276" s="109"/>
      <c r="F4276" s="109"/>
      <c r="G4276" s="109"/>
      <c r="AA4276" s="6" t="s">
        <v>1331</v>
      </c>
    </row>
    <row r="4277" spans="1:33" ht="15" customHeight="1">
      <c r="A4277" s="110" t="s">
        <v>63</v>
      </c>
      <c r="B4277" s="110"/>
      <c r="C4277" s="111" t="s">
        <v>2</v>
      </c>
      <c r="D4277" s="111" t="s">
        <v>3</v>
      </c>
      <c r="E4277" s="111" t="s">
        <v>4</v>
      </c>
      <c r="F4277" s="111" t="s">
        <v>5</v>
      </c>
      <c r="G4277" s="111" t="s">
        <v>6</v>
      </c>
      <c r="AA4277" s="6" t="s">
        <v>63</v>
      </c>
      <c r="AC4277" s="6" t="s">
        <v>2</v>
      </c>
      <c r="AD4277" s="6" t="s">
        <v>3</v>
      </c>
      <c r="AE4277" s="6" t="s">
        <v>4</v>
      </c>
      <c r="AF4277" s="104" t="s">
        <v>5</v>
      </c>
      <c r="AG4277" s="104" t="s">
        <v>6</v>
      </c>
    </row>
    <row r="4278" spans="1:33" ht="20.100000000000001" customHeight="1">
      <c r="A4278" s="112" t="s">
        <v>1332</v>
      </c>
      <c r="B4278" s="113" t="s">
        <v>1333</v>
      </c>
      <c r="C4278" s="112" t="s">
        <v>8</v>
      </c>
      <c r="D4278" s="112" t="s">
        <v>55</v>
      </c>
      <c r="E4278" s="114">
        <v>1</v>
      </c>
      <c r="F4278" s="115">
        <f t="shared" ref="F4278" si="1135">IF(D4278="H",$K$9*AF4278,$K$10*AF4278)</f>
        <v>10.237500000000001</v>
      </c>
      <c r="G4278" s="115">
        <f>ROUND(F4278*E4278,2)</f>
        <v>10.24</v>
      </c>
      <c r="AA4278" s="6" t="s">
        <v>1332</v>
      </c>
      <c r="AB4278" s="6" t="s">
        <v>1333</v>
      </c>
      <c r="AC4278" s="6" t="s">
        <v>8</v>
      </c>
      <c r="AD4278" s="6" t="s">
        <v>55</v>
      </c>
      <c r="AE4278" s="6">
        <v>1</v>
      </c>
      <c r="AF4278" s="104">
        <v>13.65</v>
      </c>
      <c r="AG4278" s="104">
        <v>13.65</v>
      </c>
    </row>
    <row r="4279" spans="1:33" ht="15" customHeight="1">
      <c r="A4279" s="107"/>
      <c r="B4279" s="107"/>
      <c r="C4279" s="107"/>
      <c r="D4279" s="107"/>
      <c r="E4279" s="116" t="s">
        <v>75</v>
      </c>
      <c r="F4279" s="116"/>
      <c r="G4279" s="117">
        <f>SUM(G4277:G4278)</f>
        <v>10.24</v>
      </c>
      <c r="AE4279" s="6" t="s">
        <v>75</v>
      </c>
      <c r="AG4279" s="104">
        <v>13.65</v>
      </c>
    </row>
    <row r="4280" spans="1:33" ht="15" customHeight="1">
      <c r="A4280" s="110" t="s">
        <v>96</v>
      </c>
      <c r="B4280" s="110"/>
      <c r="C4280" s="111" t="s">
        <v>2</v>
      </c>
      <c r="D4280" s="111" t="s">
        <v>3</v>
      </c>
      <c r="E4280" s="111" t="s">
        <v>4</v>
      </c>
      <c r="F4280" s="111" t="s">
        <v>5</v>
      </c>
      <c r="G4280" s="111" t="s">
        <v>6</v>
      </c>
      <c r="AA4280" s="6" t="s">
        <v>96</v>
      </c>
      <c r="AC4280" s="6" t="s">
        <v>2</v>
      </c>
      <c r="AD4280" s="6" t="s">
        <v>3</v>
      </c>
      <c r="AE4280" s="6" t="s">
        <v>4</v>
      </c>
      <c r="AF4280" s="104" t="s">
        <v>5</v>
      </c>
      <c r="AG4280" s="104" t="s">
        <v>6</v>
      </c>
    </row>
    <row r="4281" spans="1:33" ht="15" customHeight="1">
      <c r="A4281" s="112" t="s">
        <v>1085</v>
      </c>
      <c r="B4281" s="113" t="s">
        <v>1743</v>
      </c>
      <c r="C4281" s="112" t="s">
        <v>8</v>
      </c>
      <c r="D4281" s="112" t="s">
        <v>36</v>
      </c>
      <c r="E4281" s="114">
        <v>2.22644E-2</v>
      </c>
      <c r="F4281" s="115">
        <f t="shared" ref="F4281:F4282" si="1136">IF(D4281="H",$K$9*AF4281,$K$10*AF4281)</f>
        <v>13.5975</v>
      </c>
      <c r="G4281" s="115">
        <f t="shared" ref="G4281:G4282" si="1137">ROUND(F4281*E4281,2)</f>
        <v>0.3</v>
      </c>
      <c r="AA4281" s="6" t="s">
        <v>1085</v>
      </c>
      <c r="AB4281" s="6" t="s">
        <v>1743</v>
      </c>
      <c r="AC4281" s="6" t="s">
        <v>8</v>
      </c>
      <c r="AD4281" s="6" t="s">
        <v>36</v>
      </c>
      <c r="AE4281" s="6">
        <v>2.22644E-2</v>
      </c>
      <c r="AF4281" s="104">
        <v>18.13</v>
      </c>
      <c r="AG4281" s="104">
        <v>0.4</v>
      </c>
    </row>
    <row r="4282" spans="1:33" ht="15" customHeight="1">
      <c r="A4282" s="112" t="s">
        <v>1086</v>
      </c>
      <c r="B4282" s="113" t="s">
        <v>1744</v>
      </c>
      <c r="C4282" s="112" t="s">
        <v>8</v>
      </c>
      <c r="D4282" s="112" t="s">
        <v>36</v>
      </c>
      <c r="E4282" s="114">
        <v>0.20039999999999999</v>
      </c>
      <c r="F4282" s="115">
        <f t="shared" si="1136"/>
        <v>16.484999999999999</v>
      </c>
      <c r="G4282" s="115">
        <f t="shared" si="1137"/>
        <v>3.3</v>
      </c>
      <c r="AA4282" s="6" t="s">
        <v>1086</v>
      </c>
      <c r="AB4282" s="6" t="s">
        <v>1744</v>
      </c>
      <c r="AC4282" s="6" t="s">
        <v>8</v>
      </c>
      <c r="AD4282" s="6" t="s">
        <v>36</v>
      </c>
      <c r="AE4282" s="6">
        <v>0.20039999999999999</v>
      </c>
      <c r="AF4282" s="104">
        <v>21.98</v>
      </c>
      <c r="AG4282" s="104">
        <v>4.4000000000000004</v>
      </c>
    </row>
    <row r="4283" spans="1:33" ht="18" customHeight="1">
      <c r="A4283" s="107"/>
      <c r="B4283" s="107"/>
      <c r="C4283" s="107"/>
      <c r="D4283" s="107"/>
      <c r="E4283" s="116" t="s">
        <v>99</v>
      </c>
      <c r="F4283" s="116"/>
      <c r="G4283" s="117">
        <f>SUM(G4281:G4282)</f>
        <v>3.5999999999999996</v>
      </c>
      <c r="AE4283" s="6" t="s">
        <v>99</v>
      </c>
      <c r="AG4283" s="104">
        <v>4.8</v>
      </c>
    </row>
    <row r="4284" spans="1:33" ht="15" customHeight="1">
      <c r="A4284" s="107"/>
      <c r="B4284" s="107"/>
      <c r="C4284" s="107"/>
      <c r="D4284" s="107"/>
      <c r="E4284" s="118" t="s">
        <v>21</v>
      </c>
      <c r="F4284" s="118"/>
      <c r="G4284" s="119">
        <f>G4283+G4279</f>
        <v>13.84</v>
      </c>
      <c r="AE4284" s="6" t="s">
        <v>21</v>
      </c>
      <c r="AG4284" s="104">
        <v>18.45</v>
      </c>
    </row>
    <row r="4285" spans="1:33" ht="9.9499999999999993" customHeight="1">
      <c r="A4285" s="107"/>
      <c r="B4285" s="107"/>
      <c r="C4285" s="108"/>
      <c r="D4285" s="108"/>
      <c r="E4285" s="107"/>
      <c r="F4285" s="107"/>
      <c r="G4285" s="107"/>
    </row>
    <row r="4286" spans="1:33" ht="20.100000000000001" customHeight="1">
      <c r="A4286" s="109" t="s">
        <v>1334</v>
      </c>
      <c r="B4286" s="109"/>
      <c r="C4286" s="109"/>
      <c r="D4286" s="109"/>
      <c r="E4286" s="109"/>
      <c r="F4286" s="109"/>
      <c r="G4286" s="109"/>
      <c r="AA4286" s="6" t="s">
        <v>1334</v>
      </c>
    </row>
    <row r="4287" spans="1:33" ht="15" customHeight="1">
      <c r="A4287" s="110" t="s">
        <v>63</v>
      </c>
      <c r="B4287" s="110"/>
      <c r="C4287" s="111" t="s">
        <v>2</v>
      </c>
      <c r="D4287" s="111" t="s">
        <v>3</v>
      </c>
      <c r="E4287" s="111" t="s">
        <v>4</v>
      </c>
      <c r="F4287" s="111" t="s">
        <v>5</v>
      </c>
      <c r="G4287" s="111" t="s">
        <v>6</v>
      </c>
      <c r="AA4287" s="6" t="s">
        <v>63</v>
      </c>
      <c r="AC4287" s="6" t="s">
        <v>2</v>
      </c>
      <c r="AD4287" s="6" t="s">
        <v>3</v>
      </c>
      <c r="AE4287" s="6" t="s">
        <v>4</v>
      </c>
      <c r="AF4287" s="104" t="s">
        <v>5</v>
      </c>
      <c r="AG4287" s="104" t="s">
        <v>6</v>
      </c>
    </row>
    <row r="4288" spans="1:33" ht="20.100000000000001" customHeight="1">
      <c r="A4288" s="112" t="s">
        <v>1335</v>
      </c>
      <c r="B4288" s="113" t="s">
        <v>1336</v>
      </c>
      <c r="C4288" s="112" t="s">
        <v>8</v>
      </c>
      <c r="D4288" s="112" t="s">
        <v>55</v>
      </c>
      <c r="E4288" s="114">
        <v>1</v>
      </c>
      <c r="F4288" s="115">
        <f t="shared" ref="F4288" si="1138">IF(D4288="H",$K$9*AF4288,$K$10*AF4288)</f>
        <v>29.400000000000002</v>
      </c>
      <c r="G4288" s="115">
        <f>ROUND(F4288*E4288,2)</f>
        <v>29.4</v>
      </c>
      <c r="AA4288" s="6" t="s">
        <v>1335</v>
      </c>
      <c r="AB4288" s="6" t="s">
        <v>1336</v>
      </c>
      <c r="AC4288" s="6" t="s">
        <v>8</v>
      </c>
      <c r="AD4288" s="6" t="s">
        <v>55</v>
      </c>
      <c r="AE4288" s="6">
        <v>1</v>
      </c>
      <c r="AF4288" s="104">
        <v>39.200000000000003</v>
      </c>
      <c r="AG4288" s="104">
        <v>39.200000000000003</v>
      </c>
    </row>
    <row r="4289" spans="1:33" ht="15" customHeight="1">
      <c r="A4289" s="107"/>
      <c r="B4289" s="107"/>
      <c r="C4289" s="107"/>
      <c r="D4289" s="107"/>
      <c r="E4289" s="116" t="s">
        <v>75</v>
      </c>
      <c r="F4289" s="116"/>
      <c r="G4289" s="117">
        <f>SUM(G4287:G4288)</f>
        <v>29.4</v>
      </c>
      <c r="AE4289" s="6" t="s">
        <v>75</v>
      </c>
      <c r="AG4289" s="104">
        <v>39.200000000000003</v>
      </c>
    </row>
    <row r="4290" spans="1:33" ht="15" customHeight="1">
      <c r="A4290" s="110" t="s">
        <v>96</v>
      </c>
      <c r="B4290" s="110"/>
      <c r="C4290" s="111" t="s">
        <v>2</v>
      </c>
      <c r="D4290" s="111" t="s">
        <v>3</v>
      </c>
      <c r="E4290" s="111" t="s">
        <v>4</v>
      </c>
      <c r="F4290" s="111" t="s">
        <v>5</v>
      </c>
      <c r="G4290" s="111" t="s">
        <v>6</v>
      </c>
      <c r="AA4290" s="6" t="s">
        <v>96</v>
      </c>
      <c r="AC4290" s="6" t="s">
        <v>2</v>
      </c>
      <c r="AD4290" s="6" t="s">
        <v>3</v>
      </c>
      <c r="AE4290" s="6" t="s">
        <v>4</v>
      </c>
      <c r="AF4290" s="104" t="s">
        <v>5</v>
      </c>
      <c r="AG4290" s="104" t="s">
        <v>6</v>
      </c>
    </row>
    <row r="4291" spans="1:33" ht="15" customHeight="1">
      <c r="A4291" s="112" t="s">
        <v>1085</v>
      </c>
      <c r="B4291" s="113" t="s">
        <v>1743</v>
      </c>
      <c r="C4291" s="112" t="s">
        <v>8</v>
      </c>
      <c r="D4291" s="112" t="s">
        <v>36</v>
      </c>
      <c r="E4291" s="114">
        <v>6.8770999999999997E-3</v>
      </c>
      <c r="F4291" s="115">
        <f t="shared" ref="F4291:F4292" si="1139">IF(D4291="H",$K$9*AF4291,$K$10*AF4291)</f>
        <v>13.5975</v>
      </c>
      <c r="G4291" s="115">
        <f t="shared" ref="G4291:G4292" si="1140">ROUND(F4291*E4291,2)</f>
        <v>0.09</v>
      </c>
      <c r="AA4291" s="6" t="s">
        <v>1085</v>
      </c>
      <c r="AB4291" s="6" t="s">
        <v>1743</v>
      </c>
      <c r="AC4291" s="6" t="s">
        <v>8</v>
      </c>
      <c r="AD4291" s="6" t="s">
        <v>36</v>
      </c>
      <c r="AE4291" s="6">
        <v>6.8770999999999997E-3</v>
      </c>
      <c r="AF4291" s="104">
        <v>18.13</v>
      </c>
      <c r="AG4291" s="104">
        <v>0.12</v>
      </c>
    </row>
    <row r="4292" spans="1:33" ht="15" customHeight="1">
      <c r="A4292" s="112" t="s">
        <v>1086</v>
      </c>
      <c r="B4292" s="113" t="s">
        <v>1744</v>
      </c>
      <c r="C4292" s="112" t="s">
        <v>8</v>
      </c>
      <c r="D4292" s="112" t="s">
        <v>36</v>
      </c>
      <c r="E4292" s="114">
        <v>6.1899999999999997E-2</v>
      </c>
      <c r="F4292" s="115">
        <f t="shared" si="1139"/>
        <v>16.484999999999999</v>
      </c>
      <c r="G4292" s="115">
        <f t="shared" si="1140"/>
        <v>1.02</v>
      </c>
      <c r="AA4292" s="6" t="s">
        <v>1086</v>
      </c>
      <c r="AB4292" s="6" t="s">
        <v>1744</v>
      </c>
      <c r="AC4292" s="6" t="s">
        <v>8</v>
      </c>
      <c r="AD4292" s="6" t="s">
        <v>36</v>
      </c>
      <c r="AE4292" s="6">
        <v>6.1899999999999997E-2</v>
      </c>
      <c r="AF4292" s="104">
        <v>21.98</v>
      </c>
      <c r="AG4292" s="104">
        <v>1.36</v>
      </c>
    </row>
    <row r="4293" spans="1:33" ht="18" customHeight="1">
      <c r="A4293" s="107"/>
      <c r="B4293" s="107"/>
      <c r="C4293" s="107"/>
      <c r="D4293" s="107"/>
      <c r="E4293" s="116" t="s">
        <v>99</v>
      </c>
      <c r="F4293" s="116"/>
      <c r="G4293" s="117">
        <f>SUM(G4291:G4292)</f>
        <v>1.1100000000000001</v>
      </c>
      <c r="AE4293" s="6" t="s">
        <v>99</v>
      </c>
      <c r="AG4293" s="104">
        <v>1.48</v>
      </c>
    </row>
    <row r="4294" spans="1:33" ht="15" customHeight="1">
      <c r="A4294" s="107"/>
      <c r="B4294" s="107"/>
      <c r="C4294" s="107"/>
      <c r="D4294" s="107"/>
      <c r="E4294" s="118" t="s">
        <v>21</v>
      </c>
      <c r="F4294" s="118"/>
      <c r="G4294" s="119">
        <f>G4293+G4289</f>
        <v>30.509999999999998</v>
      </c>
      <c r="AE4294" s="6" t="s">
        <v>21</v>
      </c>
      <c r="AG4294" s="104">
        <v>40.68</v>
      </c>
    </row>
    <row r="4295" spans="1:33" ht="9.9499999999999993" customHeight="1">
      <c r="A4295" s="107"/>
      <c r="B4295" s="107"/>
      <c r="C4295" s="108"/>
      <c r="D4295" s="108"/>
      <c r="E4295" s="107"/>
      <c r="F4295" s="107"/>
      <c r="G4295" s="107"/>
    </row>
    <row r="4296" spans="1:33" ht="20.100000000000001" customHeight="1">
      <c r="A4296" s="109" t="s">
        <v>1337</v>
      </c>
      <c r="B4296" s="109"/>
      <c r="C4296" s="109"/>
      <c r="D4296" s="109"/>
      <c r="E4296" s="109"/>
      <c r="F4296" s="109"/>
      <c r="G4296" s="109"/>
      <c r="AA4296" s="6" t="s">
        <v>1337</v>
      </c>
    </row>
    <row r="4297" spans="1:33" ht="15" customHeight="1">
      <c r="A4297" s="110" t="s">
        <v>63</v>
      </c>
      <c r="B4297" s="110"/>
      <c r="C4297" s="111" t="s">
        <v>2</v>
      </c>
      <c r="D4297" s="111" t="s">
        <v>3</v>
      </c>
      <c r="E4297" s="111" t="s">
        <v>4</v>
      </c>
      <c r="F4297" s="111" t="s">
        <v>5</v>
      </c>
      <c r="G4297" s="111" t="s">
        <v>6</v>
      </c>
      <c r="AA4297" s="6" t="s">
        <v>63</v>
      </c>
      <c r="AC4297" s="6" t="s">
        <v>2</v>
      </c>
      <c r="AD4297" s="6" t="s">
        <v>3</v>
      </c>
      <c r="AE4297" s="6" t="s">
        <v>4</v>
      </c>
      <c r="AF4297" s="104" t="s">
        <v>5</v>
      </c>
      <c r="AG4297" s="104" t="s">
        <v>6</v>
      </c>
    </row>
    <row r="4298" spans="1:33" ht="20.100000000000001" customHeight="1">
      <c r="A4298" s="112" t="s">
        <v>1338</v>
      </c>
      <c r="B4298" s="113" t="s">
        <v>1339</v>
      </c>
      <c r="C4298" s="112" t="s">
        <v>8</v>
      </c>
      <c r="D4298" s="112" t="s">
        <v>55</v>
      </c>
      <c r="E4298" s="114">
        <v>1</v>
      </c>
      <c r="F4298" s="115">
        <f t="shared" ref="F4298" si="1141">IF(D4298="H",$K$9*AF4298,$K$10*AF4298)</f>
        <v>10.815</v>
      </c>
      <c r="G4298" s="115">
        <f t="shared" ref="G4298" si="1142">TRUNC(F4298*E4298,2)</f>
        <v>10.81</v>
      </c>
      <c r="AA4298" s="6" t="s">
        <v>1338</v>
      </c>
      <c r="AB4298" s="6" t="s">
        <v>1339</v>
      </c>
      <c r="AC4298" s="6" t="s">
        <v>8</v>
      </c>
      <c r="AD4298" s="6" t="s">
        <v>55</v>
      </c>
      <c r="AE4298" s="6">
        <v>1</v>
      </c>
      <c r="AF4298" s="104">
        <v>14.42</v>
      </c>
      <c r="AG4298" s="104">
        <v>14.42</v>
      </c>
    </row>
    <row r="4299" spans="1:33" ht="15" customHeight="1">
      <c r="A4299" s="107"/>
      <c r="B4299" s="107"/>
      <c r="C4299" s="107"/>
      <c r="D4299" s="107"/>
      <c r="E4299" s="116" t="s">
        <v>75</v>
      </c>
      <c r="F4299" s="116"/>
      <c r="G4299" s="117">
        <f>SUM(G4298)</f>
        <v>10.81</v>
      </c>
      <c r="AE4299" s="6" t="s">
        <v>75</v>
      </c>
      <c r="AG4299" s="104">
        <v>14.42</v>
      </c>
    </row>
    <row r="4300" spans="1:33" ht="15" customHeight="1">
      <c r="A4300" s="107"/>
      <c r="B4300" s="107"/>
      <c r="C4300" s="107"/>
      <c r="D4300" s="107"/>
      <c r="E4300" s="118" t="s">
        <v>21</v>
      </c>
      <c r="F4300" s="118"/>
      <c r="G4300" s="119">
        <f>G4299</f>
        <v>10.81</v>
      </c>
      <c r="AE4300" s="6" t="s">
        <v>21</v>
      </c>
      <c r="AG4300" s="104">
        <v>14.42</v>
      </c>
    </row>
    <row r="4301" spans="1:33" ht="9.9499999999999993" customHeight="1">
      <c r="A4301" s="107"/>
      <c r="B4301" s="107"/>
      <c r="C4301" s="108"/>
      <c r="D4301" s="108"/>
      <c r="E4301" s="107"/>
      <c r="F4301" s="107"/>
      <c r="G4301" s="107"/>
    </row>
    <row r="4302" spans="1:33" ht="20.100000000000001" customHeight="1">
      <c r="A4302" s="109" t="s">
        <v>1340</v>
      </c>
      <c r="B4302" s="109"/>
      <c r="C4302" s="109"/>
      <c r="D4302" s="109"/>
      <c r="E4302" s="109"/>
      <c r="F4302" s="109"/>
      <c r="G4302" s="109"/>
      <c r="AA4302" s="6" t="s">
        <v>1340</v>
      </c>
    </row>
    <row r="4303" spans="1:33" ht="15" customHeight="1">
      <c r="A4303" s="110" t="s">
        <v>63</v>
      </c>
      <c r="B4303" s="110"/>
      <c r="C4303" s="111" t="s">
        <v>2</v>
      </c>
      <c r="D4303" s="111" t="s">
        <v>3</v>
      </c>
      <c r="E4303" s="111" t="s">
        <v>4</v>
      </c>
      <c r="F4303" s="111" t="s">
        <v>5</v>
      </c>
      <c r="G4303" s="111" t="s">
        <v>6</v>
      </c>
      <c r="AA4303" s="6" t="s">
        <v>63</v>
      </c>
      <c r="AC4303" s="6" t="s">
        <v>2</v>
      </c>
      <c r="AD4303" s="6" t="s">
        <v>3</v>
      </c>
      <c r="AE4303" s="6" t="s">
        <v>4</v>
      </c>
      <c r="AF4303" s="104" t="s">
        <v>5</v>
      </c>
      <c r="AG4303" s="104" t="s">
        <v>6</v>
      </c>
    </row>
    <row r="4304" spans="1:33" ht="20.100000000000001" customHeight="1">
      <c r="A4304" s="112" t="s">
        <v>1341</v>
      </c>
      <c r="B4304" s="113" t="s">
        <v>2259</v>
      </c>
      <c r="C4304" s="112" t="s">
        <v>8</v>
      </c>
      <c r="D4304" s="112" t="s">
        <v>644</v>
      </c>
      <c r="E4304" s="114">
        <v>1</v>
      </c>
      <c r="F4304" s="115">
        <f t="shared" ref="F4304" si="1143">IF(D4304="H",$K$9*AF4304,$K$10*AF4304)</f>
        <v>5.64</v>
      </c>
      <c r="G4304" s="115">
        <f>ROUND(F4304*E4304,2)</f>
        <v>5.64</v>
      </c>
      <c r="AA4304" s="6" t="s">
        <v>1341</v>
      </c>
      <c r="AB4304" s="6" t="s">
        <v>2259</v>
      </c>
      <c r="AC4304" s="6" t="s">
        <v>8</v>
      </c>
      <c r="AD4304" s="6" t="s">
        <v>644</v>
      </c>
      <c r="AE4304" s="6">
        <v>1</v>
      </c>
      <c r="AF4304" s="104">
        <v>7.52</v>
      </c>
      <c r="AG4304" s="104">
        <v>7.52</v>
      </c>
    </row>
    <row r="4305" spans="1:33" ht="15" customHeight="1">
      <c r="A4305" s="107"/>
      <c r="B4305" s="107"/>
      <c r="C4305" s="107"/>
      <c r="D4305" s="107"/>
      <c r="E4305" s="116" t="s">
        <v>75</v>
      </c>
      <c r="F4305" s="116"/>
      <c r="G4305" s="117">
        <f>SUM(G4303:G4304)</f>
        <v>5.64</v>
      </c>
      <c r="AE4305" s="6" t="s">
        <v>75</v>
      </c>
      <c r="AG4305" s="104">
        <v>7.52</v>
      </c>
    </row>
    <row r="4306" spans="1:33" ht="15" customHeight="1">
      <c r="A4306" s="110" t="s">
        <v>96</v>
      </c>
      <c r="B4306" s="110"/>
      <c r="C4306" s="111" t="s">
        <v>2</v>
      </c>
      <c r="D4306" s="111" t="s">
        <v>3</v>
      </c>
      <c r="E4306" s="111" t="s">
        <v>4</v>
      </c>
      <c r="F4306" s="111" t="s">
        <v>5</v>
      </c>
      <c r="G4306" s="111" t="s">
        <v>6</v>
      </c>
      <c r="AA4306" s="6" t="s">
        <v>96</v>
      </c>
      <c r="AC4306" s="6" t="s">
        <v>2</v>
      </c>
      <c r="AD4306" s="6" t="s">
        <v>3</v>
      </c>
      <c r="AE4306" s="6" t="s">
        <v>4</v>
      </c>
      <c r="AF4306" s="104" t="s">
        <v>5</v>
      </c>
      <c r="AG4306" s="104" t="s">
        <v>6</v>
      </c>
    </row>
    <row r="4307" spans="1:33" ht="15" customHeight="1">
      <c r="A4307" s="112">
        <v>88316</v>
      </c>
      <c r="B4307" s="113" t="s">
        <v>1727</v>
      </c>
      <c r="C4307" s="112" t="s">
        <v>8</v>
      </c>
      <c r="D4307" s="112" t="s">
        <v>36</v>
      </c>
      <c r="E4307" s="114">
        <v>0.35</v>
      </c>
      <c r="F4307" s="115">
        <f t="shared" ref="F4307:F4308" si="1144">IF(D4307="H",$K$9*AF4307,$K$10*AF4307)</f>
        <v>12.84</v>
      </c>
      <c r="G4307" s="115">
        <f t="shared" ref="G4307:G4308" si="1145">ROUND(F4307*E4307,2)</f>
        <v>4.49</v>
      </c>
      <c r="AA4307" s="6">
        <v>88316</v>
      </c>
      <c r="AB4307" s="6" t="s">
        <v>1727</v>
      </c>
      <c r="AC4307" s="6" t="s">
        <v>8</v>
      </c>
      <c r="AD4307" s="6" t="s">
        <v>36</v>
      </c>
      <c r="AE4307" s="6">
        <v>0.35</v>
      </c>
      <c r="AF4307" s="104">
        <v>17.12</v>
      </c>
      <c r="AG4307" s="104">
        <v>5.99</v>
      </c>
    </row>
    <row r="4308" spans="1:33" ht="15" customHeight="1">
      <c r="A4308" s="112" t="s">
        <v>1086</v>
      </c>
      <c r="B4308" s="113" t="s">
        <v>1744</v>
      </c>
      <c r="C4308" s="112" t="s">
        <v>8</v>
      </c>
      <c r="D4308" s="112" t="s">
        <v>36</v>
      </c>
      <c r="E4308" s="114">
        <v>0.35</v>
      </c>
      <c r="F4308" s="115">
        <f t="shared" si="1144"/>
        <v>16.484999999999999</v>
      </c>
      <c r="G4308" s="115">
        <f t="shared" si="1145"/>
        <v>5.77</v>
      </c>
      <c r="AA4308" s="6" t="s">
        <v>1086</v>
      </c>
      <c r="AB4308" s="6" t="s">
        <v>1744</v>
      </c>
      <c r="AC4308" s="6" t="s">
        <v>8</v>
      </c>
      <c r="AD4308" s="6" t="s">
        <v>36</v>
      </c>
      <c r="AE4308" s="6">
        <v>0.35</v>
      </c>
      <c r="AF4308" s="104">
        <v>21.98</v>
      </c>
      <c r="AG4308" s="104">
        <v>7.69</v>
      </c>
    </row>
    <row r="4309" spans="1:33" ht="15" customHeight="1">
      <c r="A4309" s="107"/>
      <c r="B4309" s="107"/>
      <c r="C4309" s="107"/>
      <c r="D4309" s="107"/>
      <c r="E4309" s="116" t="s">
        <v>99</v>
      </c>
      <c r="F4309" s="116"/>
      <c r="G4309" s="117">
        <f>SUM(G4307:G4308)</f>
        <v>10.26</v>
      </c>
      <c r="AE4309" s="6" t="s">
        <v>99</v>
      </c>
      <c r="AG4309" s="104">
        <v>13.68</v>
      </c>
    </row>
    <row r="4310" spans="1:33" ht="15" customHeight="1">
      <c r="A4310" s="107"/>
      <c r="B4310" s="107"/>
      <c r="C4310" s="107"/>
      <c r="D4310" s="107"/>
      <c r="E4310" s="118" t="s">
        <v>21</v>
      </c>
      <c r="F4310" s="118"/>
      <c r="G4310" s="119">
        <f>G4309+G4305</f>
        <v>15.899999999999999</v>
      </c>
      <c r="AE4310" s="6" t="s">
        <v>21</v>
      </c>
      <c r="AG4310" s="104">
        <v>21.2</v>
      </c>
    </row>
    <row r="4311" spans="1:33" ht="9.9499999999999993" customHeight="1">
      <c r="A4311" s="107"/>
      <c r="B4311" s="107"/>
      <c r="C4311" s="108"/>
      <c r="D4311" s="108"/>
      <c r="E4311" s="107"/>
      <c r="F4311" s="107"/>
      <c r="G4311" s="107"/>
    </row>
    <row r="4312" spans="1:33" ht="20.100000000000001" customHeight="1">
      <c r="A4312" s="109" t="s">
        <v>1342</v>
      </c>
      <c r="B4312" s="109"/>
      <c r="C4312" s="109"/>
      <c r="D4312" s="109"/>
      <c r="E4312" s="109"/>
      <c r="F4312" s="109"/>
      <c r="G4312" s="109"/>
      <c r="AA4312" s="6" t="s">
        <v>1342</v>
      </c>
    </row>
    <row r="4313" spans="1:33" ht="15" customHeight="1">
      <c r="A4313" s="110" t="s">
        <v>63</v>
      </c>
      <c r="B4313" s="110"/>
      <c r="C4313" s="111" t="s">
        <v>2</v>
      </c>
      <c r="D4313" s="111" t="s">
        <v>3</v>
      </c>
      <c r="E4313" s="111" t="s">
        <v>4</v>
      </c>
      <c r="F4313" s="111" t="s">
        <v>5</v>
      </c>
      <c r="G4313" s="111" t="s">
        <v>6</v>
      </c>
      <c r="AA4313" s="6" t="s">
        <v>63</v>
      </c>
      <c r="AC4313" s="6" t="s">
        <v>2</v>
      </c>
      <c r="AD4313" s="6" t="s">
        <v>3</v>
      </c>
      <c r="AE4313" s="6" t="s">
        <v>4</v>
      </c>
      <c r="AF4313" s="104" t="s">
        <v>5</v>
      </c>
      <c r="AG4313" s="104" t="s">
        <v>6</v>
      </c>
    </row>
    <row r="4314" spans="1:33" ht="15" customHeight="1">
      <c r="A4314" s="112" t="s">
        <v>1343</v>
      </c>
      <c r="B4314" s="113" t="s">
        <v>1344</v>
      </c>
      <c r="C4314" s="112" t="s">
        <v>48</v>
      </c>
      <c r="D4314" s="112" t="s">
        <v>644</v>
      </c>
      <c r="E4314" s="114">
        <v>1</v>
      </c>
      <c r="F4314" s="115">
        <f>0.75*AF4314</f>
        <v>152.6925</v>
      </c>
      <c r="G4314" s="115">
        <f>ROUND(F4314*E4314,2)</f>
        <v>152.69</v>
      </c>
      <c r="AA4314" s="6" t="s">
        <v>1343</v>
      </c>
      <c r="AB4314" s="6" t="s">
        <v>1344</v>
      </c>
      <c r="AC4314" s="6" t="s">
        <v>48</v>
      </c>
      <c r="AD4314" s="6" t="s">
        <v>644</v>
      </c>
      <c r="AE4314" s="6">
        <v>1</v>
      </c>
      <c r="AF4314" s="104">
        <v>203.59</v>
      </c>
      <c r="AG4314" s="104">
        <v>203.59</v>
      </c>
    </row>
    <row r="4315" spans="1:33" ht="15" customHeight="1">
      <c r="A4315" s="107"/>
      <c r="B4315" s="107"/>
      <c r="C4315" s="107"/>
      <c r="D4315" s="107"/>
      <c r="E4315" s="116" t="s">
        <v>75</v>
      </c>
      <c r="F4315" s="116"/>
      <c r="G4315" s="117">
        <f>SUM(G4314)</f>
        <v>152.69</v>
      </c>
      <c r="AE4315" s="6" t="s">
        <v>75</v>
      </c>
      <c r="AG4315" s="104">
        <v>203.59</v>
      </c>
    </row>
    <row r="4316" spans="1:33" ht="15" customHeight="1">
      <c r="A4316" s="107"/>
      <c r="B4316" s="107"/>
      <c r="C4316" s="107"/>
      <c r="D4316" s="107"/>
      <c r="E4316" s="118" t="s">
        <v>21</v>
      </c>
      <c r="F4316" s="118"/>
      <c r="G4316" s="119">
        <f>G4315</f>
        <v>152.69</v>
      </c>
      <c r="AE4316" s="6" t="s">
        <v>21</v>
      </c>
      <c r="AG4316" s="104">
        <v>203.59</v>
      </c>
    </row>
    <row r="4317" spans="1:33" ht="9.9499999999999993" customHeight="1">
      <c r="A4317" s="107"/>
      <c r="B4317" s="107"/>
      <c r="C4317" s="108"/>
      <c r="D4317" s="108"/>
      <c r="E4317" s="107"/>
      <c r="F4317" s="107"/>
      <c r="G4317" s="107"/>
    </row>
    <row r="4318" spans="1:33" ht="20.100000000000001" customHeight="1">
      <c r="A4318" s="109" t="s">
        <v>1345</v>
      </c>
      <c r="B4318" s="109"/>
      <c r="C4318" s="109"/>
      <c r="D4318" s="109"/>
      <c r="E4318" s="109"/>
      <c r="F4318" s="109"/>
      <c r="G4318" s="109"/>
      <c r="AA4318" s="6" t="s">
        <v>1345</v>
      </c>
    </row>
    <row r="4319" spans="1:33" ht="15" customHeight="1">
      <c r="A4319" s="110" t="s">
        <v>63</v>
      </c>
      <c r="B4319" s="110"/>
      <c r="C4319" s="111" t="s">
        <v>2</v>
      </c>
      <c r="D4319" s="111" t="s">
        <v>3</v>
      </c>
      <c r="E4319" s="111" t="s">
        <v>4</v>
      </c>
      <c r="F4319" s="111" t="s">
        <v>5</v>
      </c>
      <c r="G4319" s="111" t="s">
        <v>6</v>
      </c>
      <c r="AA4319" s="6" t="s">
        <v>63</v>
      </c>
      <c r="AC4319" s="6" t="s">
        <v>2</v>
      </c>
      <c r="AD4319" s="6" t="s">
        <v>3</v>
      </c>
      <c r="AE4319" s="6" t="s">
        <v>4</v>
      </c>
      <c r="AF4319" s="104" t="s">
        <v>5</v>
      </c>
      <c r="AG4319" s="104" t="s">
        <v>6</v>
      </c>
    </row>
    <row r="4320" spans="1:33" ht="20.100000000000001" customHeight="1">
      <c r="A4320" s="112" t="s">
        <v>1346</v>
      </c>
      <c r="B4320" s="113" t="s">
        <v>1347</v>
      </c>
      <c r="C4320" s="112" t="s">
        <v>8</v>
      </c>
      <c r="D4320" s="112" t="s">
        <v>55</v>
      </c>
      <c r="E4320" s="114">
        <v>1</v>
      </c>
      <c r="F4320" s="115">
        <f t="shared" ref="F4320" si="1146">IF(D4320="H",$K$9*AF4320,$K$10*AF4320)</f>
        <v>3.0674999999999999</v>
      </c>
      <c r="G4320" s="115">
        <f t="shared" ref="G4320" si="1147">TRUNC(F4320*E4320,2)</f>
        <v>3.06</v>
      </c>
      <c r="AA4320" s="6" t="s">
        <v>1346</v>
      </c>
      <c r="AB4320" s="6" t="s">
        <v>1347</v>
      </c>
      <c r="AC4320" s="6" t="s">
        <v>8</v>
      </c>
      <c r="AD4320" s="6" t="s">
        <v>55</v>
      </c>
      <c r="AE4320" s="6">
        <v>1</v>
      </c>
      <c r="AF4320" s="104">
        <v>4.09</v>
      </c>
      <c r="AG4320" s="104">
        <v>4.09</v>
      </c>
    </row>
    <row r="4321" spans="1:33" ht="15" customHeight="1">
      <c r="A4321" s="107"/>
      <c r="B4321" s="107"/>
      <c r="C4321" s="107"/>
      <c r="D4321" s="107"/>
      <c r="E4321" s="116" t="s">
        <v>75</v>
      </c>
      <c r="F4321" s="116"/>
      <c r="G4321" s="117">
        <f>SUM(G4320)</f>
        <v>3.06</v>
      </c>
      <c r="AE4321" s="6" t="s">
        <v>75</v>
      </c>
      <c r="AG4321" s="104">
        <v>4.09</v>
      </c>
    </row>
    <row r="4322" spans="1:33" ht="15" customHeight="1">
      <c r="A4322" s="107"/>
      <c r="B4322" s="107"/>
      <c r="C4322" s="107"/>
      <c r="D4322" s="107"/>
      <c r="E4322" s="118" t="s">
        <v>21</v>
      </c>
      <c r="F4322" s="118"/>
      <c r="G4322" s="119">
        <f>G4321</f>
        <v>3.06</v>
      </c>
      <c r="AE4322" s="6" t="s">
        <v>21</v>
      </c>
      <c r="AG4322" s="104">
        <v>4.09</v>
      </c>
    </row>
    <row r="4323" spans="1:33" ht="9.9499999999999993" customHeight="1">
      <c r="A4323" s="107"/>
      <c r="B4323" s="107"/>
      <c r="C4323" s="108"/>
      <c r="D4323" s="108"/>
      <c r="E4323" s="107"/>
      <c r="F4323" s="107"/>
      <c r="G4323" s="107"/>
    </row>
    <row r="4324" spans="1:33" ht="20.100000000000001" customHeight="1">
      <c r="A4324" s="109" t="s">
        <v>1348</v>
      </c>
      <c r="B4324" s="109"/>
      <c r="C4324" s="109"/>
      <c r="D4324" s="109"/>
      <c r="E4324" s="109"/>
      <c r="F4324" s="109"/>
      <c r="G4324" s="109"/>
      <c r="AA4324" s="6" t="s">
        <v>1348</v>
      </c>
    </row>
    <row r="4325" spans="1:33" ht="15" customHeight="1">
      <c r="A4325" s="110" t="s">
        <v>63</v>
      </c>
      <c r="B4325" s="110"/>
      <c r="C4325" s="111" t="s">
        <v>2</v>
      </c>
      <c r="D4325" s="111" t="s">
        <v>3</v>
      </c>
      <c r="E4325" s="111" t="s">
        <v>4</v>
      </c>
      <c r="F4325" s="111" t="s">
        <v>5</v>
      </c>
      <c r="G4325" s="111" t="s">
        <v>6</v>
      </c>
      <c r="AA4325" s="6" t="s">
        <v>63</v>
      </c>
      <c r="AC4325" s="6" t="s">
        <v>2</v>
      </c>
      <c r="AD4325" s="6" t="s">
        <v>3</v>
      </c>
      <c r="AE4325" s="6" t="s">
        <v>4</v>
      </c>
      <c r="AF4325" s="104" t="s">
        <v>5</v>
      </c>
      <c r="AG4325" s="104" t="s">
        <v>6</v>
      </c>
    </row>
    <row r="4326" spans="1:33" ht="20.100000000000001" customHeight="1">
      <c r="A4326" s="112" t="s">
        <v>1349</v>
      </c>
      <c r="B4326" s="113" t="s">
        <v>1350</v>
      </c>
      <c r="C4326" s="112" t="s">
        <v>8</v>
      </c>
      <c r="D4326" s="112" t="s">
        <v>55</v>
      </c>
      <c r="E4326" s="114">
        <v>1</v>
      </c>
      <c r="F4326" s="115">
        <f>0.75*AF4326</f>
        <v>1566.0825</v>
      </c>
      <c r="G4326" s="115">
        <f t="shared" ref="G4326" si="1148">TRUNC(F4326*E4326,2)</f>
        <v>1566.08</v>
      </c>
      <c r="AA4326" s="6" t="s">
        <v>1349</v>
      </c>
      <c r="AB4326" s="6" t="s">
        <v>1350</v>
      </c>
      <c r="AC4326" s="6" t="s">
        <v>8</v>
      </c>
      <c r="AD4326" s="6" t="s">
        <v>55</v>
      </c>
      <c r="AE4326" s="6">
        <v>1</v>
      </c>
      <c r="AF4326" s="104">
        <v>2088.11</v>
      </c>
      <c r="AG4326" s="104">
        <v>2088.11</v>
      </c>
    </row>
    <row r="4327" spans="1:33" ht="15" customHeight="1">
      <c r="A4327" s="107"/>
      <c r="B4327" s="107"/>
      <c r="C4327" s="107"/>
      <c r="D4327" s="107"/>
      <c r="E4327" s="116" t="s">
        <v>75</v>
      </c>
      <c r="F4327" s="116"/>
      <c r="G4327" s="117">
        <f>SUM(G4326)</f>
        <v>1566.08</v>
      </c>
      <c r="AE4327" s="6" t="s">
        <v>75</v>
      </c>
      <c r="AG4327" s="104">
        <v>2088.11</v>
      </c>
    </row>
    <row r="4328" spans="1:33" ht="15" customHeight="1">
      <c r="A4328" s="107"/>
      <c r="B4328" s="107"/>
      <c r="C4328" s="107"/>
      <c r="D4328" s="107"/>
      <c r="E4328" s="118" t="s">
        <v>21</v>
      </c>
      <c r="F4328" s="118"/>
      <c r="G4328" s="119">
        <f>G4327</f>
        <v>1566.08</v>
      </c>
      <c r="AE4328" s="6" t="s">
        <v>21</v>
      </c>
      <c r="AG4328" s="104">
        <v>2088.11</v>
      </c>
    </row>
    <row r="4329" spans="1:33" ht="9.9499999999999993" customHeight="1">
      <c r="A4329" s="107"/>
      <c r="B4329" s="107"/>
      <c r="C4329" s="108"/>
      <c r="D4329" s="108"/>
      <c r="E4329" s="107"/>
      <c r="F4329" s="107"/>
      <c r="G4329" s="107"/>
    </row>
    <row r="4330" spans="1:33" ht="20.100000000000001" customHeight="1">
      <c r="A4330" s="109" t="s">
        <v>1351</v>
      </c>
      <c r="B4330" s="109"/>
      <c r="C4330" s="109"/>
      <c r="D4330" s="109"/>
      <c r="E4330" s="109"/>
      <c r="F4330" s="109"/>
      <c r="G4330" s="109"/>
      <c r="AA4330" s="6" t="s">
        <v>1351</v>
      </c>
    </row>
    <row r="4331" spans="1:33" ht="15" customHeight="1">
      <c r="A4331" s="110" t="s">
        <v>77</v>
      </c>
      <c r="B4331" s="110"/>
      <c r="C4331" s="111" t="s">
        <v>2</v>
      </c>
      <c r="D4331" s="111" t="s">
        <v>3</v>
      </c>
      <c r="E4331" s="111" t="s">
        <v>4</v>
      </c>
      <c r="F4331" s="111" t="s">
        <v>5</v>
      </c>
      <c r="G4331" s="111" t="s">
        <v>6</v>
      </c>
      <c r="AA4331" s="6" t="s">
        <v>77</v>
      </c>
      <c r="AC4331" s="6" t="s">
        <v>2</v>
      </c>
      <c r="AD4331" s="6" t="s">
        <v>3</v>
      </c>
      <c r="AE4331" s="6" t="s">
        <v>4</v>
      </c>
      <c r="AF4331" s="104" t="s">
        <v>5</v>
      </c>
      <c r="AG4331" s="104" t="s">
        <v>6</v>
      </c>
    </row>
    <row r="4332" spans="1:33" ht="36.950000000000003" customHeight="1">
      <c r="A4332" s="112" t="s">
        <v>1352</v>
      </c>
      <c r="B4332" s="113" t="s">
        <v>1353</v>
      </c>
      <c r="C4332" s="112" t="s">
        <v>8</v>
      </c>
      <c r="D4332" s="112" t="s">
        <v>83</v>
      </c>
      <c r="E4332" s="114">
        <v>7.9000000000000001E-2</v>
      </c>
      <c r="F4332" s="115">
        <f>0.75*AF4332</f>
        <v>199.875</v>
      </c>
      <c r="G4332" s="115">
        <f>ROUND(F4332*E4332,2)</f>
        <v>15.79</v>
      </c>
      <c r="AA4332" s="6" t="s">
        <v>1352</v>
      </c>
      <c r="AB4332" s="6" t="s">
        <v>1353</v>
      </c>
      <c r="AC4332" s="6" t="s">
        <v>8</v>
      </c>
      <c r="AD4332" s="6" t="s">
        <v>83</v>
      </c>
      <c r="AE4332" s="6">
        <v>7.9000000000000001E-2</v>
      </c>
      <c r="AF4332" s="104">
        <v>266.5</v>
      </c>
      <c r="AG4332" s="104">
        <v>21.05</v>
      </c>
    </row>
    <row r="4333" spans="1:33" ht="15" customHeight="1">
      <c r="A4333" s="107"/>
      <c r="B4333" s="107"/>
      <c r="C4333" s="107"/>
      <c r="D4333" s="107"/>
      <c r="E4333" s="116" t="s">
        <v>84</v>
      </c>
      <c r="F4333" s="116"/>
      <c r="G4333" s="117">
        <f>SUM(G4332)</f>
        <v>15.79</v>
      </c>
      <c r="AE4333" s="6" t="s">
        <v>84</v>
      </c>
      <c r="AG4333" s="104">
        <v>21.05</v>
      </c>
    </row>
    <row r="4334" spans="1:33" ht="15" customHeight="1">
      <c r="A4334" s="110" t="s">
        <v>63</v>
      </c>
      <c r="B4334" s="110"/>
      <c r="C4334" s="111" t="s">
        <v>2</v>
      </c>
      <c r="D4334" s="111" t="s">
        <v>3</v>
      </c>
      <c r="E4334" s="111" t="s">
        <v>4</v>
      </c>
      <c r="F4334" s="111" t="s">
        <v>5</v>
      </c>
      <c r="G4334" s="111" t="s">
        <v>6</v>
      </c>
      <c r="AA4334" s="6" t="s">
        <v>63</v>
      </c>
      <c r="AC4334" s="6" t="s">
        <v>2</v>
      </c>
      <c r="AD4334" s="6" t="s">
        <v>3</v>
      </c>
      <c r="AE4334" s="6" t="s">
        <v>4</v>
      </c>
      <c r="AF4334" s="104" t="s">
        <v>5</v>
      </c>
      <c r="AG4334" s="104" t="s">
        <v>6</v>
      </c>
    </row>
    <row r="4335" spans="1:33" ht="15" customHeight="1">
      <c r="A4335" s="112" t="s">
        <v>1354</v>
      </c>
      <c r="B4335" s="113" t="s">
        <v>1355</v>
      </c>
      <c r="C4335" s="112" t="s">
        <v>8</v>
      </c>
      <c r="D4335" s="112" t="s">
        <v>87</v>
      </c>
      <c r="E4335" s="114">
        <v>11</v>
      </c>
      <c r="F4335" s="115">
        <f t="shared" ref="F4335" si="1149">IF(D4335="H",$K$9*AF4335,$K$10*AF4335)</f>
        <v>26.7075</v>
      </c>
      <c r="G4335" s="115">
        <f>ROUND(F4335*E4335,2)</f>
        <v>293.77999999999997</v>
      </c>
      <c r="AA4335" s="6" t="s">
        <v>1354</v>
      </c>
      <c r="AB4335" s="6" t="s">
        <v>1355</v>
      </c>
      <c r="AC4335" s="6" t="s">
        <v>8</v>
      </c>
      <c r="AD4335" s="6" t="s">
        <v>87</v>
      </c>
      <c r="AE4335" s="6">
        <v>11</v>
      </c>
      <c r="AF4335" s="104">
        <v>35.61</v>
      </c>
      <c r="AG4335" s="104">
        <v>391.71</v>
      </c>
    </row>
    <row r="4336" spans="1:33" ht="15" customHeight="1">
      <c r="A4336" s="107"/>
      <c r="B4336" s="107"/>
      <c r="C4336" s="107"/>
      <c r="D4336" s="107"/>
      <c r="E4336" s="116" t="s">
        <v>75</v>
      </c>
      <c r="F4336" s="116"/>
      <c r="G4336" s="117">
        <f>SUM(G4335)</f>
        <v>293.77999999999997</v>
      </c>
      <c r="AE4336" s="6" t="s">
        <v>75</v>
      </c>
      <c r="AG4336" s="104">
        <v>391.71</v>
      </c>
    </row>
    <row r="4337" spans="1:33" ht="15" customHeight="1">
      <c r="A4337" s="110" t="s">
        <v>96</v>
      </c>
      <c r="B4337" s="110"/>
      <c r="C4337" s="111" t="s">
        <v>2</v>
      </c>
      <c r="D4337" s="111" t="s">
        <v>3</v>
      </c>
      <c r="E4337" s="111" t="s">
        <v>4</v>
      </c>
      <c r="F4337" s="111" t="s">
        <v>5</v>
      </c>
      <c r="G4337" s="111" t="s">
        <v>6</v>
      </c>
      <c r="AA4337" s="6" t="s">
        <v>96</v>
      </c>
      <c r="AC4337" s="6" t="s">
        <v>2</v>
      </c>
      <c r="AD4337" s="6" t="s">
        <v>3</v>
      </c>
      <c r="AE4337" s="6" t="s">
        <v>4</v>
      </c>
      <c r="AF4337" s="104" t="s">
        <v>5</v>
      </c>
      <c r="AG4337" s="104" t="s">
        <v>6</v>
      </c>
    </row>
    <row r="4338" spans="1:33" ht="15" customHeight="1">
      <c r="A4338" s="112" t="s">
        <v>1085</v>
      </c>
      <c r="B4338" s="113" t="s">
        <v>1743</v>
      </c>
      <c r="C4338" s="112" t="s">
        <v>8</v>
      </c>
      <c r="D4338" s="112" t="s">
        <v>36</v>
      </c>
      <c r="E4338" s="114">
        <v>1.431</v>
      </c>
      <c r="F4338" s="115">
        <f t="shared" ref="F4338:F4339" si="1150">IF(D4338="H",$K$9*AF4338,$K$10*AF4338)</f>
        <v>13.5975</v>
      </c>
      <c r="G4338" s="115">
        <f>ROUND(F4338*E4338,2)</f>
        <v>19.46</v>
      </c>
      <c r="AA4338" s="6" t="s">
        <v>1085</v>
      </c>
      <c r="AB4338" s="6" t="s">
        <v>1743</v>
      </c>
      <c r="AC4338" s="6" t="s">
        <v>8</v>
      </c>
      <c r="AD4338" s="6" t="s">
        <v>36</v>
      </c>
      <c r="AE4338" s="6">
        <v>1.431</v>
      </c>
      <c r="AF4338" s="104">
        <v>18.13</v>
      </c>
      <c r="AG4338" s="104">
        <v>25.94</v>
      </c>
    </row>
    <row r="4339" spans="1:33" ht="15" customHeight="1">
      <c r="A4339" s="112" t="s">
        <v>1086</v>
      </c>
      <c r="B4339" s="113" t="s">
        <v>1744</v>
      </c>
      <c r="C4339" s="112" t="s">
        <v>8</v>
      </c>
      <c r="D4339" s="112" t="s">
        <v>36</v>
      </c>
      <c r="E4339" s="114">
        <v>4.6500000000000004</v>
      </c>
      <c r="F4339" s="115">
        <f t="shared" si="1150"/>
        <v>16.484999999999999</v>
      </c>
      <c r="G4339" s="115">
        <f>ROUND(F4339*E4339,2)</f>
        <v>76.66</v>
      </c>
      <c r="AA4339" s="6" t="s">
        <v>1086</v>
      </c>
      <c r="AB4339" s="6" t="s">
        <v>1744</v>
      </c>
      <c r="AC4339" s="6" t="s">
        <v>8</v>
      </c>
      <c r="AD4339" s="6" t="s">
        <v>36</v>
      </c>
      <c r="AE4339" s="6">
        <v>4.6500000000000004</v>
      </c>
      <c r="AF4339" s="104">
        <v>21.98</v>
      </c>
      <c r="AG4339" s="104">
        <v>102.2</v>
      </c>
    </row>
    <row r="4340" spans="1:33" ht="18" customHeight="1">
      <c r="A4340" s="107"/>
      <c r="B4340" s="107"/>
      <c r="C4340" s="107"/>
      <c r="D4340" s="107"/>
      <c r="E4340" s="116" t="s">
        <v>99</v>
      </c>
      <c r="F4340" s="116"/>
      <c r="G4340" s="117">
        <f>SUM(G4338:G4339)</f>
        <v>96.12</v>
      </c>
      <c r="AE4340" s="6" t="s">
        <v>99</v>
      </c>
      <c r="AG4340" s="104">
        <v>128.13999999999999</v>
      </c>
    </row>
    <row r="4341" spans="1:33" ht="15" customHeight="1">
      <c r="A4341" s="107"/>
      <c r="B4341" s="107"/>
      <c r="C4341" s="107"/>
      <c r="D4341" s="107"/>
      <c r="E4341" s="118" t="s">
        <v>21</v>
      </c>
      <c r="F4341" s="118"/>
      <c r="G4341" s="119">
        <f>G4340+G4336+G4333</f>
        <v>405.69</v>
      </c>
      <c r="AE4341" s="6" t="s">
        <v>21</v>
      </c>
      <c r="AG4341" s="104">
        <v>540.9</v>
      </c>
    </row>
    <row r="4342" spans="1:33" ht="9.9499999999999993" customHeight="1">
      <c r="A4342" s="107"/>
      <c r="B4342" s="107"/>
      <c r="C4342" s="108"/>
      <c r="D4342" s="108"/>
      <c r="E4342" s="107"/>
      <c r="F4342" s="107"/>
      <c r="G4342" s="107"/>
    </row>
    <row r="4343" spans="1:33" ht="20.100000000000001" customHeight="1">
      <c r="A4343" s="109" t="s">
        <v>1356</v>
      </c>
      <c r="B4343" s="109"/>
      <c r="C4343" s="109"/>
      <c r="D4343" s="109"/>
      <c r="E4343" s="109"/>
      <c r="F4343" s="109"/>
      <c r="G4343" s="109"/>
      <c r="AA4343" s="6" t="s">
        <v>1356</v>
      </c>
    </row>
    <row r="4344" spans="1:33" ht="15" customHeight="1">
      <c r="A4344" s="110" t="s">
        <v>63</v>
      </c>
      <c r="B4344" s="110"/>
      <c r="C4344" s="111" t="s">
        <v>2</v>
      </c>
      <c r="D4344" s="111" t="s">
        <v>3</v>
      </c>
      <c r="E4344" s="111" t="s">
        <v>4</v>
      </c>
      <c r="F4344" s="111" t="s">
        <v>5</v>
      </c>
      <c r="G4344" s="111" t="s">
        <v>6</v>
      </c>
      <c r="AA4344" s="6" t="s">
        <v>63</v>
      </c>
      <c r="AC4344" s="6" t="s">
        <v>2</v>
      </c>
      <c r="AD4344" s="6" t="s">
        <v>3</v>
      </c>
      <c r="AE4344" s="6" t="s">
        <v>4</v>
      </c>
      <c r="AF4344" s="104" t="s">
        <v>5</v>
      </c>
      <c r="AG4344" s="104" t="s">
        <v>6</v>
      </c>
    </row>
    <row r="4345" spans="1:33" ht="15" customHeight="1">
      <c r="A4345" s="112" t="s">
        <v>1357</v>
      </c>
      <c r="B4345" s="113" t="s">
        <v>1358</v>
      </c>
      <c r="C4345" s="112" t="s">
        <v>48</v>
      </c>
      <c r="D4345" s="112" t="s">
        <v>1359</v>
      </c>
      <c r="E4345" s="114">
        <v>1</v>
      </c>
      <c r="F4345" s="115">
        <f>0.75*AF4345</f>
        <v>210</v>
      </c>
      <c r="G4345" s="115">
        <f>ROUND(F4345*E4345,2)</f>
        <v>210</v>
      </c>
      <c r="AA4345" s="6" t="s">
        <v>1357</v>
      </c>
      <c r="AB4345" s="6" t="s">
        <v>1358</v>
      </c>
      <c r="AC4345" s="6" t="s">
        <v>48</v>
      </c>
      <c r="AD4345" s="6" t="s">
        <v>1359</v>
      </c>
      <c r="AE4345" s="6">
        <v>1</v>
      </c>
      <c r="AF4345" s="104">
        <v>280</v>
      </c>
      <c r="AG4345" s="104">
        <v>280</v>
      </c>
    </row>
    <row r="4346" spans="1:33" ht="15" customHeight="1">
      <c r="A4346" s="107"/>
      <c r="B4346" s="107"/>
      <c r="C4346" s="107"/>
      <c r="D4346" s="107"/>
      <c r="E4346" s="116" t="s">
        <v>75</v>
      </c>
      <c r="F4346" s="116"/>
      <c r="G4346" s="117">
        <f>SUM(G4345)</f>
        <v>210</v>
      </c>
      <c r="AE4346" s="6" t="s">
        <v>75</v>
      </c>
      <c r="AG4346" s="104">
        <v>280</v>
      </c>
    </row>
    <row r="4347" spans="1:33" ht="15" customHeight="1">
      <c r="A4347" s="110" t="s">
        <v>96</v>
      </c>
      <c r="B4347" s="110"/>
      <c r="C4347" s="111" t="s">
        <v>2</v>
      </c>
      <c r="D4347" s="111" t="s">
        <v>3</v>
      </c>
      <c r="E4347" s="111" t="s">
        <v>4</v>
      </c>
      <c r="F4347" s="111" t="s">
        <v>5</v>
      </c>
      <c r="G4347" s="111" t="s">
        <v>6</v>
      </c>
      <c r="AA4347" s="6" t="s">
        <v>96</v>
      </c>
      <c r="AC4347" s="6" t="s">
        <v>2</v>
      </c>
      <c r="AD4347" s="6" t="s">
        <v>3</v>
      </c>
      <c r="AE4347" s="6" t="s">
        <v>4</v>
      </c>
      <c r="AF4347" s="104" t="s">
        <v>5</v>
      </c>
      <c r="AG4347" s="104" t="s">
        <v>6</v>
      </c>
    </row>
    <row r="4348" spans="1:33" ht="15" customHeight="1">
      <c r="A4348" s="112" t="s">
        <v>1086</v>
      </c>
      <c r="B4348" s="113" t="s">
        <v>1744</v>
      </c>
      <c r="C4348" s="112" t="s">
        <v>8</v>
      </c>
      <c r="D4348" s="112" t="s">
        <v>36</v>
      </c>
      <c r="E4348" s="114">
        <v>1</v>
      </c>
      <c r="F4348" s="115">
        <f t="shared" ref="F4348" si="1151">IF(D4348="H",$K$9*AF4348,$K$10*AF4348)</f>
        <v>16.484999999999999</v>
      </c>
      <c r="G4348" s="115">
        <f>ROUND(F4348*E4348,2)</f>
        <v>16.489999999999998</v>
      </c>
      <c r="AA4348" s="6" t="s">
        <v>1086</v>
      </c>
      <c r="AB4348" s="6" t="s">
        <v>1744</v>
      </c>
      <c r="AC4348" s="6" t="s">
        <v>8</v>
      </c>
      <c r="AD4348" s="6" t="s">
        <v>36</v>
      </c>
      <c r="AE4348" s="6">
        <v>1</v>
      </c>
      <c r="AF4348" s="104">
        <v>21.98</v>
      </c>
      <c r="AG4348" s="104">
        <v>21.98</v>
      </c>
    </row>
    <row r="4349" spans="1:33" ht="15" customHeight="1">
      <c r="A4349" s="107"/>
      <c r="B4349" s="107"/>
      <c r="C4349" s="107"/>
      <c r="D4349" s="107"/>
      <c r="E4349" s="116" t="s">
        <v>99</v>
      </c>
      <c r="F4349" s="116"/>
      <c r="G4349" s="117">
        <f>SUM(G4348)</f>
        <v>16.489999999999998</v>
      </c>
      <c r="AE4349" s="6" t="s">
        <v>99</v>
      </c>
      <c r="AG4349" s="104">
        <v>21.98</v>
      </c>
    </row>
    <row r="4350" spans="1:33" ht="15" customHeight="1">
      <c r="A4350" s="107"/>
      <c r="B4350" s="107"/>
      <c r="C4350" s="107"/>
      <c r="D4350" s="107"/>
      <c r="E4350" s="118" t="s">
        <v>21</v>
      </c>
      <c r="F4350" s="118"/>
      <c r="G4350" s="119">
        <f>G4346+G4349</f>
        <v>226.49</v>
      </c>
      <c r="AE4350" s="6" t="s">
        <v>21</v>
      </c>
      <c r="AG4350" s="104">
        <v>301.98</v>
      </c>
    </row>
    <row r="4351" spans="1:33" ht="9.9499999999999993" customHeight="1">
      <c r="A4351" s="107"/>
      <c r="B4351" s="107"/>
      <c r="C4351" s="108"/>
      <c r="D4351" s="108"/>
      <c r="E4351" s="107"/>
      <c r="F4351" s="107"/>
      <c r="G4351" s="107"/>
    </row>
    <row r="4352" spans="1:33" ht="20.100000000000001" customHeight="1">
      <c r="A4352" s="109" t="s">
        <v>1360</v>
      </c>
      <c r="B4352" s="109"/>
      <c r="C4352" s="109"/>
      <c r="D4352" s="109"/>
      <c r="E4352" s="109"/>
      <c r="F4352" s="109"/>
      <c r="G4352" s="109"/>
      <c r="AA4352" s="6" t="s">
        <v>1360</v>
      </c>
    </row>
    <row r="4353" spans="1:33" ht="15" customHeight="1">
      <c r="A4353" s="110" t="s">
        <v>63</v>
      </c>
      <c r="B4353" s="110"/>
      <c r="C4353" s="111" t="s">
        <v>2</v>
      </c>
      <c r="D4353" s="111" t="s">
        <v>3</v>
      </c>
      <c r="E4353" s="111" t="s">
        <v>4</v>
      </c>
      <c r="F4353" s="111" t="s">
        <v>5</v>
      </c>
      <c r="G4353" s="111" t="s">
        <v>6</v>
      </c>
      <c r="AA4353" s="6" t="s">
        <v>63</v>
      </c>
      <c r="AC4353" s="6" t="s">
        <v>2</v>
      </c>
      <c r="AD4353" s="6" t="s">
        <v>3</v>
      </c>
      <c r="AE4353" s="6" t="s">
        <v>4</v>
      </c>
      <c r="AF4353" s="104" t="s">
        <v>5</v>
      </c>
      <c r="AG4353" s="104" t="s">
        <v>6</v>
      </c>
    </row>
    <row r="4354" spans="1:33" ht="15" customHeight="1">
      <c r="A4354" s="112" t="s">
        <v>1361</v>
      </c>
      <c r="B4354" s="113" t="s">
        <v>2260</v>
      </c>
      <c r="C4354" s="112" t="s">
        <v>48</v>
      </c>
      <c r="D4354" s="112" t="s">
        <v>1359</v>
      </c>
      <c r="E4354" s="114">
        <v>1</v>
      </c>
      <c r="F4354" s="115">
        <f t="shared" ref="F4354" si="1152">IF(D4354="H",$K$9*AF4354,$K$10*AF4354)</f>
        <v>15.862499999999999</v>
      </c>
      <c r="G4354" s="115">
        <f t="shared" ref="G4354" si="1153">TRUNC(F4354*E4354,2)</f>
        <v>15.86</v>
      </c>
      <c r="AA4354" s="6" t="s">
        <v>1361</v>
      </c>
      <c r="AB4354" s="6" t="s">
        <v>2260</v>
      </c>
      <c r="AC4354" s="6" t="s">
        <v>48</v>
      </c>
      <c r="AD4354" s="6" t="s">
        <v>1359</v>
      </c>
      <c r="AE4354" s="6">
        <v>1</v>
      </c>
      <c r="AF4354" s="104">
        <v>21.15</v>
      </c>
      <c r="AG4354" s="104">
        <v>21.15</v>
      </c>
    </row>
    <row r="4355" spans="1:33" ht="15" customHeight="1">
      <c r="A4355" s="107"/>
      <c r="B4355" s="107"/>
      <c r="C4355" s="107"/>
      <c r="D4355" s="107"/>
      <c r="E4355" s="116" t="s">
        <v>75</v>
      </c>
      <c r="F4355" s="116"/>
      <c r="G4355" s="117">
        <f>SUM(G4354)</f>
        <v>15.86</v>
      </c>
      <c r="AE4355" s="6" t="s">
        <v>75</v>
      </c>
      <c r="AG4355" s="104">
        <v>21.15</v>
      </c>
    </row>
    <row r="4356" spans="1:33" ht="15" customHeight="1">
      <c r="A4356" s="107"/>
      <c r="B4356" s="107"/>
      <c r="C4356" s="107"/>
      <c r="D4356" s="107"/>
      <c r="E4356" s="118" t="s">
        <v>21</v>
      </c>
      <c r="F4356" s="118"/>
      <c r="G4356" s="119">
        <f>G4355</f>
        <v>15.86</v>
      </c>
      <c r="AE4356" s="6" t="s">
        <v>21</v>
      </c>
      <c r="AG4356" s="104">
        <v>21.15</v>
      </c>
    </row>
    <row r="4357" spans="1:33" ht="9.9499999999999993" customHeight="1">
      <c r="A4357" s="107"/>
      <c r="B4357" s="107"/>
      <c r="C4357" s="108"/>
      <c r="D4357" s="108"/>
      <c r="E4357" s="107"/>
      <c r="F4357" s="107"/>
      <c r="G4357" s="107"/>
    </row>
    <row r="4358" spans="1:33" ht="20.100000000000001" customHeight="1">
      <c r="A4358" s="109" t="s">
        <v>1362</v>
      </c>
      <c r="B4358" s="109"/>
      <c r="C4358" s="109"/>
      <c r="D4358" s="109"/>
      <c r="E4358" s="109"/>
      <c r="F4358" s="109"/>
      <c r="G4358" s="109"/>
      <c r="AA4358" s="6" t="s">
        <v>1362</v>
      </c>
    </row>
    <row r="4359" spans="1:33" ht="15" customHeight="1">
      <c r="A4359" s="110" t="s">
        <v>63</v>
      </c>
      <c r="B4359" s="110"/>
      <c r="C4359" s="111" t="s">
        <v>2</v>
      </c>
      <c r="D4359" s="111" t="s">
        <v>3</v>
      </c>
      <c r="E4359" s="111" t="s">
        <v>4</v>
      </c>
      <c r="F4359" s="111" t="s">
        <v>5</v>
      </c>
      <c r="G4359" s="111" t="s">
        <v>6</v>
      </c>
      <c r="AA4359" s="6" t="s">
        <v>63</v>
      </c>
      <c r="AC4359" s="6" t="s">
        <v>2</v>
      </c>
      <c r="AD4359" s="6" t="s">
        <v>3</v>
      </c>
      <c r="AE4359" s="6" t="s">
        <v>4</v>
      </c>
      <c r="AF4359" s="104" t="s">
        <v>5</v>
      </c>
      <c r="AG4359" s="104" t="s">
        <v>6</v>
      </c>
    </row>
    <row r="4360" spans="1:33" ht="20.100000000000001" customHeight="1">
      <c r="A4360" s="112" t="s">
        <v>1363</v>
      </c>
      <c r="B4360" s="113" t="s">
        <v>1364</v>
      </c>
      <c r="C4360" s="112" t="s">
        <v>8</v>
      </c>
      <c r="D4360" s="112" t="s">
        <v>55</v>
      </c>
      <c r="E4360" s="114">
        <v>1</v>
      </c>
      <c r="F4360" s="115">
        <f>0.75*AF4360</f>
        <v>126.11250000000001</v>
      </c>
      <c r="G4360" s="115">
        <f>ROUND(F4360*E4360,2)</f>
        <v>126.11</v>
      </c>
      <c r="AA4360" s="6" t="s">
        <v>1363</v>
      </c>
      <c r="AB4360" s="6" t="s">
        <v>1364</v>
      </c>
      <c r="AC4360" s="6" t="s">
        <v>8</v>
      </c>
      <c r="AD4360" s="6" t="s">
        <v>55</v>
      </c>
      <c r="AE4360" s="6">
        <v>1</v>
      </c>
      <c r="AF4360" s="104">
        <v>168.15</v>
      </c>
      <c r="AG4360" s="104">
        <v>168.15</v>
      </c>
    </row>
    <row r="4361" spans="1:33" ht="15" customHeight="1">
      <c r="A4361" s="107"/>
      <c r="B4361" s="107"/>
      <c r="C4361" s="107"/>
      <c r="D4361" s="107"/>
      <c r="E4361" s="116" t="s">
        <v>75</v>
      </c>
      <c r="F4361" s="116"/>
      <c r="G4361" s="117">
        <f>SUM(G4359:G4360)</f>
        <v>126.11</v>
      </c>
      <c r="AE4361" s="6" t="s">
        <v>75</v>
      </c>
      <c r="AG4361" s="104">
        <v>168.15</v>
      </c>
    </row>
    <row r="4362" spans="1:33" ht="15" customHeight="1">
      <c r="A4362" s="110" t="s">
        <v>96</v>
      </c>
      <c r="B4362" s="110"/>
      <c r="C4362" s="111" t="s">
        <v>2</v>
      </c>
      <c r="D4362" s="111" t="s">
        <v>3</v>
      </c>
      <c r="E4362" s="111" t="s">
        <v>4</v>
      </c>
      <c r="F4362" s="111" t="s">
        <v>5</v>
      </c>
      <c r="G4362" s="111" t="s">
        <v>6</v>
      </c>
      <c r="AA4362" s="6" t="s">
        <v>96</v>
      </c>
      <c r="AC4362" s="6" t="s">
        <v>2</v>
      </c>
      <c r="AD4362" s="6" t="s">
        <v>3</v>
      </c>
      <c r="AE4362" s="6" t="s">
        <v>4</v>
      </c>
      <c r="AF4362" s="104" t="s">
        <v>5</v>
      </c>
      <c r="AG4362" s="104" t="s">
        <v>6</v>
      </c>
    </row>
    <row r="4363" spans="1:33" ht="15" customHeight="1">
      <c r="A4363" s="112" t="s">
        <v>1085</v>
      </c>
      <c r="B4363" s="113" t="s">
        <v>1743</v>
      </c>
      <c r="C4363" s="112" t="s">
        <v>8</v>
      </c>
      <c r="D4363" s="112" t="s">
        <v>36</v>
      </c>
      <c r="E4363" s="114">
        <v>0.44359999999999999</v>
      </c>
      <c r="F4363" s="115">
        <f t="shared" ref="F4363:F4364" si="1154">IF(D4363="H",$K$9*AF4363,$K$10*AF4363)</f>
        <v>13.5975</v>
      </c>
      <c r="G4363" s="115">
        <f t="shared" ref="G4363:G4364" si="1155">ROUND(F4363*E4363,2)</f>
        <v>6.03</v>
      </c>
      <c r="AA4363" s="6" t="s">
        <v>1085</v>
      </c>
      <c r="AB4363" s="6" t="s">
        <v>1743</v>
      </c>
      <c r="AC4363" s="6" t="s">
        <v>8</v>
      </c>
      <c r="AD4363" s="6" t="s">
        <v>36</v>
      </c>
      <c r="AE4363" s="6">
        <v>0.44359999999999999</v>
      </c>
      <c r="AF4363" s="104">
        <v>18.13</v>
      </c>
      <c r="AG4363" s="104">
        <v>8.0399999999999991</v>
      </c>
    </row>
    <row r="4364" spans="1:33" ht="15" customHeight="1">
      <c r="A4364" s="112" t="s">
        <v>1086</v>
      </c>
      <c r="B4364" s="113" t="s">
        <v>1744</v>
      </c>
      <c r="C4364" s="112" t="s">
        <v>8</v>
      </c>
      <c r="D4364" s="112" t="s">
        <v>36</v>
      </c>
      <c r="E4364" s="114">
        <v>0.44359999999999999</v>
      </c>
      <c r="F4364" s="115">
        <f t="shared" si="1154"/>
        <v>16.484999999999999</v>
      </c>
      <c r="G4364" s="115">
        <f t="shared" si="1155"/>
        <v>7.31</v>
      </c>
      <c r="AA4364" s="6" t="s">
        <v>1086</v>
      </c>
      <c r="AB4364" s="6" t="s">
        <v>1744</v>
      </c>
      <c r="AC4364" s="6" t="s">
        <v>8</v>
      </c>
      <c r="AD4364" s="6" t="s">
        <v>36</v>
      </c>
      <c r="AE4364" s="6">
        <v>0.44359999999999999</v>
      </c>
      <c r="AF4364" s="104">
        <v>21.98</v>
      </c>
      <c r="AG4364" s="104">
        <v>9.75</v>
      </c>
    </row>
    <row r="4365" spans="1:33" ht="18" customHeight="1">
      <c r="A4365" s="107"/>
      <c r="B4365" s="107"/>
      <c r="C4365" s="107"/>
      <c r="D4365" s="107"/>
      <c r="E4365" s="116" t="s">
        <v>99</v>
      </c>
      <c r="F4365" s="116"/>
      <c r="G4365" s="117">
        <f>SUM(G4363:G4364)</f>
        <v>13.34</v>
      </c>
      <c r="AE4365" s="6" t="s">
        <v>99</v>
      </c>
      <c r="AG4365" s="104">
        <v>17.79</v>
      </c>
    </row>
    <row r="4366" spans="1:33" ht="15" customHeight="1">
      <c r="A4366" s="107"/>
      <c r="B4366" s="107"/>
      <c r="C4366" s="107"/>
      <c r="D4366" s="107"/>
      <c r="E4366" s="118" t="s">
        <v>21</v>
      </c>
      <c r="F4366" s="118"/>
      <c r="G4366" s="119">
        <f>G4365+G4361</f>
        <v>139.44999999999999</v>
      </c>
      <c r="AE4366" s="6" t="s">
        <v>21</v>
      </c>
      <c r="AG4366" s="104">
        <v>185.94</v>
      </c>
    </row>
    <row r="4367" spans="1:33" ht="9.9499999999999993" customHeight="1">
      <c r="A4367" s="107"/>
      <c r="B4367" s="107"/>
      <c r="C4367" s="108"/>
      <c r="D4367" s="108"/>
      <c r="E4367" s="107"/>
      <c r="F4367" s="107"/>
      <c r="G4367" s="107"/>
    </row>
    <row r="4368" spans="1:33" ht="20.100000000000001" customHeight="1">
      <c r="A4368" s="109" t="s">
        <v>1365</v>
      </c>
      <c r="B4368" s="109"/>
      <c r="C4368" s="109"/>
      <c r="D4368" s="109"/>
      <c r="E4368" s="109"/>
      <c r="F4368" s="109"/>
      <c r="G4368" s="109"/>
      <c r="AA4368" s="6" t="s">
        <v>1365</v>
      </c>
    </row>
    <row r="4369" spans="1:33" ht="15" customHeight="1">
      <c r="A4369" s="110" t="s">
        <v>77</v>
      </c>
      <c r="B4369" s="110"/>
      <c r="C4369" s="111" t="s">
        <v>2</v>
      </c>
      <c r="D4369" s="111" t="s">
        <v>3</v>
      </c>
      <c r="E4369" s="111" t="s">
        <v>4</v>
      </c>
      <c r="F4369" s="111" t="s">
        <v>5</v>
      </c>
      <c r="G4369" s="111" t="s">
        <v>6</v>
      </c>
      <c r="AA4369" s="6" t="s">
        <v>77</v>
      </c>
      <c r="AC4369" s="6" t="s">
        <v>2</v>
      </c>
      <c r="AD4369" s="6" t="s">
        <v>3</v>
      </c>
      <c r="AE4369" s="6" t="s">
        <v>4</v>
      </c>
      <c r="AF4369" s="104" t="s">
        <v>5</v>
      </c>
      <c r="AG4369" s="104" t="s">
        <v>6</v>
      </c>
    </row>
    <row r="4370" spans="1:33" ht="36.950000000000003" customHeight="1">
      <c r="A4370" s="112" t="s">
        <v>1352</v>
      </c>
      <c r="B4370" s="113" t="s">
        <v>1353</v>
      </c>
      <c r="C4370" s="112" t="s">
        <v>8</v>
      </c>
      <c r="D4370" s="112" t="s">
        <v>83</v>
      </c>
      <c r="E4370" s="114">
        <v>0.25331999999999999</v>
      </c>
      <c r="F4370" s="115">
        <f t="shared" ref="F4370" si="1156">IF(D4370="H",$K$9*AF4370,$K$10*AF4370)</f>
        <v>199.875</v>
      </c>
      <c r="G4370" s="115">
        <f t="shared" ref="G4370" si="1157">TRUNC(F4370*E4370,2)</f>
        <v>50.63</v>
      </c>
      <c r="AA4370" s="6" t="s">
        <v>1352</v>
      </c>
      <c r="AB4370" s="6" t="s">
        <v>1353</v>
      </c>
      <c r="AC4370" s="6" t="s">
        <v>8</v>
      </c>
      <c r="AD4370" s="6" t="s">
        <v>83</v>
      </c>
      <c r="AE4370" s="6">
        <v>0.25331999999999999</v>
      </c>
      <c r="AF4370" s="104">
        <v>266.5</v>
      </c>
      <c r="AG4370" s="104">
        <v>67.5</v>
      </c>
    </row>
    <row r="4371" spans="1:33" ht="15" customHeight="1">
      <c r="A4371" s="107"/>
      <c r="B4371" s="107"/>
      <c r="C4371" s="107"/>
      <c r="D4371" s="107"/>
      <c r="E4371" s="116" t="s">
        <v>84</v>
      </c>
      <c r="F4371" s="116"/>
      <c r="G4371" s="117">
        <f>SUM(G4370)</f>
        <v>50.63</v>
      </c>
      <c r="AE4371" s="6" t="s">
        <v>84</v>
      </c>
      <c r="AG4371" s="104">
        <v>67.5</v>
      </c>
    </row>
    <row r="4372" spans="1:33" ht="15" customHeight="1">
      <c r="A4372" s="110" t="s">
        <v>63</v>
      </c>
      <c r="B4372" s="110"/>
      <c r="C4372" s="111" t="s">
        <v>2</v>
      </c>
      <c r="D4372" s="111" t="s">
        <v>3</v>
      </c>
      <c r="E4372" s="111" t="s">
        <v>4</v>
      </c>
      <c r="F4372" s="111" t="s">
        <v>5</v>
      </c>
      <c r="G4372" s="111" t="s">
        <v>6</v>
      </c>
      <c r="AA4372" s="6" t="s">
        <v>63</v>
      </c>
      <c r="AC4372" s="6" t="s">
        <v>2</v>
      </c>
      <c r="AD4372" s="6" t="s">
        <v>3</v>
      </c>
      <c r="AE4372" s="6" t="s">
        <v>4</v>
      </c>
      <c r="AF4372" s="104" t="s">
        <v>5</v>
      </c>
      <c r="AG4372" s="104" t="s">
        <v>6</v>
      </c>
    </row>
    <row r="4373" spans="1:33" ht="29.1" customHeight="1">
      <c r="A4373" s="112" t="s">
        <v>1366</v>
      </c>
      <c r="B4373" s="113" t="s">
        <v>1367</v>
      </c>
      <c r="C4373" s="112" t="s">
        <v>8</v>
      </c>
      <c r="D4373" s="112" t="s">
        <v>55</v>
      </c>
      <c r="E4373" s="114">
        <v>1</v>
      </c>
      <c r="F4373" s="115">
        <f>0.75*AF4373</f>
        <v>21586.627499999999</v>
      </c>
      <c r="G4373" s="115">
        <f t="shared" ref="G4373" si="1158">TRUNC(F4373*E4373,2)</f>
        <v>21586.62</v>
      </c>
      <c r="AA4373" s="6" t="s">
        <v>1366</v>
      </c>
      <c r="AB4373" s="6" t="s">
        <v>1367</v>
      </c>
      <c r="AC4373" s="6" t="s">
        <v>8</v>
      </c>
      <c r="AD4373" s="6" t="s">
        <v>55</v>
      </c>
      <c r="AE4373" s="6">
        <v>1</v>
      </c>
      <c r="AF4373" s="104">
        <v>28782.17</v>
      </c>
      <c r="AG4373" s="104">
        <v>28782.17</v>
      </c>
    </row>
    <row r="4374" spans="1:33" ht="15" customHeight="1">
      <c r="A4374" s="107"/>
      <c r="B4374" s="107"/>
      <c r="C4374" s="107"/>
      <c r="D4374" s="107"/>
      <c r="E4374" s="116" t="s">
        <v>75</v>
      </c>
      <c r="F4374" s="116"/>
      <c r="G4374" s="117">
        <f>SUM(G4373)</f>
        <v>21586.62</v>
      </c>
      <c r="AE4374" s="6" t="s">
        <v>75</v>
      </c>
      <c r="AG4374" s="104">
        <v>28782.17</v>
      </c>
    </row>
    <row r="4375" spans="1:33" ht="15" customHeight="1">
      <c r="A4375" s="110" t="s">
        <v>96</v>
      </c>
      <c r="B4375" s="110"/>
      <c r="C4375" s="111" t="s">
        <v>2</v>
      </c>
      <c r="D4375" s="111" t="s">
        <v>3</v>
      </c>
      <c r="E4375" s="111" t="s">
        <v>4</v>
      </c>
      <c r="F4375" s="111" t="s">
        <v>5</v>
      </c>
      <c r="G4375" s="111" t="s">
        <v>6</v>
      </c>
      <c r="AA4375" s="6" t="s">
        <v>96</v>
      </c>
      <c r="AC4375" s="6" t="s">
        <v>2</v>
      </c>
      <c r="AD4375" s="6" t="s">
        <v>3</v>
      </c>
      <c r="AE4375" s="6" t="s">
        <v>4</v>
      </c>
      <c r="AF4375" s="104" t="s">
        <v>5</v>
      </c>
      <c r="AG4375" s="104" t="s">
        <v>6</v>
      </c>
    </row>
    <row r="4376" spans="1:33" ht="15" customHeight="1">
      <c r="A4376" s="112" t="s">
        <v>1085</v>
      </c>
      <c r="B4376" s="113" t="s">
        <v>1743</v>
      </c>
      <c r="C4376" s="112" t="s">
        <v>8</v>
      </c>
      <c r="D4376" s="112" t="s">
        <v>36</v>
      </c>
      <c r="E4376" s="114">
        <v>9.3335000000000008</v>
      </c>
      <c r="F4376" s="115">
        <f t="shared" ref="F4376:F4377" si="1159">IF(D4376="H",$K$9*AF4376,$K$10*AF4376)</f>
        <v>13.5975</v>
      </c>
      <c r="G4376" s="115">
        <f t="shared" ref="G4376:G4377" si="1160">TRUNC(F4376*E4376,2)</f>
        <v>126.91</v>
      </c>
      <c r="AA4376" s="6" t="s">
        <v>1085</v>
      </c>
      <c r="AB4376" s="6" t="s">
        <v>1743</v>
      </c>
      <c r="AC4376" s="6" t="s">
        <v>8</v>
      </c>
      <c r="AD4376" s="6" t="s">
        <v>36</v>
      </c>
      <c r="AE4376" s="6">
        <v>9.3335000000000008</v>
      </c>
      <c r="AF4376" s="104">
        <v>18.13</v>
      </c>
      <c r="AG4376" s="104">
        <v>169.21</v>
      </c>
    </row>
    <row r="4377" spans="1:33" ht="15" customHeight="1">
      <c r="A4377" s="112" t="s">
        <v>1086</v>
      </c>
      <c r="B4377" s="113" t="s">
        <v>1744</v>
      </c>
      <c r="C4377" s="112" t="s">
        <v>8</v>
      </c>
      <c r="D4377" s="112" t="s">
        <v>36</v>
      </c>
      <c r="E4377" s="114">
        <v>9.3335000000000008</v>
      </c>
      <c r="F4377" s="115">
        <f t="shared" si="1159"/>
        <v>16.484999999999999</v>
      </c>
      <c r="G4377" s="115">
        <f t="shared" si="1160"/>
        <v>153.86000000000001</v>
      </c>
      <c r="AA4377" s="6" t="s">
        <v>1086</v>
      </c>
      <c r="AB4377" s="6" t="s">
        <v>1744</v>
      </c>
      <c r="AC4377" s="6" t="s">
        <v>8</v>
      </c>
      <c r="AD4377" s="6" t="s">
        <v>36</v>
      </c>
      <c r="AE4377" s="6">
        <v>9.3335000000000008</v>
      </c>
      <c r="AF4377" s="104">
        <v>21.98</v>
      </c>
      <c r="AG4377" s="104">
        <v>205.15</v>
      </c>
    </row>
    <row r="4378" spans="1:33" ht="18" customHeight="1">
      <c r="A4378" s="107"/>
      <c r="B4378" s="107"/>
      <c r="C4378" s="107"/>
      <c r="D4378" s="107"/>
      <c r="E4378" s="116" t="s">
        <v>99</v>
      </c>
      <c r="F4378" s="116"/>
      <c r="G4378" s="117">
        <f>SUM(G4376:G4377)</f>
        <v>280.77</v>
      </c>
      <c r="AE4378" s="6" t="s">
        <v>99</v>
      </c>
      <c r="AG4378" s="104">
        <v>374.36</v>
      </c>
    </row>
    <row r="4379" spans="1:33" ht="15" customHeight="1">
      <c r="A4379" s="107"/>
      <c r="B4379" s="107"/>
      <c r="C4379" s="107"/>
      <c r="D4379" s="107"/>
      <c r="E4379" s="118" t="s">
        <v>21</v>
      </c>
      <c r="F4379" s="118"/>
      <c r="G4379" s="119">
        <f>G4378+G4374+G4371</f>
        <v>21918.02</v>
      </c>
      <c r="AE4379" s="6" t="s">
        <v>21</v>
      </c>
      <c r="AG4379" s="104">
        <v>29224.03</v>
      </c>
    </row>
    <row r="4380" spans="1:33" ht="9.9499999999999993" customHeight="1">
      <c r="A4380" s="107"/>
      <c r="B4380" s="107"/>
      <c r="C4380" s="108"/>
      <c r="D4380" s="108"/>
      <c r="E4380" s="107"/>
      <c r="F4380" s="107"/>
      <c r="G4380" s="107"/>
    </row>
    <row r="4381" spans="1:33" ht="20.100000000000001" customHeight="1">
      <c r="A4381" s="109" t="s">
        <v>1368</v>
      </c>
      <c r="B4381" s="109"/>
      <c r="C4381" s="109"/>
      <c r="D4381" s="109"/>
      <c r="E4381" s="109"/>
      <c r="F4381" s="109"/>
      <c r="G4381" s="109"/>
      <c r="AA4381" s="6" t="s">
        <v>1368</v>
      </c>
    </row>
    <row r="4382" spans="1:33" ht="15" customHeight="1">
      <c r="A4382" s="110" t="s">
        <v>63</v>
      </c>
      <c r="B4382" s="110"/>
      <c r="C4382" s="111" t="s">
        <v>2</v>
      </c>
      <c r="D4382" s="111" t="s">
        <v>3</v>
      </c>
      <c r="E4382" s="111" t="s">
        <v>4</v>
      </c>
      <c r="F4382" s="111" t="s">
        <v>5</v>
      </c>
      <c r="G4382" s="111" t="s">
        <v>6</v>
      </c>
      <c r="AA4382" s="6" t="s">
        <v>63</v>
      </c>
      <c r="AC4382" s="6" t="s">
        <v>2</v>
      </c>
      <c r="AD4382" s="6" t="s">
        <v>3</v>
      </c>
      <c r="AE4382" s="6" t="s">
        <v>4</v>
      </c>
      <c r="AF4382" s="104" t="s">
        <v>5</v>
      </c>
      <c r="AG4382" s="104" t="s">
        <v>6</v>
      </c>
    </row>
    <row r="4383" spans="1:33" ht="20.100000000000001" customHeight="1">
      <c r="A4383" s="112" t="s">
        <v>1369</v>
      </c>
      <c r="B4383" s="113" t="s">
        <v>1370</v>
      </c>
      <c r="C4383" s="112" t="s">
        <v>8</v>
      </c>
      <c r="D4383" s="112" t="s">
        <v>55</v>
      </c>
      <c r="E4383" s="114">
        <v>1</v>
      </c>
      <c r="F4383" s="115">
        <f t="shared" ref="F4383" si="1161">IF(D4383="H",$K$9*AF4383,$K$10*AF4383)</f>
        <v>10.942499999999999</v>
      </c>
      <c r="G4383" s="115">
        <f t="shared" ref="G4383" si="1162">TRUNC(F4383*E4383,2)</f>
        <v>10.94</v>
      </c>
      <c r="AA4383" s="6" t="s">
        <v>1369</v>
      </c>
      <c r="AB4383" s="6" t="s">
        <v>1370</v>
      </c>
      <c r="AC4383" s="6" t="s">
        <v>8</v>
      </c>
      <c r="AD4383" s="6" t="s">
        <v>55</v>
      </c>
      <c r="AE4383" s="6">
        <v>1</v>
      </c>
      <c r="AF4383" s="104">
        <v>14.59</v>
      </c>
      <c r="AG4383" s="104">
        <v>14.59</v>
      </c>
    </row>
    <row r="4384" spans="1:33" ht="15" customHeight="1">
      <c r="A4384" s="107"/>
      <c r="B4384" s="107"/>
      <c r="C4384" s="107"/>
      <c r="D4384" s="107"/>
      <c r="E4384" s="116" t="s">
        <v>75</v>
      </c>
      <c r="F4384" s="116"/>
      <c r="G4384" s="117">
        <f>SUM(G4383)</f>
        <v>10.94</v>
      </c>
      <c r="AE4384" s="6" t="s">
        <v>75</v>
      </c>
      <c r="AG4384" s="104">
        <v>14.59</v>
      </c>
    </row>
    <row r="4385" spans="1:33" ht="15" customHeight="1">
      <c r="A4385" s="107"/>
      <c r="B4385" s="107"/>
      <c r="C4385" s="107"/>
      <c r="D4385" s="107"/>
      <c r="E4385" s="118" t="s">
        <v>21</v>
      </c>
      <c r="F4385" s="118"/>
      <c r="G4385" s="119">
        <f>G4384</f>
        <v>10.94</v>
      </c>
      <c r="AE4385" s="6" t="s">
        <v>21</v>
      </c>
      <c r="AG4385" s="104">
        <v>14.59</v>
      </c>
    </row>
    <row r="4386" spans="1:33" ht="9.9499999999999993" customHeight="1">
      <c r="A4386" s="107"/>
      <c r="B4386" s="107"/>
      <c r="C4386" s="108"/>
      <c r="D4386" s="108"/>
      <c r="E4386" s="107"/>
      <c r="F4386" s="107"/>
      <c r="G4386" s="107"/>
    </row>
    <row r="4387" spans="1:33" ht="20.100000000000001" customHeight="1">
      <c r="A4387" s="109" t="s">
        <v>1371</v>
      </c>
      <c r="B4387" s="109"/>
      <c r="C4387" s="109"/>
      <c r="D4387" s="109"/>
      <c r="E4387" s="109"/>
      <c r="F4387" s="109"/>
      <c r="G4387" s="109"/>
      <c r="AA4387" s="6" t="s">
        <v>1371</v>
      </c>
    </row>
    <row r="4388" spans="1:33" ht="15" customHeight="1">
      <c r="A4388" s="110" t="s">
        <v>63</v>
      </c>
      <c r="B4388" s="110"/>
      <c r="C4388" s="111" t="s">
        <v>2</v>
      </c>
      <c r="D4388" s="111" t="s">
        <v>3</v>
      </c>
      <c r="E4388" s="111" t="s">
        <v>4</v>
      </c>
      <c r="F4388" s="111" t="s">
        <v>5</v>
      </c>
      <c r="G4388" s="111" t="s">
        <v>6</v>
      </c>
      <c r="AA4388" s="6" t="s">
        <v>63</v>
      </c>
      <c r="AC4388" s="6" t="s">
        <v>2</v>
      </c>
      <c r="AD4388" s="6" t="s">
        <v>3</v>
      </c>
      <c r="AE4388" s="6" t="s">
        <v>4</v>
      </c>
      <c r="AF4388" s="104" t="s">
        <v>5</v>
      </c>
      <c r="AG4388" s="104" t="s">
        <v>6</v>
      </c>
    </row>
    <row r="4389" spans="1:33" ht="20.100000000000001" customHeight="1">
      <c r="A4389" s="112" t="s">
        <v>1372</v>
      </c>
      <c r="B4389" s="113" t="s">
        <v>1373</v>
      </c>
      <c r="C4389" s="112" t="s">
        <v>8</v>
      </c>
      <c r="D4389" s="112" t="s">
        <v>55</v>
      </c>
      <c r="E4389" s="114">
        <v>1</v>
      </c>
      <c r="F4389" s="115">
        <f t="shared" ref="F4389" si="1163">IF(D4389="H",$K$9*AF4389,$K$10*AF4389)</f>
        <v>14.977499999999999</v>
      </c>
      <c r="G4389" s="115">
        <f t="shared" ref="G4389" si="1164">TRUNC(F4389*E4389,2)</f>
        <v>14.97</v>
      </c>
      <c r="AA4389" s="6" t="s">
        <v>1372</v>
      </c>
      <c r="AB4389" s="6" t="s">
        <v>1373</v>
      </c>
      <c r="AC4389" s="6" t="s">
        <v>8</v>
      </c>
      <c r="AD4389" s="6" t="s">
        <v>55</v>
      </c>
      <c r="AE4389" s="6">
        <v>1</v>
      </c>
      <c r="AF4389" s="104">
        <v>19.97</v>
      </c>
      <c r="AG4389" s="104">
        <v>19.97</v>
      </c>
    </row>
    <row r="4390" spans="1:33" ht="15" customHeight="1">
      <c r="A4390" s="107"/>
      <c r="B4390" s="107"/>
      <c r="C4390" s="107"/>
      <c r="D4390" s="107"/>
      <c r="E4390" s="116" t="s">
        <v>75</v>
      </c>
      <c r="F4390" s="116"/>
      <c r="G4390" s="117">
        <f>SUM(G4389)</f>
        <v>14.97</v>
      </c>
      <c r="AE4390" s="6" t="s">
        <v>75</v>
      </c>
      <c r="AG4390" s="104">
        <v>19.97</v>
      </c>
    </row>
    <row r="4391" spans="1:33" ht="15" customHeight="1">
      <c r="A4391" s="107"/>
      <c r="B4391" s="107"/>
      <c r="C4391" s="107"/>
      <c r="D4391" s="107"/>
      <c r="E4391" s="118" t="s">
        <v>21</v>
      </c>
      <c r="F4391" s="118"/>
      <c r="G4391" s="119">
        <f>G4390</f>
        <v>14.97</v>
      </c>
      <c r="AE4391" s="6" t="s">
        <v>21</v>
      </c>
      <c r="AG4391" s="104">
        <v>19.97</v>
      </c>
    </row>
    <row r="4392" spans="1:33" ht="9.9499999999999993" customHeight="1">
      <c r="A4392" s="107"/>
      <c r="B4392" s="107"/>
      <c r="C4392" s="108"/>
      <c r="D4392" s="108"/>
      <c r="E4392" s="107"/>
      <c r="F4392" s="107"/>
      <c r="G4392" s="107"/>
    </row>
    <row r="4393" spans="1:33" ht="20.100000000000001" customHeight="1">
      <c r="A4393" s="109" t="s">
        <v>1374</v>
      </c>
      <c r="B4393" s="109"/>
      <c r="C4393" s="109"/>
      <c r="D4393" s="109"/>
      <c r="E4393" s="109"/>
      <c r="F4393" s="109"/>
      <c r="G4393" s="109"/>
      <c r="AA4393" s="6" t="s">
        <v>1374</v>
      </c>
    </row>
    <row r="4394" spans="1:33" ht="15" customHeight="1">
      <c r="A4394" s="110" t="s">
        <v>63</v>
      </c>
      <c r="B4394" s="110"/>
      <c r="C4394" s="111" t="s">
        <v>2</v>
      </c>
      <c r="D4394" s="111" t="s">
        <v>3</v>
      </c>
      <c r="E4394" s="111" t="s">
        <v>4</v>
      </c>
      <c r="F4394" s="111" t="s">
        <v>5</v>
      </c>
      <c r="G4394" s="111" t="s">
        <v>6</v>
      </c>
      <c r="AA4394" s="6" t="s">
        <v>63</v>
      </c>
      <c r="AC4394" s="6" t="s">
        <v>2</v>
      </c>
      <c r="AD4394" s="6" t="s">
        <v>3</v>
      </c>
      <c r="AE4394" s="6" t="s">
        <v>4</v>
      </c>
      <c r="AF4394" s="104" t="s">
        <v>5</v>
      </c>
      <c r="AG4394" s="104" t="s">
        <v>6</v>
      </c>
    </row>
    <row r="4395" spans="1:33" ht="20.100000000000001" customHeight="1">
      <c r="A4395" s="112" t="s">
        <v>1375</v>
      </c>
      <c r="B4395" s="113" t="s">
        <v>1376</v>
      </c>
      <c r="C4395" s="112" t="s">
        <v>8</v>
      </c>
      <c r="D4395" s="112" t="s">
        <v>55</v>
      </c>
      <c r="E4395" s="114">
        <v>1</v>
      </c>
      <c r="F4395" s="115">
        <f t="shared" ref="F4395" si="1165">IF(D4395="H",$K$9*AF4395,$K$10*AF4395)</f>
        <v>23.227499999999999</v>
      </c>
      <c r="G4395" s="115">
        <f t="shared" ref="G4395" si="1166">TRUNC(F4395*E4395,2)</f>
        <v>23.22</v>
      </c>
      <c r="AA4395" s="6" t="s">
        <v>1375</v>
      </c>
      <c r="AB4395" s="6" t="s">
        <v>1376</v>
      </c>
      <c r="AC4395" s="6" t="s">
        <v>8</v>
      </c>
      <c r="AD4395" s="6" t="s">
        <v>55</v>
      </c>
      <c r="AE4395" s="6">
        <v>1</v>
      </c>
      <c r="AF4395" s="104">
        <v>30.97</v>
      </c>
      <c r="AG4395" s="104">
        <v>30.97</v>
      </c>
    </row>
    <row r="4396" spans="1:33" ht="15" customHeight="1">
      <c r="A4396" s="107"/>
      <c r="B4396" s="107"/>
      <c r="C4396" s="107"/>
      <c r="D4396" s="107"/>
      <c r="E4396" s="116" t="s">
        <v>75</v>
      </c>
      <c r="F4396" s="116"/>
      <c r="G4396" s="117">
        <f>SUM(G4395)</f>
        <v>23.22</v>
      </c>
      <c r="AE4396" s="6" t="s">
        <v>75</v>
      </c>
      <c r="AG4396" s="104">
        <v>30.97</v>
      </c>
    </row>
    <row r="4397" spans="1:33" ht="15" customHeight="1">
      <c r="A4397" s="107"/>
      <c r="B4397" s="107"/>
      <c r="C4397" s="107"/>
      <c r="D4397" s="107"/>
      <c r="E4397" s="118" t="s">
        <v>21</v>
      </c>
      <c r="F4397" s="118"/>
      <c r="G4397" s="119">
        <f>G4396</f>
        <v>23.22</v>
      </c>
      <c r="AE4397" s="6" t="s">
        <v>21</v>
      </c>
      <c r="AG4397" s="104">
        <v>30.97</v>
      </c>
    </row>
    <row r="4398" spans="1:33" ht="9.9499999999999993" customHeight="1">
      <c r="A4398" s="107"/>
      <c r="B4398" s="107"/>
      <c r="C4398" s="108"/>
      <c r="D4398" s="108"/>
      <c r="E4398" s="107"/>
      <c r="F4398" s="107"/>
      <c r="G4398" s="107"/>
    </row>
    <row r="4399" spans="1:33" ht="20.100000000000001" customHeight="1">
      <c r="A4399" s="109" t="s">
        <v>1377</v>
      </c>
      <c r="B4399" s="109"/>
      <c r="C4399" s="109"/>
      <c r="D4399" s="109"/>
      <c r="E4399" s="109"/>
      <c r="F4399" s="109"/>
      <c r="G4399" s="109"/>
      <c r="AA4399" s="6" t="s">
        <v>1377</v>
      </c>
    </row>
    <row r="4400" spans="1:33" ht="15" customHeight="1">
      <c r="A4400" s="110" t="s">
        <v>63</v>
      </c>
      <c r="B4400" s="110"/>
      <c r="C4400" s="111" t="s">
        <v>2</v>
      </c>
      <c r="D4400" s="111" t="s">
        <v>3</v>
      </c>
      <c r="E4400" s="111" t="s">
        <v>4</v>
      </c>
      <c r="F4400" s="111" t="s">
        <v>5</v>
      </c>
      <c r="G4400" s="111" t="s">
        <v>6</v>
      </c>
      <c r="AA4400" s="6" t="s">
        <v>63</v>
      </c>
      <c r="AC4400" s="6" t="s">
        <v>2</v>
      </c>
      <c r="AD4400" s="6" t="s">
        <v>3</v>
      </c>
      <c r="AE4400" s="6" t="s">
        <v>4</v>
      </c>
      <c r="AF4400" s="104" t="s">
        <v>5</v>
      </c>
      <c r="AG4400" s="104" t="s">
        <v>6</v>
      </c>
    </row>
    <row r="4401" spans="1:33" ht="15" customHeight="1">
      <c r="A4401" s="112" t="s">
        <v>1378</v>
      </c>
      <c r="B4401" s="113" t="s">
        <v>1379</v>
      </c>
      <c r="C4401" s="112" t="s">
        <v>48</v>
      </c>
      <c r="D4401" s="112" t="s">
        <v>644</v>
      </c>
      <c r="E4401" s="114">
        <v>1</v>
      </c>
      <c r="F4401" s="115">
        <f>0.75*AF4401</f>
        <v>292.5</v>
      </c>
      <c r="G4401" s="115">
        <f t="shared" ref="G4401" si="1167">TRUNC(F4401*E4401,2)</f>
        <v>292.5</v>
      </c>
      <c r="AA4401" s="6" t="s">
        <v>1378</v>
      </c>
      <c r="AB4401" s="6" t="s">
        <v>1379</v>
      </c>
      <c r="AC4401" s="6" t="s">
        <v>48</v>
      </c>
      <c r="AD4401" s="6" t="s">
        <v>644</v>
      </c>
      <c r="AE4401" s="6">
        <v>1</v>
      </c>
      <c r="AF4401" s="104">
        <v>390</v>
      </c>
      <c r="AG4401" s="104">
        <v>390</v>
      </c>
    </row>
    <row r="4402" spans="1:33" ht="15.75" customHeight="1">
      <c r="A4402" s="107"/>
      <c r="B4402" s="107"/>
      <c r="C4402" s="107"/>
      <c r="D4402" s="107"/>
      <c r="E4402" s="116" t="s">
        <v>75</v>
      </c>
      <c r="F4402" s="116"/>
      <c r="G4402" s="117">
        <f>SUM(G4401)</f>
        <v>292.5</v>
      </c>
      <c r="AE4402" s="6" t="s">
        <v>75</v>
      </c>
      <c r="AG4402" s="104">
        <v>390</v>
      </c>
    </row>
    <row r="4403" spans="1:33" ht="15" customHeight="1">
      <c r="A4403" s="112" t="s">
        <v>1086</v>
      </c>
      <c r="B4403" s="113" t="s">
        <v>1744</v>
      </c>
      <c r="C4403" s="112" t="s">
        <v>8</v>
      </c>
      <c r="D4403" s="112" t="s">
        <v>36</v>
      </c>
      <c r="E4403" s="114">
        <v>1</v>
      </c>
      <c r="F4403" s="115">
        <f t="shared" ref="F4403" si="1168">IF(D4403="H",$K$9*AF4403,$K$10*AF4403)</f>
        <v>16.484999999999999</v>
      </c>
      <c r="G4403" s="115">
        <f t="shared" ref="G4403" si="1169">TRUNC(F4403*E4403,2)</f>
        <v>16.48</v>
      </c>
      <c r="AA4403" s="6" t="s">
        <v>1086</v>
      </c>
      <c r="AB4403" s="6" t="s">
        <v>1744</v>
      </c>
      <c r="AC4403" s="6" t="s">
        <v>8</v>
      </c>
      <c r="AD4403" s="6" t="s">
        <v>36</v>
      </c>
      <c r="AE4403" s="6">
        <v>1</v>
      </c>
      <c r="AF4403" s="104">
        <v>21.98</v>
      </c>
      <c r="AG4403" s="104">
        <v>21.98</v>
      </c>
    </row>
    <row r="4404" spans="1:33" ht="18" customHeight="1">
      <c r="A4404" s="107"/>
      <c r="B4404" s="107"/>
      <c r="C4404" s="107"/>
      <c r="D4404" s="107"/>
      <c r="E4404" s="116" t="s">
        <v>99</v>
      </c>
      <c r="F4404" s="116"/>
      <c r="G4404" s="117">
        <f>SUM(G4403)</f>
        <v>16.48</v>
      </c>
      <c r="AE4404" s="6" t="s">
        <v>99</v>
      </c>
      <c r="AG4404" s="104">
        <v>21.98</v>
      </c>
    </row>
    <row r="4405" spans="1:33" ht="15" customHeight="1">
      <c r="A4405" s="107"/>
      <c r="B4405" s="107"/>
      <c r="C4405" s="107"/>
      <c r="D4405" s="107"/>
      <c r="E4405" s="118" t="s">
        <v>21</v>
      </c>
      <c r="F4405" s="118"/>
      <c r="G4405" s="119">
        <f>SUM(G4404,G4402)</f>
        <v>308.98</v>
      </c>
      <c r="AE4405" s="6" t="s">
        <v>21</v>
      </c>
      <c r="AG4405" s="104">
        <v>411.98</v>
      </c>
    </row>
    <row r="4406" spans="1:33" ht="9.9499999999999993" customHeight="1">
      <c r="A4406" s="107"/>
      <c r="B4406" s="107"/>
      <c r="C4406" s="215"/>
      <c r="D4406" s="215"/>
      <c r="E4406" s="107"/>
      <c r="F4406" s="107"/>
      <c r="G4406" s="107"/>
    </row>
    <row r="4407" spans="1:33" ht="20.100000000000001" customHeight="1">
      <c r="A4407" s="216" t="s">
        <v>1380</v>
      </c>
      <c r="B4407" s="217"/>
      <c r="C4407" s="217"/>
      <c r="D4407" s="217"/>
      <c r="E4407" s="217"/>
      <c r="F4407" s="217"/>
      <c r="G4407" s="218"/>
      <c r="AA4407" s="6" t="s">
        <v>1380</v>
      </c>
    </row>
    <row r="4408" spans="1:33" ht="15" customHeight="1">
      <c r="A4408" s="110" t="s">
        <v>63</v>
      </c>
      <c r="B4408" s="110"/>
      <c r="C4408" s="111" t="s">
        <v>2</v>
      </c>
      <c r="D4408" s="111" t="s">
        <v>3</v>
      </c>
      <c r="E4408" s="111" t="s">
        <v>4</v>
      </c>
      <c r="F4408" s="111" t="s">
        <v>5</v>
      </c>
      <c r="G4408" s="111" t="s">
        <v>6</v>
      </c>
      <c r="AA4408" s="6" t="s">
        <v>63</v>
      </c>
      <c r="AC4408" s="6" t="s">
        <v>2</v>
      </c>
      <c r="AD4408" s="6" t="s">
        <v>3</v>
      </c>
      <c r="AE4408" s="6" t="s">
        <v>4</v>
      </c>
      <c r="AF4408" s="104" t="s">
        <v>5</v>
      </c>
      <c r="AG4408" s="104" t="s">
        <v>6</v>
      </c>
    </row>
    <row r="4409" spans="1:33" ht="15" customHeight="1">
      <c r="A4409" s="112" t="s">
        <v>1381</v>
      </c>
      <c r="B4409" s="113" t="s">
        <v>1382</v>
      </c>
      <c r="C4409" s="112" t="s">
        <v>48</v>
      </c>
      <c r="D4409" s="112" t="s">
        <v>644</v>
      </c>
      <c r="E4409" s="114">
        <v>1</v>
      </c>
      <c r="F4409" s="115">
        <f t="shared" ref="F4409" si="1170">IF(D4409="H",$K$9*AF4409,$K$10*AF4409)</f>
        <v>11.7</v>
      </c>
      <c r="G4409" s="115">
        <f t="shared" ref="G4409" si="1171">TRUNC(F4409*E4409,2)</f>
        <v>11.7</v>
      </c>
      <c r="AA4409" s="6" t="s">
        <v>1381</v>
      </c>
      <c r="AB4409" s="6" t="s">
        <v>1382</v>
      </c>
      <c r="AC4409" s="6" t="s">
        <v>48</v>
      </c>
      <c r="AD4409" s="6" t="s">
        <v>644</v>
      </c>
      <c r="AE4409" s="6">
        <v>1</v>
      </c>
      <c r="AF4409" s="104">
        <v>15.6</v>
      </c>
      <c r="AG4409" s="104">
        <v>15.6</v>
      </c>
    </row>
    <row r="4410" spans="1:33" ht="15" customHeight="1">
      <c r="A4410" s="107"/>
      <c r="B4410" s="107"/>
      <c r="C4410" s="107"/>
      <c r="D4410" s="107"/>
      <c r="E4410" s="116" t="s">
        <v>75</v>
      </c>
      <c r="F4410" s="116"/>
      <c r="G4410" s="117">
        <f>SUM(G4409)</f>
        <v>11.7</v>
      </c>
      <c r="AE4410" s="6" t="s">
        <v>75</v>
      </c>
      <c r="AG4410" s="104">
        <v>15.6</v>
      </c>
    </row>
    <row r="4411" spans="1:33" ht="15" customHeight="1">
      <c r="A4411" s="112" t="s">
        <v>1086</v>
      </c>
      <c r="B4411" s="113" t="s">
        <v>1744</v>
      </c>
      <c r="C4411" s="112" t="s">
        <v>8</v>
      </c>
      <c r="D4411" s="112" t="s">
        <v>36</v>
      </c>
      <c r="E4411" s="114">
        <v>0.15</v>
      </c>
      <c r="F4411" s="115">
        <f t="shared" ref="F4411" si="1172">IF(D4411="H",$K$9*AF4411,$K$10*AF4411)</f>
        <v>16.484999999999999</v>
      </c>
      <c r="G4411" s="115">
        <f t="shared" ref="G4411" si="1173">TRUNC(F4411*E4411,2)</f>
        <v>2.4700000000000002</v>
      </c>
      <c r="AA4411" s="6" t="s">
        <v>1086</v>
      </c>
      <c r="AB4411" s="6" t="s">
        <v>1744</v>
      </c>
      <c r="AC4411" s="6" t="s">
        <v>8</v>
      </c>
      <c r="AD4411" s="6" t="s">
        <v>36</v>
      </c>
      <c r="AE4411" s="6">
        <v>0.15</v>
      </c>
      <c r="AF4411" s="104">
        <v>21.98</v>
      </c>
      <c r="AG4411" s="104">
        <v>3.3</v>
      </c>
    </row>
    <row r="4412" spans="1:33" ht="18" customHeight="1">
      <c r="A4412" s="107"/>
      <c r="B4412" s="107"/>
      <c r="C4412" s="107"/>
      <c r="D4412" s="107"/>
      <c r="E4412" s="116" t="s">
        <v>99</v>
      </c>
      <c r="F4412" s="116"/>
      <c r="G4412" s="117">
        <f>SUM(G4411)</f>
        <v>2.4700000000000002</v>
      </c>
      <c r="AE4412" s="6" t="s">
        <v>99</v>
      </c>
      <c r="AG4412" s="104">
        <v>3.3</v>
      </c>
    </row>
    <row r="4413" spans="1:33" ht="15" customHeight="1">
      <c r="A4413" s="107"/>
      <c r="B4413" s="107"/>
      <c r="C4413" s="107"/>
      <c r="D4413" s="107"/>
      <c r="E4413" s="118" t="s">
        <v>21</v>
      </c>
      <c r="F4413" s="118"/>
      <c r="G4413" s="119">
        <f>G4412+G4410</f>
        <v>14.17</v>
      </c>
      <c r="AE4413" s="6" t="s">
        <v>21</v>
      </c>
      <c r="AG4413" s="104">
        <v>18.899999999999999</v>
      </c>
    </row>
    <row r="4414" spans="1:33" ht="9.9499999999999993" customHeight="1">
      <c r="A4414" s="107"/>
      <c r="B4414" s="107"/>
      <c r="C4414" s="108"/>
      <c r="D4414" s="108"/>
      <c r="E4414" s="107"/>
      <c r="F4414" s="107"/>
      <c r="G4414" s="107"/>
    </row>
    <row r="4415" spans="1:33" ht="20.100000000000001" customHeight="1">
      <c r="A4415" s="109" t="s">
        <v>1383</v>
      </c>
      <c r="B4415" s="109"/>
      <c r="C4415" s="109"/>
      <c r="D4415" s="109"/>
      <c r="E4415" s="109"/>
      <c r="F4415" s="109"/>
      <c r="G4415" s="109"/>
      <c r="AA4415" s="6" t="s">
        <v>1383</v>
      </c>
    </row>
    <row r="4416" spans="1:33" ht="15" customHeight="1">
      <c r="A4416" s="110" t="s">
        <v>63</v>
      </c>
      <c r="B4416" s="110"/>
      <c r="C4416" s="111" t="s">
        <v>2</v>
      </c>
      <c r="D4416" s="111" t="s">
        <v>3</v>
      </c>
      <c r="E4416" s="111" t="s">
        <v>4</v>
      </c>
      <c r="F4416" s="111" t="s">
        <v>5</v>
      </c>
      <c r="G4416" s="111" t="s">
        <v>6</v>
      </c>
      <c r="AA4416" s="6" t="s">
        <v>63</v>
      </c>
      <c r="AC4416" s="6" t="s">
        <v>2</v>
      </c>
      <c r="AD4416" s="6" t="s">
        <v>3</v>
      </c>
      <c r="AE4416" s="6" t="s">
        <v>4</v>
      </c>
      <c r="AF4416" s="104" t="s">
        <v>5</v>
      </c>
      <c r="AG4416" s="104" t="s">
        <v>6</v>
      </c>
    </row>
    <row r="4417" spans="1:33" ht="20.100000000000001" customHeight="1">
      <c r="A4417" s="112" t="s">
        <v>1384</v>
      </c>
      <c r="B4417" s="113" t="s">
        <v>1385</v>
      </c>
      <c r="C4417" s="112" t="s">
        <v>8</v>
      </c>
      <c r="D4417" s="112" t="s">
        <v>55</v>
      </c>
      <c r="E4417" s="114">
        <v>1</v>
      </c>
      <c r="F4417" s="115">
        <f t="shared" ref="F4417" si="1174">IF(D4417="H",$K$9*AF4417,$K$10*AF4417)</f>
        <v>9.8999999999999986</v>
      </c>
      <c r="G4417" s="115">
        <f t="shared" ref="G4417" si="1175">TRUNC(F4417*E4417,2)</f>
        <v>9.9</v>
      </c>
      <c r="AA4417" s="6" t="s">
        <v>1384</v>
      </c>
      <c r="AB4417" s="6" t="s">
        <v>1385</v>
      </c>
      <c r="AC4417" s="6" t="s">
        <v>8</v>
      </c>
      <c r="AD4417" s="6" t="s">
        <v>55</v>
      </c>
      <c r="AE4417" s="6">
        <v>1</v>
      </c>
      <c r="AF4417" s="104">
        <v>13.2</v>
      </c>
      <c r="AG4417" s="104">
        <v>13.2</v>
      </c>
    </row>
    <row r="4418" spans="1:33" ht="15" customHeight="1">
      <c r="A4418" s="107"/>
      <c r="B4418" s="107"/>
      <c r="C4418" s="107"/>
      <c r="D4418" s="107"/>
      <c r="E4418" s="116" t="s">
        <v>75</v>
      </c>
      <c r="F4418" s="116"/>
      <c r="G4418" s="117">
        <f>SUM(G4417)</f>
        <v>9.9</v>
      </c>
      <c r="AE4418" s="6" t="s">
        <v>75</v>
      </c>
      <c r="AG4418" s="104">
        <v>13.2</v>
      </c>
    </row>
    <row r="4419" spans="1:33" ht="15" customHeight="1">
      <c r="A4419" s="107"/>
      <c r="B4419" s="107"/>
      <c r="C4419" s="107"/>
      <c r="D4419" s="107"/>
      <c r="E4419" s="118" t="s">
        <v>21</v>
      </c>
      <c r="F4419" s="118"/>
      <c r="G4419" s="119">
        <f>G4418</f>
        <v>9.9</v>
      </c>
      <c r="AE4419" s="6" t="s">
        <v>21</v>
      </c>
      <c r="AG4419" s="104">
        <v>13.2</v>
      </c>
    </row>
    <row r="4420" spans="1:33" ht="9.9499999999999993" customHeight="1">
      <c r="A4420" s="107"/>
      <c r="B4420" s="107"/>
      <c r="C4420" s="108"/>
      <c r="D4420" s="108"/>
      <c r="E4420" s="107"/>
      <c r="F4420" s="107"/>
      <c r="G4420" s="107"/>
    </row>
    <row r="4421" spans="1:33" ht="20.100000000000001" customHeight="1">
      <c r="A4421" s="109" t="s">
        <v>1386</v>
      </c>
      <c r="B4421" s="109"/>
      <c r="C4421" s="109"/>
      <c r="D4421" s="109"/>
      <c r="E4421" s="109"/>
      <c r="F4421" s="109"/>
      <c r="G4421" s="109"/>
      <c r="AA4421" s="6" t="s">
        <v>1386</v>
      </c>
    </row>
    <row r="4422" spans="1:33" ht="15" customHeight="1">
      <c r="A4422" s="110" t="s">
        <v>63</v>
      </c>
      <c r="B4422" s="110"/>
      <c r="C4422" s="111" t="s">
        <v>2</v>
      </c>
      <c r="D4422" s="111" t="s">
        <v>3</v>
      </c>
      <c r="E4422" s="111" t="s">
        <v>4</v>
      </c>
      <c r="F4422" s="111" t="s">
        <v>5</v>
      </c>
      <c r="G4422" s="111" t="s">
        <v>6</v>
      </c>
      <c r="AA4422" s="6" t="s">
        <v>63</v>
      </c>
      <c r="AC4422" s="6" t="s">
        <v>2</v>
      </c>
      <c r="AD4422" s="6" t="s">
        <v>3</v>
      </c>
      <c r="AE4422" s="6" t="s">
        <v>4</v>
      </c>
      <c r="AF4422" s="104" t="s">
        <v>5</v>
      </c>
      <c r="AG4422" s="104" t="s">
        <v>6</v>
      </c>
    </row>
    <row r="4423" spans="1:33" ht="20.100000000000001" customHeight="1">
      <c r="A4423" s="112" t="s">
        <v>1387</v>
      </c>
      <c r="B4423" s="113" t="s">
        <v>1388</v>
      </c>
      <c r="C4423" s="112" t="s">
        <v>8</v>
      </c>
      <c r="D4423" s="112" t="s">
        <v>87</v>
      </c>
      <c r="E4423" s="114">
        <v>1</v>
      </c>
      <c r="F4423" s="115">
        <f t="shared" ref="F4423" si="1176">IF(D4423="H",$K$9*AF4423,$K$10*AF4423)</f>
        <v>1.35</v>
      </c>
      <c r="G4423" s="115">
        <f t="shared" ref="G4423" si="1177">TRUNC(F4423*E4423,2)</f>
        <v>1.35</v>
      </c>
      <c r="AA4423" s="6" t="s">
        <v>1387</v>
      </c>
      <c r="AB4423" s="6" t="s">
        <v>1388</v>
      </c>
      <c r="AC4423" s="6" t="s">
        <v>8</v>
      </c>
      <c r="AD4423" s="6" t="s">
        <v>87</v>
      </c>
      <c r="AE4423" s="6">
        <v>1</v>
      </c>
      <c r="AF4423" s="104">
        <v>1.8</v>
      </c>
      <c r="AG4423" s="104">
        <v>1.8</v>
      </c>
    </row>
    <row r="4424" spans="1:33" ht="15" customHeight="1">
      <c r="A4424" s="107"/>
      <c r="B4424" s="107"/>
      <c r="C4424" s="107"/>
      <c r="D4424" s="107"/>
      <c r="E4424" s="116" t="s">
        <v>75</v>
      </c>
      <c r="F4424" s="116"/>
      <c r="G4424" s="117">
        <f>SUM(G4423)</f>
        <v>1.35</v>
      </c>
      <c r="AE4424" s="6" t="s">
        <v>75</v>
      </c>
      <c r="AG4424" s="104">
        <v>1.8</v>
      </c>
    </row>
    <row r="4425" spans="1:33" ht="15" customHeight="1">
      <c r="A4425" s="107"/>
      <c r="B4425" s="107"/>
      <c r="C4425" s="107"/>
      <c r="D4425" s="107"/>
      <c r="E4425" s="118" t="s">
        <v>21</v>
      </c>
      <c r="F4425" s="118"/>
      <c r="G4425" s="119">
        <f>G4424</f>
        <v>1.35</v>
      </c>
      <c r="AE4425" s="6" t="s">
        <v>21</v>
      </c>
      <c r="AG4425" s="104">
        <v>1.8</v>
      </c>
    </row>
    <row r="4426" spans="1:33" ht="9.9499999999999993" customHeight="1">
      <c r="A4426" s="107"/>
      <c r="B4426" s="107"/>
      <c r="C4426" s="108"/>
      <c r="D4426" s="108"/>
      <c r="E4426" s="107"/>
      <c r="F4426" s="107"/>
      <c r="G4426" s="107"/>
    </row>
    <row r="4427" spans="1:33" ht="20.100000000000001" customHeight="1">
      <c r="A4427" s="109" t="s">
        <v>1389</v>
      </c>
      <c r="B4427" s="109"/>
      <c r="C4427" s="109"/>
      <c r="D4427" s="109"/>
      <c r="E4427" s="109"/>
      <c r="F4427" s="109"/>
      <c r="G4427" s="109"/>
      <c r="AA4427" s="6" t="s">
        <v>1389</v>
      </c>
    </row>
    <row r="4428" spans="1:33" ht="15" customHeight="1">
      <c r="A4428" s="110" t="s">
        <v>63</v>
      </c>
      <c r="B4428" s="110"/>
      <c r="C4428" s="111" t="s">
        <v>2</v>
      </c>
      <c r="D4428" s="111" t="s">
        <v>3</v>
      </c>
      <c r="E4428" s="111" t="s">
        <v>4</v>
      </c>
      <c r="F4428" s="111" t="s">
        <v>5</v>
      </c>
      <c r="G4428" s="111" t="s">
        <v>6</v>
      </c>
      <c r="AA4428" s="6" t="s">
        <v>63</v>
      </c>
      <c r="AC4428" s="6" t="s">
        <v>2</v>
      </c>
      <c r="AD4428" s="6" t="s">
        <v>3</v>
      </c>
      <c r="AE4428" s="6" t="s">
        <v>4</v>
      </c>
      <c r="AF4428" s="104" t="s">
        <v>5</v>
      </c>
      <c r="AG4428" s="104" t="s">
        <v>6</v>
      </c>
    </row>
    <row r="4429" spans="1:33" ht="15" customHeight="1">
      <c r="A4429" s="112" t="s">
        <v>1390</v>
      </c>
      <c r="B4429" s="113" t="s">
        <v>1391</v>
      </c>
      <c r="C4429" s="112" t="s">
        <v>48</v>
      </c>
      <c r="D4429" s="112" t="s">
        <v>644</v>
      </c>
      <c r="E4429" s="114">
        <v>1</v>
      </c>
      <c r="F4429" s="115">
        <f>0.75*AF4429</f>
        <v>9.84</v>
      </c>
      <c r="G4429" s="115">
        <f t="shared" ref="G4429" si="1178">TRUNC(F4429*E4429,2)</f>
        <v>9.84</v>
      </c>
      <c r="AA4429" s="6" t="s">
        <v>1390</v>
      </c>
      <c r="AB4429" s="6" t="s">
        <v>1391</v>
      </c>
      <c r="AC4429" s="6" t="s">
        <v>48</v>
      </c>
      <c r="AD4429" s="6" t="s">
        <v>644</v>
      </c>
      <c r="AE4429" s="6">
        <v>1</v>
      </c>
      <c r="AF4429" s="104">
        <v>13.12</v>
      </c>
      <c r="AG4429" s="104">
        <v>13.12</v>
      </c>
    </row>
    <row r="4430" spans="1:33" ht="15" customHeight="1">
      <c r="A4430" s="107"/>
      <c r="B4430" s="107"/>
      <c r="C4430" s="107"/>
      <c r="D4430" s="107"/>
      <c r="E4430" s="116" t="s">
        <v>75</v>
      </c>
      <c r="F4430" s="116"/>
      <c r="G4430" s="117">
        <f>SUM(G4429)</f>
        <v>9.84</v>
      </c>
      <c r="AE4430" s="6" t="s">
        <v>75</v>
      </c>
      <c r="AG4430" s="104">
        <v>13.12</v>
      </c>
    </row>
    <row r="4431" spans="1:33" ht="15" customHeight="1">
      <c r="A4431" s="107"/>
      <c r="B4431" s="107"/>
      <c r="C4431" s="107"/>
      <c r="D4431" s="107"/>
      <c r="E4431" s="118" t="s">
        <v>21</v>
      </c>
      <c r="F4431" s="118"/>
      <c r="G4431" s="119">
        <f>G4430</f>
        <v>9.84</v>
      </c>
      <c r="AE4431" s="6" t="s">
        <v>21</v>
      </c>
      <c r="AG4431" s="104">
        <v>13.12</v>
      </c>
    </row>
    <row r="4432" spans="1:33" ht="9.9499999999999993" customHeight="1">
      <c r="A4432" s="107"/>
      <c r="B4432" s="107"/>
      <c r="C4432" s="108"/>
      <c r="D4432" s="108"/>
      <c r="E4432" s="107"/>
      <c r="F4432" s="107"/>
      <c r="G4432" s="107"/>
    </row>
    <row r="4433" spans="1:33" ht="20.100000000000001" customHeight="1">
      <c r="A4433" s="109" t="s">
        <v>1392</v>
      </c>
      <c r="B4433" s="109"/>
      <c r="C4433" s="109"/>
      <c r="D4433" s="109"/>
      <c r="E4433" s="109"/>
      <c r="F4433" s="109"/>
      <c r="G4433" s="109"/>
      <c r="AA4433" s="6" t="s">
        <v>1392</v>
      </c>
    </row>
    <row r="4434" spans="1:33" ht="15" customHeight="1">
      <c r="A4434" s="110" t="s">
        <v>63</v>
      </c>
      <c r="B4434" s="110"/>
      <c r="C4434" s="111" t="s">
        <v>2</v>
      </c>
      <c r="D4434" s="111" t="s">
        <v>3</v>
      </c>
      <c r="E4434" s="111" t="s">
        <v>4</v>
      </c>
      <c r="F4434" s="111" t="s">
        <v>5</v>
      </c>
      <c r="G4434" s="111" t="s">
        <v>6</v>
      </c>
      <c r="AA4434" s="6" t="s">
        <v>63</v>
      </c>
      <c r="AC4434" s="6" t="s">
        <v>2</v>
      </c>
      <c r="AD4434" s="6" t="s">
        <v>3</v>
      </c>
      <c r="AE4434" s="6" t="s">
        <v>4</v>
      </c>
      <c r="AF4434" s="104" t="s">
        <v>5</v>
      </c>
      <c r="AG4434" s="104" t="s">
        <v>6</v>
      </c>
    </row>
    <row r="4435" spans="1:33" ht="29.1" customHeight="1">
      <c r="A4435" s="112" t="s">
        <v>1393</v>
      </c>
      <c r="B4435" s="113" t="s">
        <v>1394</v>
      </c>
      <c r="C4435" s="112" t="s">
        <v>8</v>
      </c>
      <c r="D4435" s="112" t="s">
        <v>55</v>
      </c>
      <c r="E4435" s="114">
        <v>1</v>
      </c>
      <c r="F4435" s="115">
        <f>0.75*AF4435</f>
        <v>53.61</v>
      </c>
      <c r="G4435" s="115">
        <f t="shared" ref="G4435" si="1179">TRUNC(F4435*E4435,2)</f>
        <v>53.61</v>
      </c>
      <c r="AA4435" s="6" t="s">
        <v>1393</v>
      </c>
      <c r="AB4435" s="6" t="s">
        <v>1394</v>
      </c>
      <c r="AC4435" s="6" t="s">
        <v>8</v>
      </c>
      <c r="AD4435" s="6" t="s">
        <v>55</v>
      </c>
      <c r="AE4435" s="6">
        <v>1</v>
      </c>
      <c r="AF4435" s="104">
        <v>71.48</v>
      </c>
      <c r="AG4435" s="104">
        <v>71.48</v>
      </c>
    </row>
    <row r="4436" spans="1:33" ht="15" customHeight="1">
      <c r="A4436" s="107"/>
      <c r="B4436" s="107"/>
      <c r="C4436" s="107"/>
      <c r="D4436" s="107"/>
      <c r="E4436" s="116" t="s">
        <v>75</v>
      </c>
      <c r="F4436" s="116"/>
      <c r="G4436" s="117">
        <f>SUM(G4435)</f>
        <v>53.61</v>
      </c>
      <c r="AE4436" s="6" t="s">
        <v>75</v>
      </c>
      <c r="AG4436" s="104">
        <v>71.48</v>
      </c>
    </row>
    <row r="4437" spans="1:33" ht="15" customHeight="1">
      <c r="A4437" s="107"/>
      <c r="B4437" s="107"/>
      <c r="C4437" s="107"/>
      <c r="D4437" s="107"/>
      <c r="E4437" s="118" t="s">
        <v>21</v>
      </c>
      <c r="F4437" s="118"/>
      <c r="G4437" s="119">
        <f>G4436</f>
        <v>53.61</v>
      </c>
      <c r="AE4437" s="6" t="s">
        <v>21</v>
      </c>
      <c r="AG4437" s="104">
        <v>71.48</v>
      </c>
    </row>
    <row r="4438" spans="1:33" ht="9.9499999999999993" customHeight="1">
      <c r="A4438" s="107"/>
      <c r="B4438" s="107"/>
      <c r="C4438" s="108"/>
      <c r="D4438" s="108"/>
      <c r="E4438" s="107"/>
      <c r="F4438" s="107"/>
      <c r="G4438" s="107"/>
    </row>
    <row r="4439" spans="1:33" ht="20.100000000000001" customHeight="1">
      <c r="A4439" s="109" t="s">
        <v>1395</v>
      </c>
      <c r="B4439" s="109"/>
      <c r="C4439" s="109"/>
      <c r="D4439" s="109"/>
      <c r="E4439" s="109"/>
      <c r="F4439" s="109"/>
      <c r="G4439" s="109"/>
      <c r="AA4439" s="6" t="s">
        <v>1395</v>
      </c>
    </row>
    <row r="4440" spans="1:33" ht="15" customHeight="1">
      <c r="A4440" s="110" t="s">
        <v>63</v>
      </c>
      <c r="B4440" s="110"/>
      <c r="C4440" s="111" t="s">
        <v>2</v>
      </c>
      <c r="D4440" s="111" t="s">
        <v>3</v>
      </c>
      <c r="E4440" s="111" t="s">
        <v>4</v>
      </c>
      <c r="F4440" s="111" t="s">
        <v>5</v>
      </c>
      <c r="G4440" s="111" t="s">
        <v>6</v>
      </c>
      <c r="AA4440" s="6" t="s">
        <v>63</v>
      </c>
      <c r="AC4440" s="6" t="s">
        <v>2</v>
      </c>
      <c r="AD4440" s="6" t="s">
        <v>3</v>
      </c>
      <c r="AE4440" s="6" t="s">
        <v>4</v>
      </c>
      <c r="AF4440" s="104" t="s">
        <v>5</v>
      </c>
      <c r="AG4440" s="104" t="s">
        <v>6</v>
      </c>
    </row>
    <row r="4441" spans="1:33" ht="20.100000000000001" customHeight="1">
      <c r="A4441" s="112" t="s">
        <v>1396</v>
      </c>
      <c r="B4441" s="113" t="s">
        <v>1397</v>
      </c>
      <c r="C4441" s="112" t="s">
        <v>8</v>
      </c>
      <c r="D4441" s="112" t="s">
        <v>55</v>
      </c>
      <c r="E4441" s="114">
        <v>1</v>
      </c>
      <c r="F4441" s="115">
        <f>0.75*AF4441</f>
        <v>13.035</v>
      </c>
      <c r="G4441" s="115">
        <f t="shared" ref="G4441" si="1180">TRUNC(F4441*E4441,2)</f>
        <v>13.03</v>
      </c>
      <c r="AA4441" s="6" t="s">
        <v>1396</v>
      </c>
      <c r="AB4441" s="6" t="s">
        <v>1397</v>
      </c>
      <c r="AC4441" s="6" t="s">
        <v>8</v>
      </c>
      <c r="AD4441" s="6" t="s">
        <v>55</v>
      </c>
      <c r="AE4441" s="6">
        <v>1</v>
      </c>
      <c r="AF4441" s="104">
        <v>17.38</v>
      </c>
      <c r="AG4441" s="104">
        <v>17.38</v>
      </c>
    </row>
    <row r="4442" spans="1:33" ht="15" customHeight="1">
      <c r="A4442" s="107"/>
      <c r="B4442" s="107"/>
      <c r="C4442" s="107"/>
      <c r="D4442" s="107"/>
      <c r="E4442" s="116" t="s">
        <v>75</v>
      </c>
      <c r="F4442" s="116"/>
      <c r="G4442" s="117">
        <f>SUM(G4441)</f>
        <v>13.03</v>
      </c>
      <c r="AE4442" s="6" t="s">
        <v>75</v>
      </c>
      <c r="AG4442" s="104">
        <v>17.38</v>
      </c>
    </row>
    <row r="4443" spans="1:33" ht="15" customHeight="1">
      <c r="A4443" s="107"/>
      <c r="B4443" s="107"/>
      <c r="C4443" s="107"/>
      <c r="D4443" s="107"/>
      <c r="E4443" s="118" t="s">
        <v>21</v>
      </c>
      <c r="F4443" s="118"/>
      <c r="G4443" s="119">
        <f>G4442</f>
        <v>13.03</v>
      </c>
      <c r="AE4443" s="6" t="s">
        <v>21</v>
      </c>
      <c r="AG4443" s="104">
        <v>17.38</v>
      </c>
    </row>
    <row r="4444" spans="1:33" ht="9.9499999999999993" customHeight="1">
      <c r="A4444" s="107"/>
      <c r="B4444" s="107"/>
      <c r="C4444" s="108"/>
      <c r="D4444" s="108"/>
      <c r="E4444" s="107"/>
      <c r="F4444" s="107"/>
      <c r="G4444" s="107"/>
    </row>
    <row r="4445" spans="1:33" ht="20.100000000000001" customHeight="1">
      <c r="A4445" s="109" t="s">
        <v>1398</v>
      </c>
      <c r="B4445" s="109"/>
      <c r="C4445" s="109"/>
      <c r="D4445" s="109"/>
      <c r="E4445" s="109"/>
      <c r="F4445" s="109"/>
      <c r="G4445" s="109"/>
      <c r="AA4445" s="6" t="s">
        <v>1398</v>
      </c>
    </row>
    <row r="4446" spans="1:33" ht="15" customHeight="1">
      <c r="A4446" s="110" t="s">
        <v>63</v>
      </c>
      <c r="B4446" s="110"/>
      <c r="C4446" s="111" t="s">
        <v>2</v>
      </c>
      <c r="D4446" s="111" t="s">
        <v>3</v>
      </c>
      <c r="E4446" s="111" t="s">
        <v>4</v>
      </c>
      <c r="F4446" s="111" t="s">
        <v>5</v>
      </c>
      <c r="G4446" s="111" t="s">
        <v>6</v>
      </c>
      <c r="AA4446" s="6" t="s">
        <v>63</v>
      </c>
      <c r="AC4446" s="6" t="s">
        <v>2</v>
      </c>
      <c r="AD4446" s="6" t="s">
        <v>3</v>
      </c>
      <c r="AE4446" s="6" t="s">
        <v>4</v>
      </c>
      <c r="AF4446" s="104" t="s">
        <v>5</v>
      </c>
      <c r="AG4446" s="104" t="s">
        <v>6</v>
      </c>
    </row>
    <row r="4447" spans="1:33" ht="20.100000000000001" customHeight="1">
      <c r="A4447" s="112" t="s">
        <v>1399</v>
      </c>
      <c r="B4447" s="113" t="s">
        <v>1400</v>
      </c>
      <c r="C4447" s="112" t="s">
        <v>8</v>
      </c>
      <c r="D4447" s="112" t="s">
        <v>55</v>
      </c>
      <c r="E4447" s="114">
        <v>1</v>
      </c>
      <c r="F4447" s="115">
        <f>0.75*AF4447</f>
        <v>26.347500000000004</v>
      </c>
      <c r="G4447" s="115">
        <f t="shared" ref="G4447" si="1181">TRUNC(F4447*E4447,2)</f>
        <v>26.34</v>
      </c>
      <c r="AA4447" s="6" t="s">
        <v>1399</v>
      </c>
      <c r="AB4447" s="6" t="s">
        <v>1400</v>
      </c>
      <c r="AC4447" s="6" t="s">
        <v>8</v>
      </c>
      <c r="AD4447" s="6" t="s">
        <v>55</v>
      </c>
      <c r="AE4447" s="6">
        <v>1</v>
      </c>
      <c r="AF4447" s="104">
        <v>35.130000000000003</v>
      </c>
      <c r="AG4447" s="104">
        <v>35.130000000000003</v>
      </c>
    </row>
    <row r="4448" spans="1:33" ht="15" customHeight="1">
      <c r="A4448" s="107"/>
      <c r="B4448" s="107"/>
      <c r="C4448" s="107"/>
      <c r="D4448" s="107"/>
      <c r="E4448" s="116" t="s">
        <v>75</v>
      </c>
      <c r="F4448" s="116"/>
      <c r="G4448" s="117">
        <f>SUM(G4447)</f>
        <v>26.34</v>
      </c>
      <c r="AE4448" s="6" t="s">
        <v>75</v>
      </c>
      <c r="AG4448" s="104">
        <v>35.130000000000003</v>
      </c>
    </row>
    <row r="4449" spans="1:33" ht="15" customHeight="1">
      <c r="A4449" s="107"/>
      <c r="B4449" s="107"/>
      <c r="C4449" s="107"/>
      <c r="D4449" s="107"/>
      <c r="E4449" s="118" t="s">
        <v>21</v>
      </c>
      <c r="F4449" s="118"/>
      <c r="G4449" s="119">
        <f>G4448</f>
        <v>26.34</v>
      </c>
      <c r="AE4449" s="6" t="s">
        <v>21</v>
      </c>
      <c r="AG4449" s="104">
        <v>35.130000000000003</v>
      </c>
    </row>
    <row r="4450" spans="1:33" ht="9.9499999999999993" customHeight="1">
      <c r="A4450" s="107"/>
      <c r="B4450" s="107"/>
      <c r="C4450" s="108"/>
      <c r="D4450" s="108"/>
      <c r="E4450" s="107"/>
      <c r="F4450" s="107"/>
      <c r="G4450" s="107"/>
    </row>
    <row r="4451" spans="1:33" ht="20.100000000000001" customHeight="1">
      <c r="A4451" s="109" t="s">
        <v>1401</v>
      </c>
      <c r="B4451" s="109"/>
      <c r="C4451" s="109"/>
      <c r="D4451" s="109"/>
      <c r="E4451" s="109"/>
      <c r="F4451" s="109"/>
      <c r="G4451" s="109"/>
      <c r="AA4451" s="6" t="s">
        <v>1401</v>
      </c>
    </row>
    <row r="4452" spans="1:33" ht="15" customHeight="1">
      <c r="A4452" s="110" t="s">
        <v>63</v>
      </c>
      <c r="B4452" s="110"/>
      <c r="C4452" s="111" t="s">
        <v>2</v>
      </c>
      <c r="D4452" s="111" t="s">
        <v>3</v>
      </c>
      <c r="E4452" s="111" t="s">
        <v>4</v>
      </c>
      <c r="F4452" s="111" t="s">
        <v>5</v>
      </c>
      <c r="G4452" s="111" t="s">
        <v>6</v>
      </c>
      <c r="AA4452" s="6" t="s">
        <v>63</v>
      </c>
      <c r="AC4452" s="6" t="s">
        <v>2</v>
      </c>
      <c r="AD4452" s="6" t="s">
        <v>3</v>
      </c>
      <c r="AE4452" s="6" t="s">
        <v>4</v>
      </c>
      <c r="AF4452" s="104" t="s">
        <v>5</v>
      </c>
      <c r="AG4452" s="104" t="s">
        <v>6</v>
      </c>
    </row>
    <row r="4453" spans="1:33" ht="20.100000000000001" customHeight="1">
      <c r="A4453" s="112" t="s">
        <v>1402</v>
      </c>
      <c r="B4453" s="113" t="s">
        <v>1403</v>
      </c>
      <c r="C4453" s="112" t="s">
        <v>8</v>
      </c>
      <c r="D4453" s="112" t="s">
        <v>55</v>
      </c>
      <c r="E4453" s="114">
        <v>1</v>
      </c>
      <c r="F4453" s="115">
        <f>0.75*AF4453</f>
        <v>9.7875000000000014</v>
      </c>
      <c r="G4453" s="115">
        <f t="shared" ref="G4453" si="1182">TRUNC(F4453*E4453,2)</f>
        <v>9.7799999999999994</v>
      </c>
      <c r="AA4453" s="6" t="s">
        <v>1402</v>
      </c>
      <c r="AB4453" s="6" t="s">
        <v>1403</v>
      </c>
      <c r="AC4453" s="6" t="s">
        <v>8</v>
      </c>
      <c r="AD4453" s="6" t="s">
        <v>55</v>
      </c>
      <c r="AE4453" s="6">
        <v>1</v>
      </c>
      <c r="AF4453" s="104">
        <v>13.05</v>
      </c>
      <c r="AG4453" s="104">
        <v>13.05</v>
      </c>
    </row>
    <row r="4454" spans="1:33" ht="15" customHeight="1">
      <c r="A4454" s="107"/>
      <c r="B4454" s="107"/>
      <c r="C4454" s="107"/>
      <c r="D4454" s="107"/>
      <c r="E4454" s="116" t="s">
        <v>75</v>
      </c>
      <c r="F4454" s="116"/>
      <c r="G4454" s="117">
        <f>SUM(G4453)</f>
        <v>9.7799999999999994</v>
      </c>
      <c r="AE4454" s="6" t="s">
        <v>75</v>
      </c>
      <c r="AG4454" s="104">
        <v>13.05</v>
      </c>
    </row>
    <row r="4455" spans="1:33" ht="15" customHeight="1">
      <c r="A4455" s="107"/>
      <c r="B4455" s="107"/>
      <c r="C4455" s="107"/>
      <c r="D4455" s="107"/>
      <c r="E4455" s="118" t="s">
        <v>21</v>
      </c>
      <c r="F4455" s="118"/>
      <c r="G4455" s="119">
        <f>G4454</f>
        <v>9.7799999999999994</v>
      </c>
      <c r="AE4455" s="6" t="s">
        <v>21</v>
      </c>
      <c r="AG4455" s="104">
        <v>13.05</v>
      </c>
    </row>
    <row r="4456" spans="1:33" ht="9.9499999999999993" customHeight="1">
      <c r="A4456" s="107"/>
      <c r="B4456" s="107"/>
      <c r="C4456" s="108"/>
      <c r="D4456" s="108"/>
      <c r="E4456" s="107"/>
      <c r="F4456" s="107"/>
      <c r="G4456" s="107"/>
    </row>
    <row r="4457" spans="1:33" ht="20.100000000000001" customHeight="1">
      <c r="A4457" s="109" t="s">
        <v>1404</v>
      </c>
      <c r="B4457" s="109"/>
      <c r="C4457" s="109"/>
      <c r="D4457" s="109"/>
      <c r="E4457" s="109"/>
      <c r="F4457" s="109"/>
      <c r="G4457" s="109"/>
      <c r="AA4457" s="6" t="s">
        <v>1404</v>
      </c>
    </row>
    <row r="4458" spans="1:33" ht="15" customHeight="1">
      <c r="A4458" s="110" t="s">
        <v>341</v>
      </c>
      <c r="B4458" s="110"/>
      <c r="C4458" s="111" t="s">
        <v>2</v>
      </c>
      <c r="D4458" s="111" t="s">
        <v>3</v>
      </c>
      <c r="E4458" s="111" t="s">
        <v>4</v>
      </c>
      <c r="F4458" s="111" t="s">
        <v>5</v>
      </c>
      <c r="G4458" s="111" t="s">
        <v>6</v>
      </c>
      <c r="AA4458" s="6" t="s">
        <v>341</v>
      </c>
      <c r="AC4458" s="6" t="s">
        <v>2</v>
      </c>
      <c r="AD4458" s="6" t="s">
        <v>3</v>
      </c>
      <c r="AE4458" s="6" t="s">
        <v>4</v>
      </c>
      <c r="AF4458" s="104" t="s">
        <v>5</v>
      </c>
      <c r="AG4458" s="104" t="s">
        <v>6</v>
      </c>
    </row>
    <row r="4459" spans="1:33" ht="29.1" customHeight="1">
      <c r="A4459" s="112" t="s">
        <v>1405</v>
      </c>
      <c r="B4459" s="113" t="s">
        <v>1406</v>
      </c>
      <c r="C4459" s="112" t="s">
        <v>8</v>
      </c>
      <c r="D4459" s="112" t="s">
        <v>55</v>
      </c>
      <c r="E4459" s="114">
        <v>1</v>
      </c>
      <c r="F4459" s="115">
        <f>0.75*AF4459</f>
        <v>111579.6075</v>
      </c>
      <c r="G4459" s="115">
        <f t="shared" ref="G4459" si="1183">TRUNC(F4459*E4459,2)</f>
        <v>111579.6</v>
      </c>
      <c r="AA4459" s="6" t="s">
        <v>1405</v>
      </c>
      <c r="AB4459" s="6" t="s">
        <v>1406</v>
      </c>
      <c r="AC4459" s="6" t="s">
        <v>8</v>
      </c>
      <c r="AD4459" s="6" t="s">
        <v>55</v>
      </c>
      <c r="AE4459" s="6">
        <v>1</v>
      </c>
      <c r="AF4459" s="104">
        <v>148772.81</v>
      </c>
      <c r="AG4459" s="104">
        <v>148772.81</v>
      </c>
    </row>
    <row r="4460" spans="1:33" ht="15" customHeight="1">
      <c r="A4460" s="107"/>
      <c r="B4460" s="107"/>
      <c r="C4460" s="107"/>
      <c r="D4460" s="107"/>
      <c r="E4460" s="116" t="s">
        <v>346</v>
      </c>
      <c r="F4460" s="116"/>
      <c r="G4460" s="117">
        <f>SUM(G4459)</f>
        <v>111579.6</v>
      </c>
      <c r="AE4460" s="6" t="s">
        <v>346</v>
      </c>
      <c r="AG4460" s="104">
        <v>148772.81</v>
      </c>
    </row>
    <row r="4461" spans="1:33" ht="15" customHeight="1">
      <c r="A4461" s="107"/>
      <c r="B4461" s="107"/>
      <c r="C4461" s="107"/>
      <c r="D4461" s="107"/>
      <c r="E4461" s="118" t="s">
        <v>21</v>
      </c>
      <c r="F4461" s="118"/>
      <c r="G4461" s="119">
        <f>G4460</f>
        <v>111579.6</v>
      </c>
      <c r="AE4461" s="6" t="s">
        <v>21</v>
      </c>
      <c r="AG4461" s="104">
        <v>148772.81</v>
      </c>
    </row>
    <row r="4462" spans="1:33" ht="9.9499999999999993" customHeight="1">
      <c r="A4462" s="107"/>
      <c r="B4462" s="107"/>
      <c r="C4462" s="108"/>
      <c r="D4462" s="108"/>
      <c r="E4462" s="107"/>
      <c r="F4462" s="107"/>
      <c r="G4462" s="107"/>
    </row>
    <row r="4463" spans="1:33" ht="20.100000000000001" customHeight="1">
      <c r="A4463" s="109" t="s">
        <v>1407</v>
      </c>
      <c r="B4463" s="109"/>
      <c r="C4463" s="109"/>
      <c r="D4463" s="109"/>
      <c r="E4463" s="109"/>
      <c r="F4463" s="109"/>
      <c r="G4463" s="109"/>
      <c r="AA4463" s="6" t="s">
        <v>1407</v>
      </c>
    </row>
    <row r="4464" spans="1:33" ht="15" customHeight="1">
      <c r="A4464" s="112">
        <v>88247</v>
      </c>
      <c r="B4464" s="113" t="s">
        <v>2172</v>
      </c>
      <c r="C4464" s="112" t="s">
        <v>8</v>
      </c>
      <c r="D4464" s="112" t="s">
        <v>36</v>
      </c>
      <c r="E4464" s="114">
        <v>40</v>
      </c>
      <c r="F4464" s="115">
        <f t="shared" ref="F4464:F4466" si="1184">IF(D4464="H",$K$9*AF4464,$K$10*AF4464)</f>
        <v>13.5975</v>
      </c>
      <c r="G4464" s="115">
        <f t="shared" ref="G4464:G4466" si="1185">TRUNC(F4464*E4464,2)</f>
        <v>543.9</v>
      </c>
      <c r="AA4464" s="6">
        <v>88247</v>
      </c>
      <c r="AB4464" s="6" t="s">
        <v>2172</v>
      </c>
      <c r="AC4464" s="6" t="s">
        <v>8</v>
      </c>
      <c r="AD4464" s="6" t="s">
        <v>36</v>
      </c>
      <c r="AE4464" s="6">
        <v>40</v>
      </c>
      <c r="AF4464" s="104">
        <v>18.13</v>
      </c>
      <c r="AG4464" s="104">
        <v>725.2</v>
      </c>
    </row>
    <row r="4465" spans="1:33" ht="15" customHeight="1">
      <c r="A4465" s="112">
        <v>88264</v>
      </c>
      <c r="B4465" s="113" t="s">
        <v>2073</v>
      </c>
      <c r="C4465" s="112" t="s">
        <v>8</v>
      </c>
      <c r="D4465" s="112" t="s">
        <v>36</v>
      </c>
      <c r="E4465" s="114">
        <v>40</v>
      </c>
      <c r="F4465" s="115">
        <f t="shared" si="1184"/>
        <v>16.484999999999999</v>
      </c>
      <c r="G4465" s="115">
        <f t="shared" si="1185"/>
        <v>659.4</v>
      </c>
      <c r="AA4465" s="6">
        <v>88264</v>
      </c>
      <c r="AB4465" s="6" t="s">
        <v>2073</v>
      </c>
      <c r="AC4465" s="6" t="s">
        <v>8</v>
      </c>
      <c r="AD4465" s="6" t="s">
        <v>36</v>
      </c>
      <c r="AE4465" s="6">
        <v>40</v>
      </c>
      <c r="AF4465" s="104">
        <v>21.98</v>
      </c>
      <c r="AG4465" s="104">
        <v>879.2</v>
      </c>
    </row>
    <row r="4466" spans="1:33" ht="15" customHeight="1">
      <c r="A4466" s="112">
        <v>88266</v>
      </c>
      <c r="B4466" s="113" t="s">
        <v>2173</v>
      </c>
      <c r="C4466" s="112" t="s">
        <v>8</v>
      </c>
      <c r="D4466" s="112" t="s">
        <v>36</v>
      </c>
      <c r="E4466" s="114">
        <v>40</v>
      </c>
      <c r="F4466" s="115">
        <f t="shared" si="1184"/>
        <v>21.037500000000001</v>
      </c>
      <c r="G4466" s="115">
        <f t="shared" si="1185"/>
        <v>841.5</v>
      </c>
      <c r="AA4466" s="6">
        <v>88266</v>
      </c>
      <c r="AB4466" s="6" t="s">
        <v>2173</v>
      </c>
      <c r="AC4466" s="6" t="s">
        <v>8</v>
      </c>
      <c r="AD4466" s="6" t="s">
        <v>36</v>
      </c>
      <c r="AE4466" s="6">
        <v>40</v>
      </c>
      <c r="AF4466" s="104">
        <v>28.05</v>
      </c>
      <c r="AG4466" s="104">
        <v>1122</v>
      </c>
    </row>
    <row r="4467" spans="1:33" ht="15" customHeight="1">
      <c r="A4467" s="107"/>
      <c r="B4467" s="107"/>
      <c r="C4467" s="107"/>
      <c r="D4467" s="107"/>
      <c r="E4467" s="116" t="s">
        <v>17</v>
      </c>
      <c r="F4467" s="116"/>
      <c r="G4467" s="152">
        <f>SUM(G4464:G4466)</f>
        <v>2044.8</v>
      </c>
      <c r="AE4467" s="6" t="s">
        <v>17</v>
      </c>
      <c r="AG4467" s="104">
        <v>2726.4</v>
      </c>
    </row>
    <row r="4468" spans="1:33" ht="15" customHeight="1">
      <c r="A4468" s="107"/>
      <c r="B4468" s="107"/>
      <c r="C4468" s="107"/>
      <c r="D4468" s="107"/>
      <c r="E4468" s="118" t="s">
        <v>21</v>
      </c>
      <c r="F4468" s="118"/>
      <c r="G4468" s="119">
        <f>G4467</f>
        <v>2044.8</v>
      </c>
      <c r="AE4468" s="6" t="s">
        <v>21</v>
      </c>
      <c r="AG4468" s="104">
        <v>2726.4</v>
      </c>
    </row>
    <row r="4469" spans="1:33" ht="9.9499999999999993" customHeight="1">
      <c r="A4469" s="107"/>
      <c r="B4469" s="107"/>
      <c r="C4469" s="108"/>
      <c r="D4469" s="108"/>
      <c r="E4469" s="107"/>
      <c r="F4469" s="107"/>
      <c r="G4469" s="107"/>
    </row>
    <row r="4470" spans="1:33" ht="20.100000000000001" customHeight="1">
      <c r="A4470" s="109" t="s">
        <v>1408</v>
      </c>
      <c r="B4470" s="109"/>
      <c r="C4470" s="109"/>
      <c r="D4470" s="109"/>
      <c r="E4470" s="109"/>
      <c r="F4470" s="109"/>
      <c r="G4470" s="109"/>
      <c r="AA4470" s="6" t="s">
        <v>1408</v>
      </c>
    </row>
    <row r="4471" spans="1:33" ht="15" customHeight="1">
      <c r="A4471" s="110" t="s">
        <v>63</v>
      </c>
      <c r="B4471" s="110"/>
      <c r="C4471" s="111" t="s">
        <v>2</v>
      </c>
      <c r="D4471" s="111" t="s">
        <v>3</v>
      </c>
      <c r="E4471" s="111" t="s">
        <v>4</v>
      </c>
      <c r="F4471" s="111" t="s">
        <v>5</v>
      </c>
      <c r="G4471" s="111" t="s">
        <v>6</v>
      </c>
      <c r="AA4471" s="6" t="s">
        <v>63</v>
      </c>
      <c r="AC4471" s="6" t="s">
        <v>2</v>
      </c>
      <c r="AD4471" s="6" t="s">
        <v>3</v>
      </c>
      <c r="AE4471" s="6" t="s">
        <v>4</v>
      </c>
      <c r="AF4471" s="104" t="s">
        <v>5</v>
      </c>
      <c r="AG4471" s="104" t="s">
        <v>6</v>
      </c>
    </row>
    <row r="4472" spans="1:33" ht="20.100000000000001" customHeight="1">
      <c r="A4472" s="112" t="s">
        <v>1409</v>
      </c>
      <c r="B4472" s="113" t="s">
        <v>1410</v>
      </c>
      <c r="C4472" s="112" t="s">
        <v>8</v>
      </c>
      <c r="D4472" s="112" t="s">
        <v>55</v>
      </c>
      <c r="E4472" s="114">
        <v>1</v>
      </c>
      <c r="F4472" s="115">
        <f>0.75*AF4472</f>
        <v>16.072499999999998</v>
      </c>
      <c r="G4472" s="115">
        <f>TRUNC(F4472*E4472,2)</f>
        <v>16.07</v>
      </c>
      <c r="AA4472" s="6" t="s">
        <v>1409</v>
      </c>
      <c r="AB4472" s="6" t="s">
        <v>1410</v>
      </c>
      <c r="AC4472" s="6" t="s">
        <v>8</v>
      </c>
      <c r="AD4472" s="6" t="s">
        <v>55</v>
      </c>
      <c r="AE4472" s="6">
        <v>1</v>
      </c>
      <c r="AF4472" s="104">
        <v>21.43</v>
      </c>
      <c r="AG4472" s="104">
        <v>21.43</v>
      </c>
    </row>
    <row r="4473" spans="1:33" ht="15" customHeight="1">
      <c r="A4473" s="107"/>
      <c r="B4473" s="107"/>
      <c r="C4473" s="107"/>
      <c r="D4473" s="107"/>
      <c r="E4473" s="116" t="s">
        <v>75</v>
      </c>
      <c r="F4473" s="116"/>
      <c r="G4473" s="117">
        <f>SUM(G4471:G4472)</f>
        <v>16.07</v>
      </c>
      <c r="AE4473" s="6" t="s">
        <v>75</v>
      </c>
      <c r="AG4473" s="104">
        <v>21.43</v>
      </c>
    </row>
    <row r="4474" spans="1:33" ht="15" customHeight="1">
      <c r="A4474" s="110" t="s">
        <v>96</v>
      </c>
      <c r="B4474" s="110"/>
      <c r="C4474" s="111" t="s">
        <v>2</v>
      </c>
      <c r="D4474" s="111" t="s">
        <v>3</v>
      </c>
      <c r="E4474" s="111" t="s">
        <v>4</v>
      </c>
      <c r="F4474" s="111" t="s">
        <v>5</v>
      </c>
      <c r="G4474" s="111" t="s">
        <v>6</v>
      </c>
      <c r="AA4474" s="6" t="s">
        <v>96</v>
      </c>
      <c r="AC4474" s="6" t="s">
        <v>2</v>
      </c>
      <c r="AD4474" s="6" t="s">
        <v>3</v>
      </c>
      <c r="AE4474" s="6" t="s">
        <v>4</v>
      </c>
      <c r="AF4474" s="104" t="s">
        <v>5</v>
      </c>
      <c r="AG4474" s="104" t="s">
        <v>6</v>
      </c>
    </row>
    <row r="4475" spans="1:33" ht="15" customHeight="1">
      <c r="A4475" s="112" t="s">
        <v>1085</v>
      </c>
      <c r="B4475" s="113" t="s">
        <v>1743</v>
      </c>
      <c r="C4475" s="112" t="s">
        <v>8</v>
      </c>
      <c r="D4475" s="112" t="s">
        <v>36</v>
      </c>
      <c r="E4475" s="114">
        <v>7.4800000000000005E-2</v>
      </c>
      <c r="F4475" s="115">
        <f t="shared" ref="F4475" si="1186">IF(D4475="H",$K$9*AF4475,$K$10*AF4475)</f>
        <v>13.5975</v>
      </c>
      <c r="G4475" s="115">
        <f t="shared" ref="G4475:G4476" si="1187">TRUNC(F4475*E4475,2)</f>
        <v>1.01</v>
      </c>
      <c r="AA4475" s="6" t="s">
        <v>1085</v>
      </c>
      <c r="AB4475" s="6" t="s">
        <v>1743</v>
      </c>
      <c r="AC4475" s="6" t="s">
        <v>8</v>
      </c>
      <c r="AD4475" s="6" t="s">
        <v>36</v>
      </c>
      <c r="AE4475" s="6">
        <v>7.4800000000000005E-2</v>
      </c>
      <c r="AF4475" s="104">
        <v>18.13</v>
      </c>
      <c r="AG4475" s="104">
        <v>1.35</v>
      </c>
    </row>
    <row r="4476" spans="1:33" ht="15" customHeight="1">
      <c r="A4476" s="112" t="s">
        <v>1086</v>
      </c>
      <c r="B4476" s="113" t="s">
        <v>1744</v>
      </c>
      <c r="C4476" s="112" t="s">
        <v>8</v>
      </c>
      <c r="D4476" s="112" t="s">
        <v>36</v>
      </c>
      <c r="E4476" s="114">
        <v>0.17949999999999999</v>
      </c>
      <c r="F4476" s="115">
        <f t="shared" ref="F4476" si="1188">IF(D4476="H",$K$9*AF4476,$K$10*AF4476)</f>
        <v>16.484999999999999</v>
      </c>
      <c r="G4476" s="115">
        <f t="shared" si="1187"/>
        <v>2.95</v>
      </c>
      <c r="AA4476" s="6" t="s">
        <v>1086</v>
      </c>
      <c r="AB4476" s="6" t="s">
        <v>1744</v>
      </c>
      <c r="AC4476" s="6" t="s">
        <v>8</v>
      </c>
      <c r="AD4476" s="6" t="s">
        <v>36</v>
      </c>
      <c r="AE4476" s="6">
        <v>0.17949999999999999</v>
      </c>
      <c r="AF4476" s="104">
        <v>21.98</v>
      </c>
      <c r="AG4476" s="104">
        <v>3.94</v>
      </c>
    </row>
    <row r="4477" spans="1:33" ht="18" customHeight="1">
      <c r="A4477" s="107"/>
      <c r="B4477" s="107"/>
      <c r="C4477" s="107"/>
      <c r="D4477" s="107"/>
      <c r="E4477" s="116" t="s">
        <v>99</v>
      </c>
      <c r="F4477" s="116"/>
      <c r="G4477" s="117">
        <f>SUM(G4475:G4476)</f>
        <v>3.96</v>
      </c>
      <c r="AE4477" s="6" t="s">
        <v>99</v>
      </c>
      <c r="AG4477" s="104">
        <v>5.29</v>
      </c>
    </row>
    <row r="4478" spans="1:33" ht="15" customHeight="1">
      <c r="A4478" s="107"/>
      <c r="B4478" s="107"/>
      <c r="C4478" s="107"/>
      <c r="D4478" s="107"/>
      <c r="E4478" s="118" t="s">
        <v>21</v>
      </c>
      <c r="F4478" s="118"/>
      <c r="G4478" s="119">
        <f>G4477+G4473</f>
        <v>20.03</v>
      </c>
      <c r="AE4478" s="6" t="s">
        <v>21</v>
      </c>
      <c r="AG4478" s="104">
        <v>26.72</v>
      </c>
    </row>
    <row r="4479" spans="1:33" ht="9.9499999999999993" customHeight="1">
      <c r="A4479" s="107"/>
      <c r="B4479" s="107"/>
      <c r="C4479" s="108"/>
      <c r="D4479" s="108"/>
      <c r="E4479" s="107"/>
      <c r="F4479" s="107"/>
      <c r="G4479" s="107"/>
    </row>
    <row r="4480" spans="1:33" ht="20.100000000000001" customHeight="1">
      <c r="A4480" s="109" t="s">
        <v>1411</v>
      </c>
      <c r="B4480" s="109"/>
      <c r="C4480" s="109"/>
      <c r="D4480" s="109"/>
      <c r="E4480" s="109"/>
      <c r="F4480" s="109"/>
      <c r="G4480" s="109"/>
      <c r="AA4480" s="6" t="s">
        <v>1411</v>
      </c>
    </row>
    <row r="4481" spans="1:33" ht="15" customHeight="1">
      <c r="A4481" s="110" t="s">
        <v>63</v>
      </c>
      <c r="B4481" s="110"/>
      <c r="C4481" s="111" t="s">
        <v>2</v>
      </c>
      <c r="D4481" s="111" t="s">
        <v>3</v>
      </c>
      <c r="E4481" s="111" t="s">
        <v>4</v>
      </c>
      <c r="F4481" s="111" t="s">
        <v>5</v>
      </c>
      <c r="G4481" s="111" t="s">
        <v>6</v>
      </c>
      <c r="AA4481" s="6" t="s">
        <v>63</v>
      </c>
      <c r="AC4481" s="6" t="s">
        <v>2</v>
      </c>
      <c r="AD4481" s="6" t="s">
        <v>3</v>
      </c>
      <c r="AE4481" s="6" t="s">
        <v>4</v>
      </c>
      <c r="AF4481" s="104" t="s">
        <v>5</v>
      </c>
      <c r="AG4481" s="104" t="s">
        <v>6</v>
      </c>
    </row>
    <row r="4482" spans="1:33" ht="29.1" customHeight="1">
      <c r="A4482" s="112" t="s">
        <v>1327</v>
      </c>
      <c r="B4482" s="113" t="s">
        <v>1328</v>
      </c>
      <c r="C4482" s="112" t="s">
        <v>8</v>
      </c>
      <c r="D4482" s="112" t="s">
        <v>55</v>
      </c>
      <c r="E4482" s="114">
        <v>2</v>
      </c>
      <c r="F4482" s="115">
        <f t="shared" ref="F4482:F4483" si="1189">IF(D4482="H",$K$9*AF4482,$K$10*AF4482)</f>
        <v>0.51</v>
      </c>
      <c r="G4482" s="115">
        <f t="shared" ref="G4482:G4483" si="1190">TRUNC(F4482*E4482,2)</f>
        <v>1.02</v>
      </c>
      <c r="AA4482" s="6" t="s">
        <v>1327</v>
      </c>
      <c r="AB4482" s="6" t="s">
        <v>1328</v>
      </c>
      <c r="AC4482" s="6" t="s">
        <v>8</v>
      </c>
      <c r="AD4482" s="6" t="s">
        <v>55</v>
      </c>
      <c r="AE4482" s="6">
        <v>2</v>
      </c>
      <c r="AF4482" s="104">
        <v>0.68</v>
      </c>
      <c r="AG4482" s="104">
        <v>1.36</v>
      </c>
    </row>
    <row r="4483" spans="1:33" ht="20.100000000000001" customHeight="1">
      <c r="A4483" s="112" t="s">
        <v>286</v>
      </c>
      <c r="B4483" s="113" t="s">
        <v>287</v>
      </c>
      <c r="C4483" s="112" t="s">
        <v>8</v>
      </c>
      <c r="D4483" s="112" t="s">
        <v>55</v>
      </c>
      <c r="E4483" s="114">
        <v>1</v>
      </c>
      <c r="F4483" s="115">
        <f>0.75*AF4483</f>
        <v>167.4675</v>
      </c>
      <c r="G4483" s="115">
        <f t="shared" si="1190"/>
        <v>167.46</v>
      </c>
      <c r="AA4483" s="6" t="s">
        <v>286</v>
      </c>
      <c r="AB4483" s="6" t="s">
        <v>287</v>
      </c>
      <c r="AC4483" s="6" t="s">
        <v>8</v>
      </c>
      <c r="AD4483" s="6" t="s">
        <v>55</v>
      </c>
      <c r="AE4483" s="6">
        <v>1</v>
      </c>
      <c r="AF4483" s="104">
        <v>223.29</v>
      </c>
      <c r="AG4483" s="104">
        <v>223.29</v>
      </c>
    </row>
    <row r="4484" spans="1:33" ht="15" customHeight="1">
      <c r="A4484" s="107"/>
      <c r="B4484" s="107"/>
      <c r="C4484" s="107"/>
      <c r="D4484" s="107"/>
      <c r="E4484" s="116" t="s">
        <v>75</v>
      </c>
      <c r="F4484" s="116"/>
      <c r="G4484" s="117">
        <f>SUM(G4482:G4483)</f>
        <v>168.48000000000002</v>
      </c>
      <c r="AE4484" s="6" t="s">
        <v>75</v>
      </c>
      <c r="AG4484" s="104">
        <v>224.65</v>
      </c>
    </row>
    <row r="4485" spans="1:33" ht="15" customHeight="1">
      <c r="A4485" s="110" t="s">
        <v>96</v>
      </c>
      <c r="B4485" s="110"/>
      <c r="C4485" s="111" t="s">
        <v>2</v>
      </c>
      <c r="D4485" s="111" t="s">
        <v>3</v>
      </c>
      <c r="E4485" s="111" t="s">
        <v>4</v>
      </c>
      <c r="F4485" s="111" t="s">
        <v>5</v>
      </c>
      <c r="G4485" s="111" t="s">
        <v>6</v>
      </c>
      <c r="AA4485" s="6" t="s">
        <v>96</v>
      </c>
      <c r="AC4485" s="6" t="s">
        <v>2</v>
      </c>
      <c r="AD4485" s="6" t="s">
        <v>3</v>
      </c>
      <c r="AE4485" s="6" t="s">
        <v>4</v>
      </c>
      <c r="AF4485" s="104" t="s">
        <v>5</v>
      </c>
      <c r="AG4485" s="104" t="s">
        <v>6</v>
      </c>
    </row>
    <row r="4486" spans="1:33" ht="20.100000000000001" customHeight="1">
      <c r="A4486" s="112" t="s">
        <v>825</v>
      </c>
      <c r="B4486" s="113" t="s">
        <v>1742</v>
      </c>
      <c r="C4486" s="112" t="s">
        <v>8</v>
      </c>
      <c r="D4486" s="112" t="s">
        <v>36</v>
      </c>
      <c r="E4486" s="114">
        <v>0.45739999999999997</v>
      </c>
      <c r="F4486" s="115">
        <f t="shared" ref="F4486:F4487" si="1191">IF(D4486="H",$K$9*AF4486,$K$10*AF4486)</f>
        <v>12.914999999999999</v>
      </c>
      <c r="G4486" s="115">
        <f t="shared" ref="G4486" si="1192">TRUNC(F4486*E4486,2)</f>
        <v>5.9</v>
      </c>
      <c r="AA4486" s="6" t="s">
        <v>825</v>
      </c>
      <c r="AB4486" s="6" t="s">
        <v>1742</v>
      </c>
      <c r="AC4486" s="6" t="s">
        <v>8</v>
      </c>
      <c r="AD4486" s="6" t="s">
        <v>36</v>
      </c>
      <c r="AE4486" s="6">
        <v>0.45739999999999997</v>
      </c>
      <c r="AF4486" s="104">
        <v>17.22</v>
      </c>
      <c r="AG4486" s="104">
        <v>7.87</v>
      </c>
    </row>
    <row r="4487" spans="1:33" ht="20.100000000000001" customHeight="1">
      <c r="A4487" s="112" t="s">
        <v>605</v>
      </c>
      <c r="B4487" s="113" t="s">
        <v>1736</v>
      </c>
      <c r="C4487" s="112" t="s">
        <v>8</v>
      </c>
      <c r="D4487" s="112" t="s">
        <v>36</v>
      </c>
      <c r="E4487" s="114">
        <v>0.45739999999999997</v>
      </c>
      <c r="F4487" s="115">
        <f t="shared" si="1191"/>
        <v>15.75</v>
      </c>
      <c r="G4487" s="115">
        <f t="shared" ref="G4487" si="1193">TRUNC(F4487*E4487,2)</f>
        <v>7.2</v>
      </c>
      <c r="AA4487" s="6" t="s">
        <v>605</v>
      </c>
      <c r="AB4487" s="6" t="s">
        <v>1736</v>
      </c>
      <c r="AC4487" s="6" t="s">
        <v>8</v>
      </c>
      <c r="AD4487" s="6" t="s">
        <v>36</v>
      </c>
      <c r="AE4487" s="6">
        <v>0.45739999999999997</v>
      </c>
      <c r="AF4487" s="104">
        <v>21</v>
      </c>
      <c r="AG4487" s="104">
        <v>9.6</v>
      </c>
    </row>
    <row r="4488" spans="1:33" ht="18" customHeight="1">
      <c r="A4488" s="107"/>
      <c r="B4488" s="107"/>
      <c r="C4488" s="107"/>
      <c r="D4488" s="107"/>
      <c r="E4488" s="116" t="s">
        <v>99</v>
      </c>
      <c r="F4488" s="116"/>
      <c r="G4488" s="117">
        <f>SUM(G4486:G4487)</f>
        <v>13.100000000000001</v>
      </c>
      <c r="AE4488" s="6" t="s">
        <v>99</v>
      </c>
      <c r="AG4488" s="104">
        <v>17.47</v>
      </c>
    </row>
    <row r="4489" spans="1:33" ht="15" customHeight="1">
      <c r="A4489" s="107"/>
      <c r="B4489" s="107"/>
      <c r="C4489" s="107"/>
      <c r="D4489" s="107"/>
      <c r="E4489" s="118" t="s">
        <v>21</v>
      </c>
      <c r="F4489" s="118"/>
      <c r="G4489" s="119">
        <f>G4488+G4484</f>
        <v>181.58</v>
      </c>
      <c r="AE4489" s="6" t="s">
        <v>21</v>
      </c>
      <c r="AG4489" s="104">
        <v>242.12</v>
      </c>
    </row>
    <row r="4490" spans="1:33" ht="9.9499999999999993" customHeight="1">
      <c r="A4490" s="107"/>
      <c r="B4490" s="107"/>
      <c r="C4490" s="108"/>
      <c r="D4490" s="108"/>
      <c r="E4490" s="107"/>
      <c r="F4490" s="107"/>
      <c r="G4490" s="107"/>
    </row>
    <row r="4491" spans="1:33" ht="20.100000000000001" customHeight="1">
      <c r="A4491" s="109" t="s">
        <v>1412</v>
      </c>
      <c r="B4491" s="109"/>
      <c r="C4491" s="109"/>
      <c r="D4491" s="109"/>
      <c r="E4491" s="109"/>
      <c r="F4491" s="109"/>
      <c r="G4491" s="109"/>
      <c r="AA4491" s="6" t="s">
        <v>1412</v>
      </c>
    </row>
    <row r="4492" spans="1:33" ht="15" customHeight="1">
      <c r="A4492" s="110" t="s">
        <v>63</v>
      </c>
      <c r="B4492" s="110"/>
      <c r="C4492" s="111" t="s">
        <v>2</v>
      </c>
      <c r="D4492" s="111" t="s">
        <v>3</v>
      </c>
      <c r="E4492" s="111" t="s">
        <v>4</v>
      </c>
      <c r="F4492" s="111" t="s">
        <v>5</v>
      </c>
      <c r="G4492" s="111" t="s">
        <v>6</v>
      </c>
      <c r="AA4492" s="6" t="s">
        <v>63</v>
      </c>
      <c r="AC4492" s="6" t="s">
        <v>2</v>
      </c>
      <c r="AD4492" s="6" t="s">
        <v>3</v>
      </c>
      <c r="AE4492" s="6" t="s">
        <v>4</v>
      </c>
      <c r="AF4492" s="104" t="s">
        <v>5</v>
      </c>
      <c r="AG4492" s="104" t="s">
        <v>6</v>
      </c>
    </row>
    <row r="4493" spans="1:33" ht="20.100000000000001" customHeight="1">
      <c r="A4493" s="112" t="s">
        <v>1413</v>
      </c>
      <c r="B4493" s="113" t="s">
        <v>1414</v>
      </c>
      <c r="C4493" s="112" t="s">
        <v>48</v>
      </c>
      <c r="D4493" s="112" t="s">
        <v>644</v>
      </c>
      <c r="E4493" s="114">
        <v>1</v>
      </c>
      <c r="F4493" s="115">
        <f t="shared" ref="F4493" si="1194">IF(D4493="H",$K$9*AF4493,$K$10*AF4493)</f>
        <v>9.7875000000000014</v>
      </c>
      <c r="G4493" s="115">
        <f t="shared" ref="G4493" si="1195">TRUNC(F4493*E4493,2)</f>
        <v>9.7799999999999994</v>
      </c>
      <c r="AA4493" s="6" t="s">
        <v>1413</v>
      </c>
      <c r="AB4493" s="6" t="s">
        <v>1414</v>
      </c>
      <c r="AC4493" s="6" t="s">
        <v>48</v>
      </c>
      <c r="AD4493" s="6" t="s">
        <v>644</v>
      </c>
      <c r="AE4493" s="6">
        <v>1</v>
      </c>
      <c r="AF4493" s="104">
        <v>13.05</v>
      </c>
      <c r="AG4493" s="104">
        <v>13.05</v>
      </c>
    </row>
    <row r="4494" spans="1:33" ht="15" customHeight="1">
      <c r="A4494" s="107"/>
      <c r="B4494" s="107"/>
      <c r="C4494" s="107"/>
      <c r="D4494" s="107"/>
      <c r="E4494" s="116" t="s">
        <v>75</v>
      </c>
      <c r="F4494" s="116"/>
      <c r="G4494" s="117">
        <f>SUM(G4493)</f>
        <v>9.7799999999999994</v>
      </c>
      <c r="AE4494" s="6" t="s">
        <v>75</v>
      </c>
      <c r="AG4494" s="104">
        <v>13.05</v>
      </c>
    </row>
    <row r="4495" spans="1:33" ht="15" customHeight="1">
      <c r="A4495" s="110" t="s">
        <v>14</v>
      </c>
      <c r="B4495" s="110"/>
      <c r="C4495" s="111" t="s">
        <v>2</v>
      </c>
      <c r="D4495" s="111" t="s">
        <v>3</v>
      </c>
      <c r="E4495" s="111" t="s">
        <v>4</v>
      </c>
      <c r="F4495" s="111" t="s">
        <v>5</v>
      </c>
      <c r="G4495" s="111" t="s">
        <v>6</v>
      </c>
      <c r="AA4495" s="6" t="s">
        <v>14</v>
      </c>
      <c r="AC4495" s="6" t="s">
        <v>2</v>
      </c>
      <c r="AD4495" s="6" t="s">
        <v>3</v>
      </c>
      <c r="AE4495" s="6" t="s">
        <v>4</v>
      </c>
      <c r="AF4495" s="104" t="s">
        <v>5</v>
      </c>
      <c r="AG4495" s="104" t="s">
        <v>6</v>
      </c>
    </row>
    <row r="4496" spans="1:33" ht="15" customHeight="1">
      <c r="A4496" s="112">
        <v>88316</v>
      </c>
      <c r="B4496" s="113" t="s">
        <v>2169</v>
      </c>
      <c r="C4496" s="112" t="s">
        <v>8</v>
      </c>
      <c r="D4496" s="112" t="s">
        <v>60</v>
      </c>
      <c r="E4496" s="114">
        <v>0.2</v>
      </c>
      <c r="F4496" s="115">
        <f t="shared" ref="F4496" si="1196">IF(D4496="H",$K$9*AF4496,$K$10*AF4496)</f>
        <v>12.84</v>
      </c>
      <c r="G4496" s="115">
        <f t="shared" ref="G4496" si="1197">TRUNC(F4496*E4496,2)</f>
        <v>2.56</v>
      </c>
      <c r="AA4496" s="6">
        <v>88316</v>
      </c>
      <c r="AB4496" s="6" t="s">
        <v>2169</v>
      </c>
      <c r="AC4496" s="6" t="s">
        <v>8</v>
      </c>
      <c r="AD4496" s="6" t="s">
        <v>60</v>
      </c>
      <c r="AE4496" s="6">
        <v>0.2</v>
      </c>
      <c r="AF4496" s="104">
        <v>17.12</v>
      </c>
      <c r="AG4496" s="104">
        <v>3.42</v>
      </c>
    </row>
    <row r="4497" spans="1:33" ht="15" customHeight="1">
      <c r="A4497" s="107"/>
      <c r="B4497" s="107"/>
      <c r="C4497" s="107"/>
      <c r="D4497" s="107"/>
      <c r="E4497" s="116" t="s">
        <v>17</v>
      </c>
      <c r="F4497" s="116"/>
      <c r="G4497" s="117">
        <f>SUM(G4496)</f>
        <v>2.56</v>
      </c>
      <c r="AE4497" s="6" t="s">
        <v>17</v>
      </c>
      <c r="AG4497" s="104">
        <v>3.42</v>
      </c>
    </row>
    <row r="4498" spans="1:33" ht="15" customHeight="1">
      <c r="A4498" s="107"/>
      <c r="B4498" s="107"/>
      <c r="C4498" s="107"/>
      <c r="D4498" s="107"/>
      <c r="E4498" s="118" t="s">
        <v>21</v>
      </c>
      <c r="F4498" s="118"/>
      <c r="G4498" s="119">
        <f>G4497+G4494</f>
        <v>12.34</v>
      </c>
      <c r="AE4498" s="6" t="s">
        <v>21</v>
      </c>
      <c r="AG4498" s="104">
        <v>16.47</v>
      </c>
    </row>
    <row r="4499" spans="1:33" ht="9.9499999999999993" customHeight="1">
      <c r="A4499" s="107"/>
      <c r="B4499" s="107"/>
      <c r="C4499" s="108"/>
      <c r="D4499" s="108"/>
      <c r="E4499" s="107"/>
      <c r="F4499" s="107"/>
      <c r="G4499" s="107"/>
    </row>
    <row r="4500" spans="1:33" ht="20.100000000000001" customHeight="1">
      <c r="A4500" s="109" t="s">
        <v>1415</v>
      </c>
      <c r="B4500" s="109"/>
      <c r="C4500" s="109"/>
      <c r="D4500" s="109"/>
      <c r="E4500" s="109"/>
      <c r="F4500" s="109"/>
      <c r="G4500" s="109"/>
      <c r="AA4500" s="6" t="s">
        <v>1415</v>
      </c>
    </row>
    <row r="4501" spans="1:33" ht="15" customHeight="1">
      <c r="A4501" s="110" t="s">
        <v>63</v>
      </c>
      <c r="B4501" s="110"/>
      <c r="C4501" s="111" t="s">
        <v>2</v>
      </c>
      <c r="D4501" s="111" t="s">
        <v>3</v>
      </c>
      <c r="E4501" s="111" t="s">
        <v>4</v>
      </c>
      <c r="F4501" s="111" t="s">
        <v>5</v>
      </c>
      <c r="G4501" s="111" t="s">
        <v>6</v>
      </c>
      <c r="AA4501" s="6" t="s">
        <v>63</v>
      </c>
      <c r="AC4501" s="6" t="s">
        <v>2</v>
      </c>
      <c r="AD4501" s="6" t="s">
        <v>3</v>
      </c>
      <c r="AE4501" s="6" t="s">
        <v>4</v>
      </c>
      <c r="AF4501" s="104" t="s">
        <v>5</v>
      </c>
      <c r="AG4501" s="104" t="s">
        <v>6</v>
      </c>
    </row>
    <row r="4502" spans="1:33" ht="20.100000000000001" customHeight="1">
      <c r="A4502" s="112" t="s">
        <v>1416</v>
      </c>
      <c r="B4502" s="113" t="s">
        <v>1414</v>
      </c>
      <c r="C4502" s="112" t="s">
        <v>8</v>
      </c>
      <c r="D4502" s="112" t="s">
        <v>644</v>
      </c>
      <c r="E4502" s="114">
        <v>1</v>
      </c>
      <c r="F4502" s="115">
        <f>0.75*AF4502</f>
        <v>36.787499999999994</v>
      </c>
      <c r="G4502" s="115">
        <f t="shared" ref="G4502" si="1198">TRUNC(F4502*E4502,2)</f>
        <v>36.78</v>
      </c>
      <c r="AA4502" s="6" t="s">
        <v>1416</v>
      </c>
      <c r="AB4502" s="6" t="s">
        <v>1414</v>
      </c>
      <c r="AC4502" s="6" t="s">
        <v>8</v>
      </c>
      <c r="AD4502" s="6" t="s">
        <v>644</v>
      </c>
      <c r="AE4502" s="6">
        <v>1</v>
      </c>
      <c r="AF4502" s="104">
        <v>49.05</v>
      </c>
      <c r="AG4502" s="104">
        <v>49.05</v>
      </c>
    </row>
    <row r="4503" spans="1:33" ht="15" customHeight="1">
      <c r="A4503" s="107"/>
      <c r="B4503" s="107"/>
      <c r="C4503" s="107"/>
      <c r="D4503" s="107"/>
      <c r="E4503" s="116" t="s">
        <v>75</v>
      </c>
      <c r="F4503" s="116"/>
      <c r="G4503" s="117">
        <f>SUM(G4502)</f>
        <v>36.78</v>
      </c>
      <c r="AE4503" s="6" t="s">
        <v>75</v>
      </c>
      <c r="AG4503" s="104">
        <v>49.05</v>
      </c>
    </row>
    <row r="4504" spans="1:33" ht="15" customHeight="1">
      <c r="A4504" s="110" t="s">
        <v>14</v>
      </c>
      <c r="B4504" s="110"/>
      <c r="C4504" s="111" t="s">
        <v>2</v>
      </c>
      <c r="D4504" s="111" t="s">
        <v>3</v>
      </c>
      <c r="E4504" s="111" t="s">
        <v>4</v>
      </c>
      <c r="F4504" s="111" t="s">
        <v>5</v>
      </c>
      <c r="G4504" s="111" t="s">
        <v>6</v>
      </c>
      <c r="AA4504" s="6" t="s">
        <v>14</v>
      </c>
      <c r="AC4504" s="6" t="s">
        <v>2</v>
      </c>
      <c r="AD4504" s="6" t="s">
        <v>3</v>
      </c>
      <c r="AE4504" s="6" t="s">
        <v>4</v>
      </c>
      <c r="AF4504" s="104" t="s">
        <v>5</v>
      </c>
      <c r="AG4504" s="104" t="s">
        <v>6</v>
      </c>
    </row>
    <row r="4505" spans="1:33" ht="15" customHeight="1">
      <c r="A4505" s="112">
        <v>88316</v>
      </c>
      <c r="B4505" s="113" t="s">
        <v>2169</v>
      </c>
      <c r="C4505" s="112" t="s">
        <v>8</v>
      </c>
      <c r="D4505" s="112" t="s">
        <v>60</v>
      </c>
      <c r="E4505" s="114">
        <v>0.2</v>
      </c>
      <c r="F4505" s="115">
        <f t="shared" ref="F4505" si="1199">IF(D4505="H",$K$9*AF4505,$K$10*AF4505)</f>
        <v>12.84</v>
      </c>
      <c r="G4505" s="115">
        <f t="shared" ref="G4505" si="1200">TRUNC(F4505*E4505,2)</f>
        <v>2.56</v>
      </c>
      <c r="AA4505" s="6">
        <v>88316</v>
      </c>
      <c r="AB4505" s="6" t="s">
        <v>2169</v>
      </c>
      <c r="AC4505" s="6" t="s">
        <v>8</v>
      </c>
      <c r="AD4505" s="6" t="s">
        <v>60</v>
      </c>
      <c r="AE4505" s="6">
        <v>0.2</v>
      </c>
      <c r="AF4505" s="104">
        <v>17.12</v>
      </c>
      <c r="AG4505" s="104">
        <v>3.42</v>
      </c>
    </row>
    <row r="4506" spans="1:33" ht="15" customHeight="1">
      <c r="A4506" s="107"/>
      <c r="B4506" s="107"/>
      <c r="C4506" s="107"/>
      <c r="D4506" s="107"/>
      <c r="E4506" s="116" t="s">
        <v>17</v>
      </c>
      <c r="F4506" s="116"/>
      <c r="G4506" s="117">
        <f>SUM(G4505)</f>
        <v>2.56</v>
      </c>
      <c r="AE4506" s="6" t="s">
        <v>17</v>
      </c>
      <c r="AG4506" s="104">
        <v>3.42</v>
      </c>
    </row>
    <row r="4507" spans="1:33" ht="15" customHeight="1">
      <c r="A4507" s="107"/>
      <c r="B4507" s="107"/>
      <c r="C4507" s="107"/>
      <c r="D4507" s="107"/>
      <c r="E4507" s="118" t="s">
        <v>21</v>
      </c>
      <c r="F4507" s="118"/>
      <c r="G4507" s="119">
        <f>G4506+G4503</f>
        <v>39.340000000000003</v>
      </c>
      <c r="AE4507" s="6" t="s">
        <v>21</v>
      </c>
      <c r="AG4507" s="104">
        <v>52.47</v>
      </c>
    </row>
    <row r="4508" spans="1:33" ht="9.9499999999999993" customHeight="1">
      <c r="A4508" s="107"/>
      <c r="B4508" s="107"/>
      <c r="C4508" s="108"/>
      <c r="D4508" s="108"/>
      <c r="E4508" s="107"/>
      <c r="F4508" s="107"/>
      <c r="G4508" s="107"/>
    </row>
    <row r="4509" spans="1:33" ht="20.100000000000001" customHeight="1">
      <c r="A4509" s="109" t="s">
        <v>1417</v>
      </c>
      <c r="B4509" s="109"/>
      <c r="C4509" s="109"/>
      <c r="D4509" s="109"/>
      <c r="E4509" s="109"/>
      <c r="F4509" s="109"/>
      <c r="G4509" s="109"/>
      <c r="AA4509" s="6" t="s">
        <v>1417</v>
      </c>
    </row>
    <row r="4510" spans="1:33" ht="15" customHeight="1">
      <c r="A4510" s="110" t="s">
        <v>63</v>
      </c>
      <c r="B4510" s="110"/>
      <c r="C4510" s="111" t="s">
        <v>2</v>
      </c>
      <c r="D4510" s="111" t="s">
        <v>3</v>
      </c>
      <c r="E4510" s="111" t="s">
        <v>4</v>
      </c>
      <c r="F4510" s="111" t="s">
        <v>5</v>
      </c>
      <c r="G4510" s="111" t="s">
        <v>6</v>
      </c>
      <c r="AA4510" s="6" t="s">
        <v>63</v>
      </c>
      <c r="AC4510" s="6" t="s">
        <v>2</v>
      </c>
      <c r="AD4510" s="6" t="s">
        <v>3</v>
      </c>
      <c r="AE4510" s="6" t="s">
        <v>4</v>
      </c>
      <c r="AF4510" s="104" t="s">
        <v>5</v>
      </c>
      <c r="AG4510" s="104" t="s">
        <v>6</v>
      </c>
    </row>
    <row r="4511" spans="1:33" ht="29.1" customHeight="1">
      <c r="A4511" s="112" t="s">
        <v>1418</v>
      </c>
      <c r="B4511" s="113" t="s">
        <v>2247</v>
      </c>
      <c r="C4511" s="112" t="s">
        <v>48</v>
      </c>
      <c r="D4511" s="112" t="s">
        <v>644</v>
      </c>
      <c r="E4511" s="114">
        <v>1</v>
      </c>
      <c r="F4511" s="115">
        <f>0.75*AF4511</f>
        <v>15.142500000000002</v>
      </c>
      <c r="G4511" s="115">
        <f t="shared" ref="G4511" si="1201">TRUNC(F4511*E4511,2)</f>
        <v>15.14</v>
      </c>
      <c r="AA4511" s="6" t="s">
        <v>1418</v>
      </c>
      <c r="AB4511" s="6" t="s">
        <v>2247</v>
      </c>
      <c r="AC4511" s="6" t="s">
        <v>48</v>
      </c>
      <c r="AD4511" s="6" t="s">
        <v>644</v>
      </c>
      <c r="AE4511" s="6">
        <v>1</v>
      </c>
      <c r="AF4511" s="104">
        <v>20.190000000000001</v>
      </c>
      <c r="AG4511" s="104">
        <v>20.190000000000001</v>
      </c>
    </row>
    <row r="4512" spans="1:33" ht="15" customHeight="1">
      <c r="A4512" s="107"/>
      <c r="B4512" s="107"/>
      <c r="C4512" s="107"/>
      <c r="D4512" s="107"/>
      <c r="E4512" s="116" t="s">
        <v>75</v>
      </c>
      <c r="F4512" s="116"/>
      <c r="G4512" s="117">
        <f>SUM(G4511)</f>
        <v>15.14</v>
      </c>
      <c r="AE4512" s="6" t="s">
        <v>75</v>
      </c>
      <c r="AG4512" s="104">
        <v>20.190000000000001</v>
      </c>
    </row>
    <row r="4513" spans="1:33" ht="15" customHeight="1">
      <c r="A4513" s="110" t="s">
        <v>14</v>
      </c>
      <c r="B4513" s="110"/>
      <c r="C4513" s="111" t="s">
        <v>2</v>
      </c>
      <c r="D4513" s="111" t="s">
        <v>3</v>
      </c>
      <c r="E4513" s="111" t="s">
        <v>4</v>
      </c>
      <c r="F4513" s="111" t="s">
        <v>5</v>
      </c>
      <c r="G4513" s="111" t="s">
        <v>6</v>
      </c>
      <c r="AA4513" s="6" t="s">
        <v>14</v>
      </c>
      <c r="AC4513" s="6" t="s">
        <v>2</v>
      </c>
      <c r="AD4513" s="6" t="s">
        <v>3</v>
      </c>
      <c r="AE4513" s="6" t="s">
        <v>4</v>
      </c>
      <c r="AF4513" s="104" t="s">
        <v>5</v>
      </c>
      <c r="AG4513" s="104" t="s">
        <v>6</v>
      </c>
    </row>
    <row r="4514" spans="1:33" ht="15" customHeight="1">
      <c r="A4514" s="112">
        <v>88316</v>
      </c>
      <c r="B4514" s="113" t="s">
        <v>2169</v>
      </c>
      <c r="C4514" s="112" t="s">
        <v>8</v>
      </c>
      <c r="D4514" s="112" t="s">
        <v>60</v>
      </c>
      <c r="E4514" s="114">
        <v>0.2</v>
      </c>
      <c r="F4514" s="115">
        <f t="shared" ref="F4514" si="1202">IF(D4514="H",$K$9*AF4514,$K$10*AF4514)</f>
        <v>12.84</v>
      </c>
      <c r="G4514" s="115">
        <f t="shared" ref="G4514" si="1203">TRUNC(F4514*E4514,2)</f>
        <v>2.56</v>
      </c>
      <c r="AA4514" s="6">
        <v>88316</v>
      </c>
      <c r="AB4514" s="6" t="s">
        <v>2169</v>
      </c>
      <c r="AC4514" s="6" t="s">
        <v>8</v>
      </c>
      <c r="AD4514" s="6" t="s">
        <v>60</v>
      </c>
      <c r="AE4514" s="6">
        <v>0.2</v>
      </c>
      <c r="AF4514" s="104">
        <v>17.12</v>
      </c>
      <c r="AG4514" s="104">
        <v>3.42</v>
      </c>
    </row>
    <row r="4515" spans="1:33" ht="15" customHeight="1">
      <c r="A4515" s="107"/>
      <c r="B4515" s="107"/>
      <c r="C4515" s="107"/>
      <c r="D4515" s="107"/>
      <c r="E4515" s="116" t="s">
        <v>17</v>
      </c>
      <c r="F4515" s="116"/>
      <c r="G4515" s="117">
        <f>SUM(G4514)</f>
        <v>2.56</v>
      </c>
      <c r="AE4515" s="6" t="s">
        <v>17</v>
      </c>
      <c r="AG4515" s="104">
        <v>3.42</v>
      </c>
    </row>
    <row r="4516" spans="1:33" ht="15" customHeight="1">
      <c r="A4516" s="107"/>
      <c r="B4516" s="107"/>
      <c r="C4516" s="107"/>
      <c r="D4516" s="107"/>
      <c r="E4516" s="118" t="s">
        <v>21</v>
      </c>
      <c r="F4516" s="118"/>
      <c r="G4516" s="119">
        <f>G4515+G4512</f>
        <v>17.7</v>
      </c>
      <c r="AE4516" s="6" t="s">
        <v>21</v>
      </c>
      <c r="AG4516" s="104">
        <v>23.61</v>
      </c>
    </row>
    <row r="4517" spans="1:33" ht="9.9499999999999993" customHeight="1">
      <c r="A4517" s="107"/>
      <c r="B4517" s="107"/>
      <c r="C4517" s="108"/>
      <c r="D4517" s="108"/>
      <c r="E4517" s="107"/>
      <c r="F4517" s="107"/>
      <c r="G4517" s="107"/>
    </row>
    <row r="4518" spans="1:33" ht="20.100000000000001" customHeight="1">
      <c r="A4518" s="109" t="s">
        <v>1419</v>
      </c>
      <c r="B4518" s="109"/>
      <c r="C4518" s="109"/>
      <c r="D4518" s="109"/>
      <c r="E4518" s="109"/>
      <c r="F4518" s="109"/>
      <c r="G4518" s="109"/>
      <c r="AA4518" s="6" t="s">
        <v>1419</v>
      </c>
    </row>
    <row r="4519" spans="1:33" ht="15" customHeight="1">
      <c r="A4519" s="110" t="s">
        <v>63</v>
      </c>
      <c r="B4519" s="110"/>
      <c r="C4519" s="111" t="s">
        <v>2</v>
      </c>
      <c r="D4519" s="111" t="s">
        <v>3</v>
      </c>
      <c r="E4519" s="111" t="s">
        <v>4</v>
      </c>
      <c r="F4519" s="111" t="s">
        <v>5</v>
      </c>
      <c r="G4519" s="111" t="s">
        <v>6</v>
      </c>
      <c r="AA4519" s="6" t="s">
        <v>63</v>
      </c>
      <c r="AC4519" s="6" t="s">
        <v>2</v>
      </c>
      <c r="AD4519" s="6" t="s">
        <v>3</v>
      </c>
      <c r="AE4519" s="6" t="s">
        <v>4</v>
      </c>
      <c r="AF4519" s="104" t="s">
        <v>5</v>
      </c>
      <c r="AG4519" s="104" t="s">
        <v>6</v>
      </c>
    </row>
    <row r="4520" spans="1:33">
      <c r="A4520" s="112">
        <v>1881</v>
      </c>
      <c r="B4520" s="113" t="s">
        <v>2248</v>
      </c>
      <c r="C4520" s="112" t="s">
        <v>48</v>
      </c>
      <c r="D4520" s="112" t="s">
        <v>644</v>
      </c>
      <c r="E4520" s="114">
        <v>1</v>
      </c>
      <c r="F4520" s="115">
        <f>0.75*AF4520</f>
        <v>224.77499999999998</v>
      </c>
      <c r="G4520" s="115">
        <f t="shared" ref="G4520" si="1204">TRUNC(F4520*E4520,2)</f>
        <v>224.77</v>
      </c>
      <c r="AA4520" s="6">
        <v>1881</v>
      </c>
      <c r="AB4520" s="6" t="s">
        <v>2248</v>
      </c>
      <c r="AC4520" s="6" t="s">
        <v>48</v>
      </c>
      <c r="AD4520" s="6" t="s">
        <v>644</v>
      </c>
      <c r="AE4520" s="6">
        <v>1</v>
      </c>
      <c r="AF4520" s="104">
        <v>299.7</v>
      </c>
      <c r="AG4520" s="104">
        <v>299.7</v>
      </c>
    </row>
    <row r="4521" spans="1:33" ht="15" customHeight="1">
      <c r="A4521" s="107"/>
      <c r="B4521" s="107"/>
      <c r="C4521" s="107"/>
      <c r="D4521" s="107"/>
      <c r="E4521" s="116" t="s">
        <v>75</v>
      </c>
      <c r="F4521" s="116"/>
      <c r="G4521" s="117">
        <f>SUM(G4520)</f>
        <v>224.77</v>
      </c>
      <c r="AE4521" s="6" t="s">
        <v>75</v>
      </c>
      <c r="AG4521" s="104">
        <v>299.7</v>
      </c>
    </row>
    <row r="4522" spans="1:33" ht="15" customHeight="1">
      <c r="A4522" s="110" t="s">
        <v>14</v>
      </c>
      <c r="B4522" s="110"/>
      <c r="C4522" s="111" t="s">
        <v>2</v>
      </c>
      <c r="D4522" s="111" t="s">
        <v>3</v>
      </c>
      <c r="E4522" s="111" t="s">
        <v>4</v>
      </c>
      <c r="F4522" s="111" t="s">
        <v>5</v>
      </c>
      <c r="G4522" s="111" t="s">
        <v>6</v>
      </c>
      <c r="AA4522" s="6" t="s">
        <v>14</v>
      </c>
      <c r="AC4522" s="6" t="s">
        <v>2</v>
      </c>
      <c r="AD4522" s="6" t="s">
        <v>3</v>
      </c>
      <c r="AE4522" s="6" t="s">
        <v>4</v>
      </c>
      <c r="AF4522" s="104" t="s">
        <v>5</v>
      </c>
      <c r="AG4522" s="104" t="s">
        <v>6</v>
      </c>
    </row>
    <row r="4523" spans="1:33" ht="15" customHeight="1">
      <c r="A4523" s="112" t="s">
        <v>1086</v>
      </c>
      <c r="B4523" s="113" t="s">
        <v>1744</v>
      </c>
      <c r="C4523" s="112" t="s">
        <v>8</v>
      </c>
      <c r="D4523" s="112" t="s">
        <v>36</v>
      </c>
      <c r="E4523" s="114">
        <v>3</v>
      </c>
      <c r="F4523" s="115">
        <f t="shared" ref="F4523" si="1205">IF(D4523="H",$K$9*AF4523,$K$10*AF4523)</f>
        <v>16.484999999999999</v>
      </c>
      <c r="G4523" s="115">
        <f t="shared" ref="G4523" si="1206">TRUNC(F4523*E4523,2)</f>
        <v>49.45</v>
      </c>
      <c r="AA4523" s="6" t="s">
        <v>1086</v>
      </c>
      <c r="AB4523" s="6" t="s">
        <v>1744</v>
      </c>
      <c r="AC4523" s="6" t="s">
        <v>8</v>
      </c>
      <c r="AD4523" s="6" t="s">
        <v>36</v>
      </c>
      <c r="AE4523" s="6">
        <v>3</v>
      </c>
      <c r="AF4523" s="104">
        <v>21.98</v>
      </c>
      <c r="AG4523" s="104">
        <v>65.94</v>
      </c>
    </row>
    <row r="4524" spans="1:33" ht="15" customHeight="1">
      <c r="A4524" s="107"/>
      <c r="B4524" s="107"/>
      <c r="C4524" s="107"/>
      <c r="D4524" s="107"/>
      <c r="E4524" s="116" t="s">
        <v>17</v>
      </c>
      <c r="F4524" s="116"/>
      <c r="G4524" s="117">
        <f>SUM(G4523)</f>
        <v>49.45</v>
      </c>
      <c r="AE4524" s="6" t="s">
        <v>17</v>
      </c>
      <c r="AG4524" s="104">
        <v>65.94</v>
      </c>
    </row>
    <row r="4525" spans="1:33" ht="15" customHeight="1">
      <c r="A4525" s="107"/>
      <c r="B4525" s="107"/>
      <c r="C4525" s="107"/>
      <c r="D4525" s="107"/>
      <c r="E4525" s="118" t="s">
        <v>21</v>
      </c>
      <c r="F4525" s="118"/>
      <c r="G4525" s="119">
        <f>G4524+G4521</f>
        <v>274.22000000000003</v>
      </c>
      <c r="AE4525" s="6" t="s">
        <v>21</v>
      </c>
      <c r="AG4525" s="104">
        <v>365.64</v>
      </c>
    </row>
    <row r="4526" spans="1:33" ht="9.9499999999999993" customHeight="1">
      <c r="A4526" s="107"/>
      <c r="B4526" s="107"/>
      <c r="C4526" s="108"/>
      <c r="D4526" s="108"/>
      <c r="E4526" s="107"/>
      <c r="F4526" s="107"/>
      <c r="G4526" s="107"/>
    </row>
    <row r="4527" spans="1:33" ht="20.100000000000001" customHeight="1">
      <c r="A4527" s="109" t="s">
        <v>1420</v>
      </c>
      <c r="B4527" s="109"/>
      <c r="C4527" s="109"/>
      <c r="D4527" s="109"/>
      <c r="E4527" s="109"/>
      <c r="F4527" s="109"/>
      <c r="G4527" s="109"/>
      <c r="AA4527" s="6" t="s">
        <v>1420</v>
      </c>
    </row>
    <row r="4528" spans="1:33" ht="15" customHeight="1">
      <c r="A4528" s="110" t="s">
        <v>63</v>
      </c>
      <c r="B4528" s="110"/>
      <c r="C4528" s="111" t="s">
        <v>2</v>
      </c>
      <c r="D4528" s="111" t="s">
        <v>3</v>
      </c>
      <c r="E4528" s="111" t="s">
        <v>4</v>
      </c>
      <c r="F4528" s="111" t="s">
        <v>5</v>
      </c>
      <c r="G4528" s="111" t="s">
        <v>6</v>
      </c>
      <c r="AA4528" s="6" t="s">
        <v>63</v>
      </c>
      <c r="AC4528" s="6" t="s">
        <v>2</v>
      </c>
      <c r="AD4528" s="6" t="s">
        <v>3</v>
      </c>
      <c r="AE4528" s="6" t="s">
        <v>4</v>
      </c>
      <c r="AF4528" s="104" t="s">
        <v>5</v>
      </c>
      <c r="AG4528" s="104" t="s">
        <v>6</v>
      </c>
    </row>
    <row r="4529" spans="1:33" ht="15" customHeight="1">
      <c r="A4529" s="112" t="s">
        <v>821</v>
      </c>
      <c r="B4529" s="113" t="s">
        <v>822</v>
      </c>
      <c r="C4529" s="112" t="s">
        <v>8</v>
      </c>
      <c r="D4529" s="112" t="s">
        <v>55</v>
      </c>
      <c r="E4529" s="114">
        <v>4.2000000000000003E-2</v>
      </c>
      <c r="F4529" s="115">
        <f t="shared" ref="F4529:F4530" si="1207">IF(D4529="H",$K$9*AF4529,$K$10*AF4529)</f>
        <v>1.71</v>
      </c>
      <c r="G4529" s="115">
        <f t="shared" ref="G4529:G4530" si="1208">TRUNC(F4529*E4529,2)</f>
        <v>7.0000000000000007E-2</v>
      </c>
      <c r="AA4529" s="6" t="s">
        <v>821</v>
      </c>
      <c r="AB4529" s="6" t="s">
        <v>822</v>
      </c>
      <c r="AC4529" s="6" t="s">
        <v>8</v>
      </c>
      <c r="AD4529" s="6" t="s">
        <v>55</v>
      </c>
      <c r="AE4529" s="6">
        <v>4.2000000000000003E-2</v>
      </c>
      <c r="AF4529" s="104">
        <v>2.2799999999999998</v>
      </c>
      <c r="AG4529" s="104">
        <v>0.09</v>
      </c>
    </row>
    <row r="4530" spans="1:33" ht="20.100000000000001" customHeight="1">
      <c r="A4530" s="112" t="s">
        <v>1421</v>
      </c>
      <c r="B4530" s="113" t="s">
        <v>1422</v>
      </c>
      <c r="C4530" s="112" t="s">
        <v>8</v>
      </c>
      <c r="D4530" s="112" t="s">
        <v>87</v>
      </c>
      <c r="E4530" s="114">
        <v>1.0353000000000001</v>
      </c>
      <c r="F4530" s="115">
        <f t="shared" si="1207"/>
        <v>19.035</v>
      </c>
      <c r="G4530" s="115">
        <f t="shared" si="1208"/>
        <v>19.7</v>
      </c>
      <c r="AA4530" s="6" t="s">
        <v>1421</v>
      </c>
      <c r="AB4530" s="6" t="s">
        <v>1422</v>
      </c>
      <c r="AC4530" s="6" t="s">
        <v>8</v>
      </c>
      <c r="AD4530" s="6" t="s">
        <v>87</v>
      </c>
      <c r="AE4530" s="6">
        <v>1.0353000000000001</v>
      </c>
      <c r="AF4530" s="104">
        <v>25.38</v>
      </c>
      <c r="AG4530" s="104">
        <v>26.27</v>
      </c>
    </row>
    <row r="4531" spans="1:33" ht="15" customHeight="1">
      <c r="A4531" s="107"/>
      <c r="B4531" s="107"/>
      <c r="C4531" s="107"/>
      <c r="D4531" s="107"/>
      <c r="E4531" s="116" t="s">
        <v>75</v>
      </c>
      <c r="F4531" s="116"/>
      <c r="G4531" s="117">
        <f>SUM(G4528:G4530)</f>
        <v>19.77</v>
      </c>
      <c r="AE4531" s="6" t="s">
        <v>75</v>
      </c>
      <c r="AG4531" s="104">
        <v>26.36</v>
      </c>
    </row>
    <row r="4532" spans="1:33" ht="15" customHeight="1">
      <c r="A4532" s="110" t="s">
        <v>96</v>
      </c>
      <c r="B4532" s="110"/>
      <c r="C4532" s="111" t="s">
        <v>2</v>
      </c>
      <c r="D4532" s="111" t="s">
        <v>3</v>
      </c>
      <c r="E4532" s="111" t="s">
        <v>4</v>
      </c>
      <c r="F4532" s="111" t="s">
        <v>5</v>
      </c>
      <c r="G4532" s="111" t="s">
        <v>6</v>
      </c>
      <c r="AA4532" s="6" t="s">
        <v>96</v>
      </c>
      <c r="AC4532" s="6" t="s">
        <v>2</v>
      </c>
      <c r="AD4532" s="6" t="s">
        <v>3</v>
      </c>
      <c r="AE4532" s="6" t="s">
        <v>4</v>
      </c>
      <c r="AF4532" s="104" t="s">
        <v>5</v>
      </c>
      <c r="AG4532" s="104" t="s">
        <v>6</v>
      </c>
    </row>
    <row r="4533" spans="1:33" ht="20.100000000000001" customHeight="1">
      <c r="A4533" s="112" t="s">
        <v>825</v>
      </c>
      <c r="B4533" s="113" t="s">
        <v>1742</v>
      </c>
      <c r="C4533" s="112" t="s">
        <v>8</v>
      </c>
      <c r="D4533" s="112" t="s">
        <v>36</v>
      </c>
      <c r="E4533" s="114">
        <v>7.5800000000000006E-2</v>
      </c>
      <c r="F4533" s="115">
        <f t="shared" ref="F4533:F4534" si="1209">IF(D4533="H",$K$9*AF4533,$K$10*AF4533)</f>
        <v>12.914999999999999</v>
      </c>
      <c r="G4533" s="115">
        <f t="shared" ref="G4533:G4534" si="1210">TRUNC(F4533*E4533,2)</f>
        <v>0.97</v>
      </c>
      <c r="AA4533" s="6" t="s">
        <v>825</v>
      </c>
      <c r="AB4533" s="6" t="s">
        <v>1742</v>
      </c>
      <c r="AC4533" s="6" t="s">
        <v>8</v>
      </c>
      <c r="AD4533" s="6" t="s">
        <v>36</v>
      </c>
      <c r="AE4533" s="6">
        <v>7.5800000000000006E-2</v>
      </c>
      <c r="AF4533" s="104">
        <v>17.22</v>
      </c>
      <c r="AG4533" s="104">
        <v>1.3</v>
      </c>
    </row>
    <row r="4534" spans="1:33" ht="20.100000000000001" customHeight="1">
      <c r="A4534" s="112" t="s">
        <v>605</v>
      </c>
      <c r="B4534" s="113" t="s">
        <v>1736</v>
      </c>
      <c r="C4534" s="112" t="s">
        <v>8</v>
      </c>
      <c r="D4534" s="112" t="s">
        <v>36</v>
      </c>
      <c r="E4534" s="114">
        <v>7.5800000000000006E-2</v>
      </c>
      <c r="F4534" s="115">
        <f t="shared" si="1209"/>
        <v>15.75</v>
      </c>
      <c r="G4534" s="115">
        <f t="shared" si="1210"/>
        <v>1.19</v>
      </c>
      <c r="AA4534" s="6" t="s">
        <v>605</v>
      </c>
      <c r="AB4534" s="6" t="s">
        <v>1736</v>
      </c>
      <c r="AC4534" s="6" t="s">
        <v>8</v>
      </c>
      <c r="AD4534" s="6" t="s">
        <v>36</v>
      </c>
      <c r="AE4534" s="6">
        <v>7.5800000000000006E-2</v>
      </c>
      <c r="AF4534" s="104">
        <v>21</v>
      </c>
      <c r="AG4534" s="104">
        <v>1.59</v>
      </c>
    </row>
    <row r="4535" spans="1:33" ht="18" customHeight="1">
      <c r="A4535" s="107"/>
      <c r="B4535" s="107"/>
      <c r="C4535" s="107"/>
      <c r="D4535" s="107"/>
      <c r="E4535" s="116" t="s">
        <v>99</v>
      </c>
      <c r="F4535" s="116"/>
      <c r="G4535" s="117">
        <f>SUM(G4533:G4534)</f>
        <v>2.16</v>
      </c>
      <c r="AE4535" s="6" t="s">
        <v>99</v>
      </c>
      <c r="AG4535" s="104">
        <v>2.89</v>
      </c>
    </row>
    <row r="4536" spans="1:33" ht="15" customHeight="1">
      <c r="A4536" s="107"/>
      <c r="B4536" s="107"/>
      <c r="C4536" s="107"/>
      <c r="D4536" s="107"/>
      <c r="E4536" s="118" t="s">
        <v>21</v>
      </c>
      <c r="F4536" s="118"/>
      <c r="G4536" s="119">
        <f>G4535+G4531</f>
        <v>21.93</v>
      </c>
      <c r="AE4536" s="6" t="s">
        <v>21</v>
      </c>
      <c r="AG4536" s="104">
        <v>29.25</v>
      </c>
    </row>
    <row r="4537" spans="1:33" ht="9.9499999999999993" customHeight="1">
      <c r="A4537" s="107"/>
      <c r="B4537" s="107"/>
      <c r="C4537" s="108"/>
      <c r="D4537" s="108"/>
      <c r="E4537" s="107"/>
      <c r="F4537" s="107"/>
      <c r="G4537" s="107"/>
    </row>
    <row r="4538" spans="1:33" ht="20.100000000000001" customHeight="1">
      <c r="A4538" s="109" t="s">
        <v>1423</v>
      </c>
      <c r="B4538" s="109"/>
      <c r="C4538" s="109"/>
      <c r="D4538" s="109"/>
      <c r="E4538" s="109"/>
      <c r="F4538" s="109"/>
      <c r="G4538" s="109"/>
      <c r="AA4538" s="6" t="s">
        <v>1423</v>
      </c>
    </row>
    <row r="4539" spans="1:33" ht="15" customHeight="1">
      <c r="A4539" s="110" t="s">
        <v>63</v>
      </c>
      <c r="B4539" s="110"/>
      <c r="C4539" s="111" t="s">
        <v>2</v>
      </c>
      <c r="D4539" s="111" t="s">
        <v>3</v>
      </c>
      <c r="E4539" s="111" t="s">
        <v>4</v>
      </c>
      <c r="F4539" s="111" t="s">
        <v>5</v>
      </c>
      <c r="G4539" s="111" t="s">
        <v>6</v>
      </c>
      <c r="AA4539" s="6" t="s">
        <v>63</v>
      </c>
      <c r="AC4539" s="6" t="s">
        <v>2</v>
      </c>
      <c r="AD4539" s="6" t="s">
        <v>3</v>
      </c>
      <c r="AE4539" s="6" t="s">
        <v>4</v>
      </c>
      <c r="AF4539" s="104" t="s">
        <v>5</v>
      </c>
      <c r="AG4539" s="104" t="s">
        <v>6</v>
      </c>
    </row>
    <row r="4540" spans="1:33" ht="15" customHeight="1">
      <c r="A4540" s="112" t="s">
        <v>821</v>
      </c>
      <c r="B4540" s="113" t="s">
        <v>822</v>
      </c>
      <c r="C4540" s="112" t="s">
        <v>8</v>
      </c>
      <c r="D4540" s="112" t="s">
        <v>55</v>
      </c>
      <c r="E4540" s="114">
        <v>2.7E-2</v>
      </c>
      <c r="F4540" s="115">
        <f t="shared" ref="F4540:F4541" si="1211">IF(D4540="H",$K$9*AF4540,$K$10*AF4540)</f>
        <v>1.71</v>
      </c>
      <c r="G4540" s="115">
        <f t="shared" ref="G4540:G4541" si="1212">TRUNC(F4540*E4540,2)</f>
        <v>0.04</v>
      </c>
      <c r="AA4540" s="6" t="s">
        <v>821</v>
      </c>
      <c r="AB4540" s="6" t="s">
        <v>822</v>
      </c>
      <c r="AC4540" s="6" t="s">
        <v>8</v>
      </c>
      <c r="AD4540" s="6" t="s">
        <v>55</v>
      </c>
      <c r="AE4540" s="6">
        <v>2.7E-2</v>
      </c>
      <c r="AF4540" s="104">
        <v>2.2799999999999998</v>
      </c>
      <c r="AG4540" s="104">
        <v>0.06</v>
      </c>
    </row>
    <row r="4541" spans="1:33" ht="20.100000000000001" customHeight="1">
      <c r="A4541" s="112" t="s">
        <v>1424</v>
      </c>
      <c r="B4541" s="113" t="s">
        <v>1425</v>
      </c>
      <c r="C4541" s="112" t="s">
        <v>8</v>
      </c>
      <c r="D4541" s="112" t="s">
        <v>87</v>
      </c>
      <c r="E4541" s="114">
        <v>1.0353000000000001</v>
      </c>
      <c r="F4541" s="115">
        <f t="shared" si="1211"/>
        <v>15.765000000000001</v>
      </c>
      <c r="G4541" s="115">
        <f t="shared" si="1212"/>
        <v>16.32</v>
      </c>
      <c r="AA4541" s="6" t="s">
        <v>1424</v>
      </c>
      <c r="AB4541" s="6" t="s">
        <v>1425</v>
      </c>
      <c r="AC4541" s="6" t="s">
        <v>8</v>
      </c>
      <c r="AD4541" s="6" t="s">
        <v>87</v>
      </c>
      <c r="AE4541" s="6">
        <v>1.0353000000000001</v>
      </c>
      <c r="AF4541" s="104">
        <v>21.02</v>
      </c>
      <c r="AG4541" s="104">
        <v>21.76</v>
      </c>
    </row>
    <row r="4542" spans="1:33" ht="15" customHeight="1">
      <c r="A4542" s="107"/>
      <c r="B4542" s="107"/>
      <c r="C4542" s="107"/>
      <c r="D4542" s="107"/>
      <c r="E4542" s="116" t="s">
        <v>75</v>
      </c>
      <c r="F4542" s="116"/>
      <c r="G4542" s="117">
        <f>SUM(G4539:G4541)</f>
        <v>16.36</v>
      </c>
      <c r="AE4542" s="6" t="s">
        <v>75</v>
      </c>
      <c r="AG4542" s="104">
        <v>21.82</v>
      </c>
    </row>
    <row r="4543" spans="1:33" ht="15" customHeight="1">
      <c r="A4543" s="110" t="s">
        <v>96</v>
      </c>
      <c r="B4543" s="110"/>
      <c r="C4543" s="111" t="s">
        <v>2</v>
      </c>
      <c r="D4543" s="111" t="s">
        <v>3</v>
      </c>
      <c r="E4543" s="111" t="s">
        <v>4</v>
      </c>
      <c r="F4543" s="111" t="s">
        <v>5</v>
      </c>
      <c r="G4543" s="111" t="s">
        <v>6</v>
      </c>
      <c r="AA4543" s="6" t="s">
        <v>96</v>
      </c>
      <c r="AC4543" s="6" t="s">
        <v>2</v>
      </c>
      <c r="AD4543" s="6" t="s">
        <v>3</v>
      </c>
      <c r="AE4543" s="6" t="s">
        <v>4</v>
      </c>
      <c r="AF4543" s="104" t="s">
        <v>5</v>
      </c>
      <c r="AG4543" s="104" t="s">
        <v>6</v>
      </c>
    </row>
    <row r="4544" spans="1:33" ht="20.100000000000001" customHeight="1">
      <c r="A4544" s="112" t="s">
        <v>825</v>
      </c>
      <c r="B4544" s="113" t="s">
        <v>1742</v>
      </c>
      <c r="C4544" s="112" t="s">
        <v>8</v>
      </c>
      <c r="D4544" s="112" t="s">
        <v>36</v>
      </c>
      <c r="E4544" s="114">
        <v>4.82E-2</v>
      </c>
      <c r="F4544" s="115">
        <f t="shared" ref="F4544:F4545" si="1213">IF(D4544="H",$K$9*AF4544,$K$10*AF4544)</f>
        <v>12.914999999999999</v>
      </c>
      <c r="G4544" s="115">
        <f t="shared" ref="G4544:G4545" si="1214">TRUNC(F4544*E4544,2)</f>
        <v>0.62</v>
      </c>
      <c r="AA4544" s="6" t="s">
        <v>825</v>
      </c>
      <c r="AB4544" s="6" t="s">
        <v>1742</v>
      </c>
      <c r="AC4544" s="6" t="s">
        <v>8</v>
      </c>
      <c r="AD4544" s="6" t="s">
        <v>36</v>
      </c>
      <c r="AE4544" s="6">
        <v>4.82E-2</v>
      </c>
      <c r="AF4544" s="104">
        <v>17.22</v>
      </c>
      <c r="AG4544" s="104">
        <v>0.83</v>
      </c>
    </row>
    <row r="4545" spans="1:33" ht="20.100000000000001" customHeight="1">
      <c r="A4545" s="112" t="s">
        <v>605</v>
      </c>
      <c r="B4545" s="113" t="s">
        <v>1736</v>
      </c>
      <c r="C4545" s="112" t="s">
        <v>8</v>
      </c>
      <c r="D4545" s="112" t="s">
        <v>36</v>
      </c>
      <c r="E4545" s="114">
        <v>4.82E-2</v>
      </c>
      <c r="F4545" s="115">
        <f t="shared" si="1213"/>
        <v>15.75</v>
      </c>
      <c r="G4545" s="115">
        <f t="shared" si="1214"/>
        <v>0.75</v>
      </c>
      <c r="AA4545" s="6" t="s">
        <v>605</v>
      </c>
      <c r="AB4545" s="6" t="s">
        <v>1736</v>
      </c>
      <c r="AC4545" s="6" t="s">
        <v>8</v>
      </c>
      <c r="AD4545" s="6" t="s">
        <v>36</v>
      </c>
      <c r="AE4545" s="6">
        <v>4.82E-2</v>
      </c>
      <c r="AF4545" s="104">
        <v>21</v>
      </c>
      <c r="AG4545" s="104">
        <v>1.01</v>
      </c>
    </row>
    <row r="4546" spans="1:33" ht="18" customHeight="1">
      <c r="A4546" s="107"/>
      <c r="B4546" s="107"/>
      <c r="C4546" s="107"/>
      <c r="D4546" s="107"/>
      <c r="E4546" s="116" t="s">
        <v>99</v>
      </c>
      <c r="F4546" s="116"/>
      <c r="G4546" s="117">
        <f>SUM(G4544:G4545)</f>
        <v>1.37</v>
      </c>
      <c r="AE4546" s="6" t="s">
        <v>99</v>
      </c>
      <c r="AG4546" s="104">
        <v>1.84</v>
      </c>
    </row>
    <row r="4547" spans="1:33" ht="15" customHeight="1">
      <c r="A4547" s="107"/>
      <c r="B4547" s="107"/>
      <c r="C4547" s="107"/>
      <c r="D4547" s="107"/>
      <c r="E4547" s="118" t="s">
        <v>21</v>
      </c>
      <c r="F4547" s="118"/>
      <c r="G4547" s="119">
        <f>G4546+G4542</f>
        <v>17.73</v>
      </c>
      <c r="AE4547" s="6" t="s">
        <v>21</v>
      </c>
      <c r="AG4547" s="104">
        <v>23.66</v>
      </c>
    </row>
    <row r="4548" spans="1:33" ht="9.9499999999999993" customHeight="1">
      <c r="A4548" s="107"/>
      <c r="B4548" s="107"/>
      <c r="C4548" s="108"/>
      <c r="D4548" s="108"/>
      <c r="E4548" s="107"/>
      <c r="F4548" s="107"/>
      <c r="G4548" s="107"/>
    </row>
    <row r="4549" spans="1:33" ht="20.100000000000001" customHeight="1">
      <c r="A4549" s="109" t="s">
        <v>1426</v>
      </c>
      <c r="B4549" s="109"/>
      <c r="C4549" s="109"/>
      <c r="D4549" s="109"/>
      <c r="E4549" s="109"/>
      <c r="F4549" s="109"/>
      <c r="G4549" s="109"/>
      <c r="AA4549" s="6" t="s">
        <v>1426</v>
      </c>
    </row>
    <row r="4550" spans="1:33" ht="15" customHeight="1">
      <c r="A4550" s="110" t="s">
        <v>63</v>
      </c>
      <c r="B4550" s="110"/>
      <c r="C4550" s="111" t="s">
        <v>2</v>
      </c>
      <c r="D4550" s="111" t="s">
        <v>3</v>
      </c>
      <c r="E4550" s="111" t="s">
        <v>4</v>
      </c>
      <c r="F4550" s="111" t="s">
        <v>5</v>
      </c>
      <c r="G4550" s="111" t="s">
        <v>6</v>
      </c>
      <c r="AA4550" s="6" t="s">
        <v>63</v>
      </c>
      <c r="AC4550" s="6" t="s">
        <v>2</v>
      </c>
      <c r="AD4550" s="6" t="s">
        <v>3</v>
      </c>
      <c r="AE4550" s="6" t="s">
        <v>4</v>
      </c>
      <c r="AF4550" s="104" t="s">
        <v>5</v>
      </c>
      <c r="AG4550" s="104" t="s">
        <v>6</v>
      </c>
    </row>
    <row r="4551" spans="1:33" ht="20.100000000000001" customHeight="1">
      <c r="A4551" s="112" t="s">
        <v>1427</v>
      </c>
      <c r="B4551" s="113" t="s">
        <v>1428</v>
      </c>
      <c r="C4551" s="112" t="s">
        <v>8</v>
      </c>
      <c r="D4551" s="112" t="s">
        <v>55</v>
      </c>
      <c r="E4551" s="114">
        <v>2</v>
      </c>
      <c r="F4551" s="115">
        <f t="shared" ref="F4551:F4553" si="1215">IF(D4551="H",$K$9*AF4551,$K$10*AF4551)</f>
        <v>3.3375000000000004</v>
      </c>
      <c r="G4551" s="115">
        <f t="shared" ref="G4551:G4553" si="1216">TRUNC(F4551*E4551,2)</f>
        <v>6.67</v>
      </c>
      <c r="AA4551" s="6" t="s">
        <v>1427</v>
      </c>
      <c r="AB4551" s="6" t="s">
        <v>1428</v>
      </c>
      <c r="AC4551" s="6" t="s">
        <v>8</v>
      </c>
      <c r="AD4551" s="6" t="s">
        <v>55</v>
      </c>
      <c r="AE4551" s="6">
        <v>2</v>
      </c>
      <c r="AF4551" s="104">
        <v>4.45</v>
      </c>
      <c r="AG4551" s="104">
        <v>8.9</v>
      </c>
    </row>
    <row r="4552" spans="1:33" ht="15" customHeight="1">
      <c r="A4552" s="112" t="s">
        <v>1429</v>
      </c>
      <c r="B4552" s="113" t="s">
        <v>1430</v>
      </c>
      <c r="C4552" s="112" t="s">
        <v>8</v>
      </c>
      <c r="D4552" s="112" t="s">
        <v>55</v>
      </c>
      <c r="E4552" s="114">
        <v>1</v>
      </c>
      <c r="F4552" s="115">
        <f t="shared" si="1215"/>
        <v>16.62</v>
      </c>
      <c r="G4552" s="115">
        <f t="shared" si="1216"/>
        <v>16.62</v>
      </c>
      <c r="AA4552" s="6" t="s">
        <v>1429</v>
      </c>
      <c r="AB4552" s="6" t="s">
        <v>1430</v>
      </c>
      <c r="AC4552" s="6" t="s">
        <v>8</v>
      </c>
      <c r="AD4552" s="6" t="s">
        <v>55</v>
      </c>
      <c r="AE4552" s="6">
        <v>1</v>
      </c>
      <c r="AF4552" s="104">
        <v>22.16</v>
      </c>
      <c r="AG4552" s="104">
        <v>22.16</v>
      </c>
    </row>
    <row r="4553" spans="1:33" ht="29.1" customHeight="1">
      <c r="A4553" s="112" t="s">
        <v>842</v>
      </c>
      <c r="B4553" s="113" t="s">
        <v>843</v>
      </c>
      <c r="C4553" s="112" t="s">
        <v>8</v>
      </c>
      <c r="D4553" s="112" t="s">
        <v>55</v>
      </c>
      <c r="E4553" s="114">
        <v>0.115</v>
      </c>
      <c r="F4553" s="115">
        <f t="shared" si="1215"/>
        <v>18.645</v>
      </c>
      <c r="G4553" s="115">
        <f t="shared" si="1216"/>
        <v>2.14</v>
      </c>
      <c r="AA4553" s="6" t="s">
        <v>842</v>
      </c>
      <c r="AB4553" s="6" t="s">
        <v>843</v>
      </c>
      <c r="AC4553" s="6" t="s">
        <v>8</v>
      </c>
      <c r="AD4553" s="6" t="s">
        <v>55</v>
      </c>
      <c r="AE4553" s="6">
        <v>0.115</v>
      </c>
      <c r="AF4553" s="104">
        <v>24.86</v>
      </c>
      <c r="AG4553" s="104">
        <v>2.85</v>
      </c>
    </row>
    <row r="4554" spans="1:33" ht="15" customHeight="1">
      <c r="A4554" s="107"/>
      <c r="B4554" s="107"/>
      <c r="C4554" s="107"/>
      <c r="D4554" s="107"/>
      <c r="E4554" s="116" t="s">
        <v>75</v>
      </c>
      <c r="F4554" s="116"/>
      <c r="G4554" s="117">
        <f>SUM(G4551:G4553)</f>
        <v>25.43</v>
      </c>
      <c r="AE4554" s="6" t="s">
        <v>75</v>
      </c>
      <c r="AG4554" s="104">
        <v>33.909999999999997</v>
      </c>
    </row>
    <row r="4555" spans="1:33" ht="15" customHeight="1">
      <c r="A4555" s="110" t="s">
        <v>96</v>
      </c>
      <c r="B4555" s="110"/>
      <c r="C4555" s="111" t="s">
        <v>2</v>
      </c>
      <c r="D4555" s="111" t="s">
        <v>3</v>
      </c>
      <c r="E4555" s="111" t="s">
        <v>4</v>
      </c>
      <c r="F4555" s="111" t="s">
        <v>5</v>
      </c>
      <c r="G4555" s="111" t="s">
        <v>6</v>
      </c>
      <c r="AA4555" s="6" t="s">
        <v>96</v>
      </c>
      <c r="AC4555" s="6" t="s">
        <v>2</v>
      </c>
      <c r="AD4555" s="6" t="s">
        <v>3</v>
      </c>
      <c r="AE4555" s="6" t="s">
        <v>4</v>
      </c>
      <c r="AF4555" s="104" t="s">
        <v>5</v>
      </c>
      <c r="AG4555" s="104" t="s">
        <v>6</v>
      </c>
    </row>
    <row r="4556" spans="1:33" ht="20.100000000000001" customHeight="1">
      <c r="A4556" s="112" t="s">
        <v>825</v>
      </c>
      <c r="B4556" s="113" t="s">
        <v>1742</v>
      </c>
      <c r="C4556" s="112" t="s">
        <v>8</v>
      </c>
      <c r="D4556" s="112" t="s">
        <v>36</v>
      </c>
      <c r="E4556" s="114">
        <v>0.18190000000000001</v>
      </c>
      <c r="F4556" s="115">
        <f t="shared" ref="F4556:F4557" si="1217">IF(D4556="H",$K$9*AF4556,$K$10*AF4556)</f>
        <v>12.914999999999999</v>
      </c>
      <c r="G4556" s="115">
        <f t="shared" ref="G4556:G4557" si="1218">TRUNC(F4556*E4556,2)</f>
        <v>2.34</v>
      </c>
      <c r="AA4556" s="6" t="s">
        <v>825</v>
      </c>
      <c r="AB4556" s="6" t="s">
        <v>1742</v>
      </c>
      <c r="AC4556" s="6" t="s">
        <v>8</v>
      </c>
      <c r="AD4556" s="6" t="s">
        <v>36</v>
      </c>
      <c r="AE4556" s="6">
        <v>0.18190000000000001</v>
      </c>
      <c r="AF4556" s="104">
        <v>17.22</v>
      </c>
      <c r="AG4556" s="104">
        <v>3.13</v>
      </c>
    </row>
    <row r="4557" spans="1:33" ht="20.100000000000001" customHeight="1">
      <c r="A4557" s="112" t="s">
        <v>605</v>
      </c>
      <c r="B4557" s="113" t="s">
        <v>1736</v>
      </c>
      <c r="C4557" s="112" t="s">
        <v>8</v>
      </c>
      <c r="D4557" s="112" t="s">
        <v>36</v>
      </c>
      <c r="E4557" s="114">
        <v>0.18190000000000001</v>
      </c>
      <c r="F4557" s="115">
        <f t="shared" si="1217"/>
        <v>15.75</v>
      </c>
      <c r="G4557" s="115">
        <f t="shared" si="1218"/>
        <v>2.86</v>
      </c>
      <c r="AA4557" s="6" t="s">
        <v>605</v>
      </c>
      <c r="AB4557" s="6" t="s">
        <v>1736</v>
      </c>
      <c r="AC4557" s="6" t="s">
        <v>8</v>
      </c>
      <c r="AD4557" s="6" t="s">
        <v>36</v>
      </c>
      <c r="AE4557" s="6">
        <v>0.18190000000000001</v>
      </c>
      <c r="AF4557" s="104">
        <v>21</v>
      </c>
      <c r="AG4557" s="104">
        <v>3.81</v>
      </c>
    </row>
    <row r="4558" spans="1:33" ht="18" customHeight="1">
      <c r="A4558" s="107"/>
      <c r="B4558" s="107"/>
      <c r="C4558" s="107"/>
      <c r="D4558" s="107"/>
      <c r="E4558" s="116" t="s">
        <v>99</v>
      </c>
      <c r="F4558" s="116"/>
      <c r="G4558" s="117">
        <f>SUM(G4556:G4557)</f>
        <v>5.1999999999999993</v>
      </c>
      <c r="AE4558" s="6" t="s">
        <v>99</v>
      </c>
      <c r="AG4558" s="104">
        <v>6.94</v>
      </c>
    </row>
    <row r="4559" spans="1:33" ht="15" customHeight="1">
      <c r="A4559" s="107"/>
      <c r="B4559" s="107"/>
      <c r="C4559" s="107"/>
      <c r="D4559" s="107"/>
      <c r="E4559" s="118" t="s">
        <v>21</v>
      </c>
      <c r="F4559" s="118"/>
      <c r="G4559" s="119">
        <f>G4558+G4554</f>
        <v>30.63</v>
      </c>
      <c r="AE4559" s="6" t="s">
        <v>21</v>
      </c>
      <c r="AG4559" s="104">
        <v>40.85</v>
      </c>
    </row>
    <row r="4560" spans="1:33" ht="9.9499999999999993" customHeight="1">
      <c r="A4560" s="107"/>
      <c r="B4560" s="107"/>
      <c r="C4560" s="108"/>
      <c r="D4560" s="108"/>
      <c r="E4560" s="107"/>
      <c r="F4560" s="107"/>
      <c r="G4560" s="107"/>
    </row>
    <row r="4561" spans="1:33" ht="20.100000000000001" customHeight="1">
      <c r="A4561" s="109" t="s">
        <v>1431</v>
      </c>
      <c r="B4561" s="109"/>
      <c r="C4561" s="109"/>
      <c r="D4561" s="109"/>
      <c r="E4561" s="109"/>
      <c r="F4561" s="109"/>
      <c r="G4561" s="109"/>
      <c r="AA4561" s="6" t="s">
        <v>1431</v>
      </c>
    </row>
    <row r="4562" spans="1:33" ht="15" customHeight="1">
      <c r="A4562" s="110" t="s">
        <v>63</v>
      </c>
      <c r="B4562" s="110"/>
      <c r="C4562" s="111" t="s">
        <v>2</v>
      </c>
      <c r="D4562" s="111" t="s">
        <v>3</v>
      </c>
      <c r="E4562" s="111" t="s">
        <v>4</v>
      </c>
      <c r="F4562" s="111" t="s">
        <v>5</v>
      </c>
      <c r="G4562" s="111" t="s">
        <v>6</v>
      </c>
      <c r="AA4562" s="6" t="s">
        <v>63</v>
      </c>
      <c r="AC4562" s="6" t="s">
        <v>2</v>
      </c>
      <c r="AD4562" s="6" t="s">
        <v>3</v>
      </c>
      <c r="AE4562" s="6" t="s">
        <v>4</v>
      </c>
      <c r="AF4562" s="104" t="s">
        <v>5</v>
      </c>
      <c r="AG4562" s="104" t="s">
        <v>6</v>
      </c>
    </row>
    <row r="4563" spans="1:33" ht="15" customHeight="1">
      <c r="A4563" s="112" t="s">
        <v>831</v>
      </c>
      <c r="B4563" s="113" t="s">
        <v>832</v>
      </c>
      <c r="C4563" s="112" t="s">
        <v>8</v>
      </c>
      <c r="D4563" s="112" t="s">
        <v>55</v>
      </c>
      <c r="E4563" s="114">
        <v>2.4500000000000001E-2</v>
      </c>
      <c r="F4563" s="115">
        <f t="shared" ref="F4563:F4568" si="1219">IF(D4563="H",$K$9*AF4563,$K$10*AF4563)</f>
        <v>45.18</v>
      </c>
      <c r="G4563" s="115">
        <f t="shared" ref="G4563:G4568" si="1220">TRUNC(F4563*E4563,2)</f>
        <v>1.1000000000000001</v>
      </c>
      <c r="AA4563" s="6" t="s">
        <v>831</v>
      </c>
      <c r="AB4563" s="6" t="s">
        <v>832</v>
      </c>
      <c r="AC4563" s="6" t="s">
        <v>8</v>
      </c>
      <c r="AD4563" s="6" t="s">
        <v>55</v>
      </c>
      <c r="AE4563" s="6">
        <v>2.4500000000000001E-2</v>
      </c>
      <c r="AF4563" s="104">
        <v>60.24</v>
      </c>
      <c r="AG4563" s="104">
        <v>1.47</v>
      </c>
    </row>
    <row r="4564" spans="1:33" ht="20.100000000000001" customHeight="1">
      <c r="A4564" s="112" t="s">
        <v>1427</v>
      </c>
      <c r="B4564" s="113" t="s">
        <v>1428</v>
      </c>
      <c r="C4564" s="112" t="s">
        <v>8</v>
      </c>
      <c r="D4564" s="112" t="s">
        <v>55</v>
      </c>
      <c r="E4564" s="114">
        <v>1</v>
      </c>
      <c r="F4564" s="115">
        <f t="shared" si="1219"/>
        <v>3.3375000000000004</v>
      </c>
      <c r="G4564" s="115">
        <f t="shared" si="1220"/>
        <v>3.33</v>
      </c>
      <c r="AA4564" s="6" t="s">
        <v>1427</v>
      </c>
      <c r="AB4564" s="6" t="s">
        <v>1428</v>
      </c>
      <c r="AC4564" s="6" t="s">
        <v>8</v>
      </c>
      <c r="AD4564" s="6" t="s">
        <v>55</v>
      </c>
      <c r="AE4564" s="6">
        <v>1</v>
      </c>
      <c r="AF4564" s="104">
        <v>4.45</v>
      </c>
      <c r="AG4564" s="104">
        <v>4.45</v>
      </c>
    </row>
    <row r="4565" spans="1:33" ht="15" customHeight="1">
      <c r="A4565" s="112" t="s">
        <v>821</v>
      </c>
      <c r="B4565" s="113" t="s">
        <v>822</v>
      </c>
      <c r="C4565" s="112" t="s">
        <v>8</v>
      </c>
      <c r="D4565" s="112" t="s">
        <v>55</v>
      </c>
      <c r="E4565" s="114">
        <v>5.0999999999999997E-2</v>
      </c>
      <c r="F4565" s="115">
        <f t="shared" si="1219"/>
        <v>1.71</v>
      </c>
      <c r="G4565" s="115">
        <f t="shared" si="1220"/>
        <v>0.08</v>
      </c>
      <c r="AA4565" s="6" t="s">
        <v>821</v>
      </c>
      <c r="AB4565" s="6" t="s">
        <v>822</v>
      </c>
      <c r="AC4565" s="6" t="s">
        <v>8</v>
      </c>
      <c r="AD4565" s="6" t="s">
        <v>55</v>
      </c>
      <c r="AE4565" s="6">
        <v>5.0999999999999997E-2</v>
      </c>
      <c r="AF4565" s="104">
        <v>2.2799999999999998</v>
      </c>
      <c r="AG4565" s="104">
        <v>0.11</v>
      </c>
    </row>
    <row r="4566" spans="1:33" ht="15" customHeight="1">
      <c r="A4566" s="112" t="s">
        <v>1432</v>
      </c>
      <c r="B4566" s="113" t="s">
        <v>1433</v>
      </c>
      <c r="C4566" s="112" t="s">
        <v>8</v>
      </c>
      <c r="D4566" s="112" t="s">
        <v>55</v>
      </c>
      <c r="E4566" s="114">
        <v>1</v>
      </c>
      <c r="F4566" s="115">
        <f t="shared" si="1219"/>
        <v>9.2099999999999991</v>
      </c>
      <c r="G4566" s="115">
        <f t="shared" si="1220"/>
        <v>9.2100000000000009</v>
      </c>
      <c r="AA4566" s="6" t="s">
        <v>1432</v>
      </c>
      <c r="AB4566" s="6" t="s">
        <v>1433</v>
      </c>
      <c r="AC4566" s="6" t="s">
        <v>8</v>
      </c>
      <c r="AD4566" s="6" t="s">
        <v>55</v>
      </c>
      <c r="AE4566" s="6">
        <v>1</v>
      </c>
      <c r="AF4566" s="104">
        <v>12.28</v>
      </c>
      <c r="AG4566" s="104">
        <v>12.28</v>
      </c>
    </row>
    <row r="4567" spans="1:33" ht="29.1" customHeight="1">
      <c r="A4567" s="112" t="s">
        <v>842</v>
      </c>
      <c r="B4567" s="113" t="s">
        <v>843</v>
      </c>
      <c r="C4567" s="112" t="s">
        <v>8</v>
      </c>
      <c r="D4567" s="112" t="s">
        <v>55</v>
      </c>
      <c r="E4567" s="114">
        <v>5.7500000000000002E-2</v>
      </c>
      <c r="F4567" s="115">
        <f t="shared" si="1219"/>
        <v>18.645</v>
      </c>
      <c r="G4567" s="115">
        <f t="shared" si="1220"/>
        <v>1.07</v>
      </c>
      <c r="AA4567" s="6" t="s">
        <v>842</v>
      </c>
      <c r="AB4567" s="6" t="s">
        <v>843</v>
      </c>
      <c r="AC4567" s="6" t="s">
        <v>8</v>
      </c>
      <c r="AD4567" s="6" t="s">
        <v>55</v>
      </c>
      <c r="AE4567" s="6">
        <v>5.7500000000000002E-2</v>
      </c>
      <c r="AF4567" s="104">
        <v>24.86</v>
      </c>
      <c r="AG4567" s="104">
        <v>1.42</v>
      </c>
    </row>
    <row r="4568" spans="1:33" ht="20.100000000000001" customHeight="1">
      <c r="A4568" s="112" t="s">
        <v>835</v>
      </c>
      <c r="B4568" s="113" t="s">
        <v>836</v>
      </c>
      <c r="C4568" s="112" t="s">
        <v>8</v>
      </c>
      <c r="D4568" s="112" t="s">
        <v>55</v>
      </c>
      <c r="E4568" s="114">
        <v>0.04</v>
      </c>
      <c r="F4568" s="115">
        <f t="shared" si="1219"/>
        <v>51.1875</v>
      </c>
      <c r="G4568" s="115">
        <f t="shared" si="1220"/>
        <v>2.04</v>
      </c>
      <c r="AA4568" s="6" t="s">
        <v>835</v>
      </c>
      <c r="AB4568" s="6" t="s">
        <v>836</v>
      </c>
      <c r="AC4568" s="6" t="s">
        <v>8</v>
      </c>
      <c r="AD4568" s="6" t="s">
        <v>55</v>
      </c>
      <c r="AE4568" s="6">
        <v>0.04</v>
      </c>
      <c r="AF4568" s="104">
        <v>68.25</v>
      </c>
      <c r="AG4568" s="104">
        <v>2.73</v>
      </c>
    </row>
    <row r="4569" spans="1:33" ht="15" customHeight="1">
      <c r="A4569" s="107"/>
      <c r="B4569" s="107"/>
      <c r="C4569" s="107"/>
      <c r="D4569" s="107"/>
      <c r="E4569" s="116" t="s">
        <v>75</v>
      </c>
      <c r="F4569" s="116"/>
      <c r="G4569" s="117">
        <f>SUM(G4563:G4568)</f>
        <v>16.830000000000002</v>
      </c>
      <c r="AE4569" s="6" t="s">
        <v>75</v>
      </c>
      <c r="AG4569" s="104">
        <v>22.46</v>
      </c>
    </row>
    <row r="4570" spans="1:33" ht="15" customHeight="1">
      <c r="A4570" s="110" t="s">
        <v>96</v>
      </c>
      <c r="B4570" s="110"/>
      <c r="C4570" s="111" t="s">
        <v>2</v>
      </c>
      <c r="D4570" s="111" t="s">
        <v>3</v>
      </c>
      <c r="E4570" s="111" t="s">
        <v>4</v>
      </c>
      <c r="F4570" s="111" t="s">
        <v>5</v>
      </c>
      <c r="G4570" s="111" t="s">
        <v>6</v>
      </c>
      <c r="AA4570" s="6" t="s">
        <v>96</v>
      </c>
      <c r="AC4570" s="6" t="s">
        <v>2</v>
      </c>
      <c r="AD4570" s="6" t="s">
        <v>3</v>
      </c>
      <c r="AE4570" s="6" t="s">
        <v>4</v>
      </c>
      <c r="AF4570" s="104" t="s">
        <v>5</v>
      </c>
      <c r="AG4570" s="104" t="s">
        <v>6</v>
      </c>
    </row>
    <row r="4571" spans="1:33" ht="20.100000000000001" customHeight="1">
      <c r="A4571" s="112" t="s">
        <v>825</v>
      </c>
      <c r="B4571" s="113" t="s">
        <v>1742</v>
      </c>
      <c r="C4571" s="112" t="s">
        <v>8</v>
      </c>
      <c r="D4571" s="112" t="s">
        <v>36</v>
      </c>
      <c r="E4571" s="114">
        <v>0.18190000000000001</v>
      </c>
      <c r="F4571" s="115">
        <f t="shared" ref="F4571:F4572" si="1221">IF(D4571="H",$K$9*AF4571,$K$10*AF4571)</f>
        <v>12.914999999999999</v>
      </c>
      <c r="G4571" s="115">
        <f t="shared" ref="G4571:G4572" si="1222">TRUNC(F4571*E4571,2)</f>
        <v>2.34</v>
      </c>
      <c r="AA4571" s="6" t="s">
        <v>825</v>
      </c>
      <c r="AB4571" s="6" t="s">
        <v>1742</v>
      </c>
      <c r="AC4571" s="6" t="s">
        <v>8</v>
      </c>
      <c r="AD4571" s="6" t="s">
        <v>36</v>
      </c>
      <c r="AE4571" s="6">
        <v>0.18190000000000001</v>
      </c>
      <c r="AF4571" s="104">
        <v>17.22</v>
      </c>
      <c r="AG4571" s="104">
        <v>3.13</v>
      </c>
    </row>
    <row r="4572" spans="1:33" ht="20.100000000000001" customHeight="1">
      <c r="A4572" s="112" t="s">
        <v>605</v>
      </c>
      <c r="B4572" s="113" t="s">
        <v>1736</v>
      </c>
      <c r="C4572" s="112" t="s">
        <v>8</v>
      </c>
      <c r="D4572" s="112" t="s">
        <v>36</v>
      </c>
      <c r="E4572" s="114">
        <v>0.18190000000000001</v>
      </c>
      <c r="F4572" s="115">
        <f t="shared" si="1221"/>
        <v>15.75</v>
      </c>
      <c r="G4572" s="115">
        <f t="shared" si="1222"/>
        <v>2.86</v>
      </c>
      <c r="AA4572" s="6" t="s">
        <v>605</v>
      </c>
      <c r="AB4572" s="6" t="s">
        <v>1736</v>
      </c>
      <c r="AC4572" s="6" t="s">
        <v>8</v>
      </c>
      <c r="AD4572" s="6" t="s">
        <v>36</v>
      </c>
      <c r="AE4572" s="6">
        <v>0.18190000000000001</v>
      </c>
      <c r="AF4572" s="104">
        <v>21</v>
      </c>
      <c r="AG4572" s="104">
        <v>3.81</v>
      </c>
    </row>
    <row r="4573" spans="1:33" ht="18" customHeight="1">
      <c r="A4573" s="107"/>
      <c r="B4573" s="107"/>
      <c r="C4573" s="107"/>
      <c r="D4573" s="107"/>
      <c r="E4573" s="116" t="s">
        <v>99</v>
      </c>
      <c r="F4573" s="116"/>
      <c r="G4573" s="117">
        <f>SUM(G4571:G4572)</f>
        <v>5.1999999999999993</v>
      </c>
      <c r="AE4573" s="6" t="s">
        <v>99</v>
      </c>
      <c r="AG4573" s="104">
        <v>6.94</v>
      </c>
    </row>
    <row r="4574" spans="1:33" ht="15" customHeight="1">
      <c r="A4574" s="107"/>
      <c r="B4574" s="107"/>
      <c r="C4574" s="107"/>
      <c r="D4574" s="107"/>
      <c r="E4574" s="118" t="s">
        <v>21</v>
      </c>
      <c r="F4574" s="118"/>
      <c r="G4574" s="119">
        <f>G4573+G4569</f>
        <v>22.03</v>
      </c>
      <c r="AE4574" s="6" t="s">
        <v>21</v>
      </c>
      <c r="AG4574" s="104">
        <v>29.4</v>
      </c>
    </row>
    <row r="4575" spans="1:33" ht="9.9499999999999993" customHeight="1">
      <c r="A4575" s="107"/>
      <c r="B4575" s="107"/>
      <c r="C4575" s="108"/>
      <c r="D4575" s="108"/>
      <c r="E4575" s="107"/>
      <c r="F4575" s="107"/>
      <c r="G4575" s="107"/>
    </row>
    <row r="4576" spans="1:33" ht="20.100000000000001" customHeight="1">
      <c r="A4576" s="109" t="s">
        <v>1434</v>
      </c>
      <c r="B4576" s="109"/>
      <c r="C4576" s="109"/>
      <c r="D4576" s="109"/>
      <c r="E4576" s="109"/>
      <c r="F4576" s="109"/>
      <c r="G4576" s="109"/>
      <c r="AA4576" s="6" t="s">
        <v>1434</v>
      </c>
    </row>
    <row r="4577" spans="1:33" ht="15" customHeight="1">
      <c r="A4577" s="110" t="s">
        <v>63</v>
      </c>
      <c r="B4577" s="110"/>
      <c r="C4577" s="111" t="s">
        <v>2</v>
      </c>
      <c r="D4577" s="111" t="s">
        <v>3</v>
      </c>
      <c r="E4577" s="111" t="s">
        <v>4</v>
      </c>
      <c r="F4577" s="111" t="s">
        <v>5</v>
      </c>
      <c r="G4577" s="111" t="s">
        <v>6</v>
      </c>
      <c r="AA4577" s="6" t="s">
        <v>63</v>
      </c>
      <c r="AC4577" s="6" t="s">
        <v>2</v>
      </c>
      <c r="AD4577" s="6" t="s">
        <v>3</v>
      </c>
      <c r="AE4577" s="6" t="s">
        <v>4</v>
      </c>
      <c r="AF4577" s="104" t="s">
        <v>5</v>
      </c>
      <c r="AG4577" s="104" t="s">
        <v>6</v>
      </c>
    </row>
    <row r="4578" spans="1:33" ht="20.100000000000001" customHeight="1">
      <c r="A4578" s="112" t="s">
        <v>1427</v>
      </c>
      <c r="B4578" s="113" t="s">
        <v>1428</v>
      </c>
      <c r="C4578" s="112" t="s">
        <v>8</v>
      </c>
      <c r="D4578" s="112" t="s">
        <v>55</v>
      </c>
      <c r="E4578" s="114">
        <v>2</v>
      </c>
      <c r="F4578" s="115">
        <f t="shared" ref="F4578:F4580" si="1223">IF(D4578="H",$K$9*AF4578,$K$10*AF4578)</f>
        <v>3.3375000000000004</v>
      </c>
      <c r="G4578" s="115">
        <f t="shared" ref="G4578:G4580" si="1224">TRUNC(F4578*E4578,2)</f>
        <v>6.67</v>
      </c>
      <c r="AA4578" s="6" t="s">
        <v>1427</v>
      </c>
      <c r="AB4578" s="6" t="s">
        <v>1428</v>
      </c>
      <c r="AC4578" s="6" t="s">
        <v>8</v>
      </c>
      <c r="AD4578" s="6" t="s">
        <v>55</v>
      </c>
      <c r="AE4578" s="6">
        <v>2</v>
      </c>
      <c r="AF4578" s="104">
        <v>4.45</v>
      </c>
      <c r="AG4578" s="104">
        <v>8.9</v>
      </c>
    </row>
    <row r="4579" spans="1:33" ht="20.100000000000001" customHeight="1">
      <c r="A4579" s="112" t="s">
        <v>1435</v>
      </c>
      <c r="B4579" s="113" t="s">
        <v>1436</v>
      </c>
      <c r="C4579" s="112" t="s">
        <v>8</v>
      </c>
      <c r="D4579" s="112" t="s">
        <v>55</v>
      </c>
      <c r="E4579" s="114">
        <v>1</v>
      </c>
      <c r="F4579" s="115">
        <f t="shared" si="1223"/>
        <v>13.86</v>
      </c>
      <c r="G4579" s="115">
        <f t="shared" si="1224"/>
        <v>13.86</v>
      </c>
      <c r="AA4579" s="6" t="s">
        <v>1435</v>
      </c>
      <c r="AB4579" s="6" t="s">
        <v>1436</v>
      </c>
      <c r="AC4579" s="6" t="s">
        <v>8</v>
      </c>
      <c r="AD4579" s="6" t="s">
        <v>55</v>
      </c>
      <c r="AE4579" s="6">
        <v>1</v>
      </c>
      <c r="AF4579" s="104">
        <v>18.48</v>
      </c>
      <c r="AG4579" s="104">
        <v>18.48</v>
      </c>
    </row>
    <row r="4580" spans="1:33" ht="29.1" customHeight="1">
      <c r="A4580" s="112" t="s">
        <v>842</v>
      </c>
      <c r="B4580" s="113" t="s">
        <v>843</v>
      </c>
      <c r="C4580" s="112" t="s">
        <v>8</v>
      </c>
      <c r="D4580" s="112" t="s">
        <v>55</v>
      </c>
      <c r="E4580" s="114">
        <v>0.115</v>
      </c>
      <c r="F4580" s="115">
        <f t="shared" si="1223"/>
        <v>18.645</v>
      </c>
      <c r="G4580" s="115">
        <f t="shared" si="1224"/>
        <v>2.14</v>
      </c>
      <c r="AA4580" s="6" t="s">
        <v>842</v>
      </c>
      <c r="AB4580" s="6" t="s">
        <v>843</v>
      </c>
      <c r="AC4580" s="6" t="s">
        <v>8</v>
      </c>
      <c r="AD4580" s="6" t="s">
        <v>55</v>
      </c>
      <c r="AE4580" s="6">
        <v>0.115</v>
      </c>
      <c r="AF4580" s="104">
        <v>24.86</v>
      </c>
      <c r="AG4580" s="104">
        <v>2.85</v>
      </c>
    </row>
    <row r="4581" spans="1:33" ht="15" customHeight="1">
      <c r="A4581" s="107"/>
      <c r="B4581" s="107"/>
      <c r="C4581" s="107"/>
      <c r="D4581" s="107"/>
      <c r="E4581" s="116" t="s">
        <v>75</v>
      </c>
      <c r="F4581" s="116"/>
      <c r="G4581" s="117">
        <f>SUM(G4578:G4580)</f>
        <v>22.67</v>
      </c>
      <c r="AE4581" s="6" t="s">
        <v>75</v>
      </c>
      <c r="AG4581" s="104">
        <v>30.23</v>
      </c>
    </row>
    <row r="4582" spans="1:33" ht="15" customHeight="1">
      <c r="A4582" s="110" t="s">
        <v>96</v>
      </c>
      <c r="B4582" s="110"/>
      <c r="C4582" s="111" t="s">
        <v>2</v>
      </c>
      <c r="D4582" s="111" t="s">
        <v>3</v>
      </c>
      <c r="E4582" s="111" t="s">
        <v>4</v>
      </c>
      <c r="F4582" s="111" t="s">
        <v>5</v>
      </c>
      <c r="G4582" s="111" t="s">
        <v>6</v>
      </c>
      <c r="AA4582" s="6" t="s">
        <v>96</v>
      </c>
      <c r="AC4582" s="6" t="s">
        <v>2</v>
      </c>
      <c r="AD4582" s="6" t="s">
        <v>3</v>
      </c>
      <c r="AE4582" s="6" t="s">
        <v>4</v>
      </c>
      <c r="AF4582" s="104" t="s">
        <v>5</v>
      </c>
      <c r="AG4582" s="104" t="s">
        <v>6</v>
      </c>
    </row>
    <row r="4583" spans="1:33" ht="20.100000000000001" customHeight="1">
      <c r="A4583" s="112" t="s">
        <v>825</v>
      </c>
      <c r="B4583" s="113" t="s">
        <v>1742</v>
      </c>
      <c r="C4583" s="112" t="s">
        <v>8</v>
      </c>
      <c r="D4583" s="112" t="s">
        <v>36</v>
      </c>
      <c r="E4583" s="114">
        <v>0.1288</v>
      </c>
      <c r="F4583" s="115">
        <f t="shared" ref="F4583:F4584" si="1225">IF(D4583="H",$K$9*AF4583,$K$10*AF4583)</f>
        <v>12.914999999999999</v>
      </c>
      <c r="G4583" s="115">
        <f t="shared" ref="G4583:G4584" si="1226">TRUNC(F4583*E4583,2)</f>
        <v>1.66</v>
      </c>
      <c r="AA4583" s="6" t="s">
        <v>825</v>
      </c>
      <c r="AB4583" s="6" t="s">
        <v>1742</v>
      </c>
      <c r="AC4583" s="6" t="s">
        <v>8</v>
      </c>
      <c r="AD4583" s="6" t="s">
        <v>36</v>
      </c>
      <c r="AE4583" s="6">
        <v>0.1288</v>
      </c>
      <c r="AF4583" s="104">
        <v>17.22</v>
      </c>
      <c r="AG4583" s="104">
        <v>2.21</v>
      </c>
    </row>
    <row r="4584" spans="1:33" ht="20.100000000000001" customHeight="1">
      <c r="A4584" s="112" t="s">
        <v>605</v>
      </c>
      <c r="B4584" s="113" t="s">
        <v>1736</v>
      </c>
      <c r="C4584" s="112" t="s">
        <v>8</v>
      </c>
      <c r="D4584" s="112" t="s">
        <v>36</v>
      </c>
      <c r="E4584" s="114">
        <v>0.1288</v>
      </c>
      <c r="F4584" s="115">
        <f t="shared" si="1225"/>
        <v>15.75</v>
      </c>
      <c r="G4584" s="115">
        <f t="shared" si="1226"/>
        <v>2.02</v>
      </c>
      <c r="AA4584" s="6" t="s">
        <v>605</v>
      </c>
      <c r="AB4584" s="6" t="s">
        <v>1736</v>
      </c>
      <c r="AC4584" s="6" t="s">
        <v>8</v>
      </c>
      <c r="AD4584" s="6" t="s">
        <v>36</v>
      </c>
      <c r="AE4584" s="6">
        <v>0.1288</v>
      </c>
      <c r="AF4584" s="104">
        <v>21</v>
      </c>
      <c r="AG4584" s="104">
        <v>2.7</v>
      </c>
    </row>
    <row r="4585" spans="1:33" ht="18" customHeight="1">
      <c r="A4585" s="107"/>
      <c r="B4585" s="107"/>
      <c r="C4585" s="107"/>
      <c r="D4585" s="107"/>
      <c r="E4585" s="116" t="s">
        <v>99</v>
      </c>
      <c r="F4585" s="116"/>
      <c r="G4585" s="117">
        <f>SUM(G4583:G4584)</f>
        <v>3.6799999999999997</v>
      </c>
      <c r="AE4585" s="6" t="s">
        <v>99</v>
      </c>
      <c r="AG4585" s="104">
        <v>4.91</v>
      </c>
    </row>
    <row r="4586" spans="1:33" ht="15" customHeight="1">
      <c r="A4586" s="107"/>
      <c r="B4586" s="107"/>
      <c r="C4586" s="107"/>
      <c r="D4586" s="107"/>
      <c r="E4586" s="118" t="s">
        <v>21</v>
      </c>
      <c r="F4586" s="118"/>
      <c r="G4586" s="119">
        <f>G4585+G4581</f>
        <v>26.35</v>
      </c>
      <c r="AE4586" s="6" t="s">
        <v>21</v>
      </c>
      <c r="AG4586" s="104">
        <v>35.14</v>
      </c>
    </row>
    <row r="4587" spans="1:33" ht="9.9499999999999993" customHeight="1">
      <c r="A4587" s="107"/>
      <c r="B4587" s="107"/>
      <c r="C4587" s="108"/>
      <c r="D4587" s="108"/>
      <c r="E4587" s="107"/>
      <c r="F4587" s="107"/>
      <c r="G4587" s="107"/>
    </row>
    <row r="4588" spans="1:33" ht="20.100000000000001" customHeight="1">
      <c r="A4588" s="109" t="s">
        <v>1437</v>
      </c>
      <c r="B4588" s="109"/>
      <c r="C4588" s="109"/>
      <c r="D4588" s="109"/>
      <c r="E4588" s="109"/>
      <c r="F4588" s="109"/>
      <c r="G4588" s="109"/>
      <c r="AA4588" s="6" t="s">
        <v>1437</v>
      </c>
    </row>
    <row r="4589" spans="1:33" ht="15" customHeight="1">
      <c r="A4589" s="110" t="s">
        <v>63</v>
      </c>
      <c r="B4589" s="110"/>
      <c r="C4589" s="111" t="s">
        <v>2</v>
      </c>
      <c r="D4589" s="111" t="s">
        <v>3</v>
      </c>
      <c r="E4589" s="111" t="s">
        <v>4</v>
      </c>
      <c r="F4589" s="111" t="s">
        <v>5</v>
      </c>
      <c r="G4589" s="111" t="s">
        <v>6</v>
      </c>
      <c r="AA4589" s="6" t="s">
        <v>63</v>
      </c>
      <c r="AC4589" s="6" t="s">
        <v>2</v>
      </c>
      <c r="AD4589" s="6" t="s">
        <v>3</v>
      </c>
      <c r="AE4589" s="6" t="s">
        <v>4</v>
      </c>
      <c r="AF4589" s="104" t="s">
        <v>5</v>
      </c>
      <c r="AG4589" s="104" t="s">
        <v>6</v>
      </c>
    </row>
    <row r="4590" spans="1:33" ht="20.100000000000001" customHeight="1">
      <c r="A4590" s="112" t="s">
        <v>1427</v>
      </c>
      <c r="B4590" s="113" t="s">
        <v>1428</v>
      </c>
      <c r="C4590" s="112" t="s">
        <v>8</v>
      </c>
      <c r="D4590" s="112" t="s">
        <v>55</v>
      </c>
      <c r="E4590" s="114">
        <v>2</v>
      </c>
      <c r="F4590" s="115">
        <f t="shared" ref="F4590:F4592" si="1227">IF(D4590="H",$K$9*AF4590,$K$10*AF4590)</f>
        <v>3.3375000000000004</v>
      </c>
      <c r="G4590" s="115">
        <f t="shared" ref="G4590:G4592" si="1228">TRUNC(F4590*E4590,2)</f>
        <v>6.67</v>
      </c>
      <c r="AA4590" s="6" t="s">
        <v>1427</v>
      </c>
      <c r="AB4590" s="6" t="s">
        <v>1428</v>
      </c>
      <c r="AC4590" s="6" t="s">
        <v>8</v>
      </c>
      <c r="AD4590" s="6" t="s">
        <v>55</v>
      </c>
      <c r="AE4590" s="6">
        <v>2</v>
      </c>
      <c r="AF4590" s="104">
        <v>4.45</v>
      </c>
      <c r="AG4590" s="104">
        <v>8.9</v>
      </c>
    </row>
    <row r="4591" spans="1:33" ht="20.100000000000001" customHeight="1">
      <c r="A4591" s="112" t="s">
        <v>1438</v>
      </c>
      <c r="B4591" s="113" t="s">
        <v>1439</v>
      </c>
      <c r="C4591" s="112" t="s">
        <v>8</v>
      </c>
      <c r="D4591" s="112" t="s">
        <v>55</v>
      </c>
      <c r="E4591" s="114">
        <v>1</v>
      </c>
      <c r="F4591" s="115">
        <f t="shared" si="1227"/>
        <v>13.162500000000001</v>
      </c>
      <c r="G4591" s="115">
        <f t="shared" si="1228"/>
        <v>13.16</v>
      </c>
      <c r="AA4591" s="6" t="s">
        <v>1438</v>
      </c>
      <c r="AB4591" s="6" t="s">
        <v>1439</v>
      </c>
      <c r="AC4591" s="6" t="s">
        <v>8</v>
      </c>
      <c r="AD4591" s="6" t="s">
        <v>55</v>
      </c>
      <c r="AE4591" s="6">
        <v>1</v>
      </c>
      <c r="AF4591" s="104">
        <v>17.55</v>
      </c>
      <c r="AG4591" s="104">
        <v>17.55</v>
      </c>
    </row>
    <row r="4592" spans="1:33" ht="29.1" customHeight="1">
      <c r="A4592" s="112" t="s">
        <v>842</v>
      </c>
      <c r="B4592" s="113" t="s">
        <v>843</v>
      </c>
      <c r="C4592" s="112" t="s">
        <v>8</v>
      </c>
      <c r="D4592" s="112" t="s">
        <v>55</v>
      </c>
      <c r="E4592" s="114">
        <v>0.115</v>
      </c>
      <c r="F4592" s="115">
        <f t="shared" si="1227"/>
        <v>18.645</v>
      </c>
      <c r="G4592" s="115">
        <f t="shared" si="1228"/>
        <v>2.14</v>
      </c>
      <c r="AA4592" s="6" t="s">
        <v>842</v>
      </c>
      <c r="AB4592" s="6" t="s">
        <v>843</v>
      </c>
      <c r="AC4592" s="6" t="s">
        <v>8</v>
      </c>
      <c r="AD4592" s="6" t="s">
        <v>55</v>
      </c>
      <c r="AE4592" s="6">
        <v>0.115</v>
      </c>
      <c r="AF4592" s="104">
        <v>24.86</v>
      </c>
      <c r="AG4592" s="104">
        <v>2.85</v>
      </c>
    </row>
    <row r="4593" spans="1:33" ht="15" customHeight="1">
      <c r="A4593" s="107"/>
      <c r="B4593" s="107"/>
      <c r="C4593" s="107"/>
      <c r="D4593" s="107"/>
      <c r="E4593" s="116" t="s">
        <v>75</v>
      </c>
      <c r="F4593" s="116"/>
      <c r="G4593" s="117">
        <f>SUM(G4590:G4592)</f>
        <v>21.97</v>
      </c>
      <c r="AE4593" s="6" t="s">
        <v>75</v>
      </c>
      <c r="AG4593" s="104">
        <v>29.3</v>
      </c>
    </row>
    <row r="4594" spans="1:33" ht="15" customHeight="1">
      <c r="A4594" s="110" t="s">
        <v>96</v>
      </c>
      <c r="B4594" s="110"/>
      <c r="C4594" s="111" t="s">
        <v>2</v>
      </c>
      <c r="D4594" s="111" t="s">
        <v>3</v>
      </c>
      <c r="E4594" s="111" t="s">
        <v>4</v>
      </c>
      <c r="F4594" s="111" t="s">
        <v>5</v>
      </c>
      <c r="G4594" s="111" t="s">
        <v>6</v>
      </c>
      <c r="AA4594" s="6" t="s">
        <v>96</v>
      </c>
      <c r="AC4594" s="6" t="s">
        <v>2</v>
      </c>
      <c r="AD4594" s="6" t="s">
        <v>3</v>
      </c>
      <c r="AE4594" s="6" t="s">
        <v>4</v>
      </c>
      <c r="AF4594" s="104" t="s">
        <v>5</v>
      </c>
      <c r="AG4594" s="104" t="s">
        <v>6</v>
      </c>
    </row>
    <row r="4595" spans="1:33" ht="20.100000000000001" customHeight="1">
      <c r="A4595" s="112" t="s">
        <v>825</v>
      </c>
      <c r="B4595" s="113" t="s">
        <v>1742</v>
      </c>
      <c r="C4595" s="112" t="s">
        <v>8</v>
      </c>
      <c r="D4595" s="112" t="s">
        <v>36</v>
      </c>
      <c r="E4595" s="114">
        <v>0.1288</v>
      </c>
      <c r="F4595" s="115">
        <f t="shared" ref="F4595:F4596" si="1229">IF(D4595="H",$K$9*AF4595,$K$10*AF4595)</f>
        <v>12.914999999999999</v>
      </c>
      <c r="G4595" s="115">
        <f t="shared" ref="G4595:G4596" si="1230">TRUNC(F4595*E4595,2)</f>
        <v>1.66</v>
      </c>
      <c r="AA4595" s="6" t="s">
        <v>825</v>
      </c>
      <c r="AB4595" s="6" t="s">
        <v>1742</v>
      </c>
      <c r="AC4595" s="6" t="s">
        <v>8</v>
      </c>
      <c r="AD4595" s="6" t="s">
        <v>36</v>
      </c>
      <c r="AE4595" s="6">
        <v>0.1288</v>
      </c>
      <c r="AF4595" s="104">
        <v>17.22</v>
      </c>
      <c r="AG4595" s="104">
        <v>2.21</v>
      </c>
    </row>
    <row r="4596" spans="1:33" ht="20.100000000000001" customHeight="1">
      <c r="A4596" s="112" t="s">
        <v>605</v>
      </c>
      <c r="B4596" s="113" t="s">
        <v>1736</v>
      </c>
      <c r="C4596" s="112" t="s">
        <v>8</v>
      </c>
      <c r="D4596" s="112" t="s">
        <v>36</v>
      </c>
      <c r="E4596" s="114">
        <v>0.1288</v>
      </c>
      <c r="F4596" s="115">
        <f t="shared" si="1229"/>
        <v>15.75</v>
      </c>
      <c r="G4596" s="115">
        <f t="shared" si="1230"/>
        <v>2.02</v>
      </c>
      <c r="AA4596" s="6" t="s">
        <v>605</v>
      </c>
      <c r="AB4596" s="6" t="s">
        <v>1736</v>
      </c>
      <c r="AC4596" s="6" t="s">
        <v>8</v>
      </c>
      <c r="AD4596" s="6" t="s">
        <v>36</v>
      </c>
      <c r="AE4596" s="6">
        <v>0.1288</v>
      </c>
      <c r="AF4596" s="104">
        <v>21</v>
      </c>
      <c r="AG4596" s="104">
        <v>2.7</v>
      </c>
    </row>
    <row r="4597" spans="1:33" ht="18" customHeight="1">
      <c r="A4597" s="107"/>
      <c r="B4597" s="107"/>
      <c r="C4597" s="107"/>
      <c r="D4597" s="107"/>
      <c r="E4597" s="116" t="s">
        <v>99</v>
      </c>
      <c r="F4597" s="116"/>
      <c r="G4597" s="117">
        <f>SUM(G4595:G4596)</f>
        <v>3.6799999999999997</v>
      </c>
      <c r="AE4597" s="6" t="s">
        <v>99</v>
      </c>
      <c r="AG4597" s="104">
        <v>4.91</v>
      </c>
    </row>
    <row r="4598" spans="1:33" ht="15" customHeight="1">
      <c r="A4598" s="107"/>
      <c r="B4598" s="107"/>
      <c r="C4598" s="107"/>
      <c r="D4598" s="107"/>
      <c r="E4598" s="118" t="s">
        <v>21</v>
      </c>
      <c r="F4598" s="118"/>
      <c r="G4598" s="119">
        <f>G4597+G4593</f>
        <v>25.65</v>
      </c>
      <c r="AE4598" s="6" t="s">
        <v>21</v>
      </c>
      <c r="AG4598" s="104">
        <v>34.21</v>
      </c>
    </row>
    <row r="4599" spans="1:33" ht="9.9499999999999993" customHeight="1">
      <c r="A4599" s="107"/>
      <c r="B4599" s="107"/>
      <c r="C4599" s="108"/>
      <c r="D4599" s="108"/>
      <c r="E4599" s="107"/>
      <c r="F4599" s="107"/>
      <c r="G4599" s="107"/>
    </row>
    <row r="4600" spans="1:33" ht="20.100000000000001" customHeight="1">
      <c r="A4600" s="109" t="s">
        <v>1440</v>
      </c>
      <c r="B4600" s="109"/>
      <c r="C4600" s="109"/>
      <c r="D4600" s="109"/>
      <c r="E4600" s="109"/>
      <c r="F4600" s="109"/>
      <c r="G4600" s="109"/>
      <c r="AA4600" s="6" t="s">
        <v>1440</v>
      </c>
    </row>
    <row r="4601" spans="1:33" ht="15" customHeight="1">
      <c r="A4601" s="110" t="s">
        <v>63</v>
      </c>
      <c r="B4601" s="110"/>
      <c r="C4601" s="111" t="s">
        <v>2</v>
      </c>
      <c r="D4601" s="111" t="s">
        <v>3</v>
      </c>
      <c r="E4601" s="111" t="s">
        <v>4</v>
      </c>
      <c r="F4601" s="111" t="s">
        <v>5</v>
      </c>
      <c r="G4601" s="111" t="s">
        <v>6</v>
      </c>
      <c r="AA4601" s="6" t="s">
        <v>63</v>
      </c>
      <c r="AC4601" s="6" t="s">
        <v>2</v>
      </c>
      <c r="AD4601" s="6" t="s">
        <v>3</v>
      </c>
      <c r="AE4601" s="6" t="s">
        <v>4</v>
      </c>
      <c r="AF4601" s="104" t="s">
        <v>5</v>
      </c>
      <c r="AG4601" s="104" t="s">
        <v>6</v>
      </c>
    </row>
    <row r="4602" spans="1:33" ht="20.100000000000001" customHeight="1">
      <c r="A4602" s="112" t="s">
        <v>1427</v>
      </c>
      <c r="B4602" s="113" t="s">
        <v>1428</v>
      </c>
      <c r="C4602" s="112" t="s">
        <v>8</v>
      </c>
      <c r="D4602" s="112" t="s">
        <v>55</v>
      </c>
      <c r="E4602" s="114">
        <v>2</v>
      </c>
      <c r="F4602" s="115">
        <f t="shared" ref="F4602:F4604" si="1231">IF(D4602="H",$K$9*AF4602,$K$10*AF4602)</f>
        <v>3.3375000000000004</v>
      </c>
      <c r="G4602" s="115">
        <f t="shared" ref="G4601:G4604" si="1232">TRUNC(F4602*E4602,2)</f>
        <v>6.67</v>
      </c>
      <c r="AA4602" s="6" t="s">
        <v>1427</v>
      </c>
      <c r="AB4602" s="6" t="s">
        <v>1428</v>
      </c>
      <c r="AC4602" s="6" t="s">
        <v>8</v>
      </c>
      <c r="AD4602" s="6" t="s">
        <v>55</v>
      </c>
      <c r="AE4602" s="6">
        <v>2</v>
      </c>
      <c r="AF4602" s="104">
        <v>4.45</v>
      </c>
      <c r="AG4602" s="104">
        <v>8.9</v>
      </c>
    </row>
    <row r="4603" spans="1:33" ht="20.100000000000001" customHeight="1">
      <c r="A4603" s="112" t="s">
        <v>1438</v>
      </c>
      <c r="B4603" s="113" t="s">
        <v>1439</v>
      </c>
      <c r="C4603" s="112" t="s">
        <v>8</v>
      </c>
      <c r="D4603" s="112" t="s">
        <v>55</v>
      </c>
      <c r="E4603" s="114">
        <v>1</v>
      </c>
      <c r="F4603" s="115">
        <f t="shared" si="1231"/>
        <v>13.162500000000001</v>
      </c>
      <c r="G4603" s="115">
        <f t="shared" si="1232"/>
        <v>13.16</v>
      </c>
      <c r="AA4603" s="6" t="s">
        <v>1438</v>
      </c>
      <c r="AB4603" s="6" t="s">
        <v>1439</v>
      </c>
      <c r="AC4603" s="6" t="s">
        <v>8</v>
      </c>
      <c r="AD4603" s="6" t="s">
        <v>55</v>
      </c>
      <c r="AE4603" s="6">
        <v>1</v>
      </c>
      <c r="AF4603" s="104">
        <v>17.55</v>
      </c>
      <c r="AG4603" s="104">
        <v>17.55</v>
      </c>
    </row>
    <row r="4604" spans="1:33" ht="29.1" customHeight="1">
      <c r="A4604" s="112" t="s">
        <v>842</v>
      </c>
      <c r="B4604" s="113" t="s">
        <v>843</v>
      </c>
      <c r="C4604" s="112" t="s">
        <v>8</v>
      </c>
      <c r="D4604" s="112" t="s">
        <v>55</v>
      </c>
      <c r="E4604" s="114">
        <v>0.115</v>
      </c>
      <c r="F4604" s="115">
        <f t="shared" si="1231"/>
        <v>18.645</v>
      </c>
      <c r="G4604" s="115">
        <f t="shared" si="1232"/>
        <v>2.14</v>
      </c>
      <c r="AA4604" s="6" t="s">
        <v>842</v>
      </c>
      <c r="AB4604" s="6" t="s">
        <v>843</v>
      </c>
      <c r="AC4604" s="6" t="s">
        <v>8</v>
      </c>
      <c r="AD4604" s="6" t="s">
        <v>55</v>
      </c>
      <c r="AE4604" s="6">
        <v>0.115</v>
      </c>
      <c r="AF4604" s="104">
        <v>24.86</v>
      </c>
      <c r="AG4604" s="104">
        <v>2.85</v>
      </c>
    </row>
    <row r="4605" spans="1:33" ht="15" customHeight="1">
      <c r="A4605" s="107"/>
      <c r="B4605" s="107"/>
      <c r="C4605" s="107"/>
      <c r="D4605" s="107"/>
      <c r="E4605" s="116" t="s">
        <v>75</v>
      </c>
      <c r="F4605" s="116"/>
      <c r="G4605" s="117">
        <f>SUM(G4602:G4604)</f>
        <v>21.97</v>
      </c>
      <c r="AE4605" s="6" t="s">
        <v>75</v>
      </c>
      <c r="AG4605" s="104">
        <v>29.3</v>
      </c>
    </row>
    <row r="4606" spans="1:33" ht="15" customHeight="1">
      <c r="A4606" s="110" t="s">
        <v>96</v>
      </c>
      <c r="B4606" s="110"/>
      <c r="C4606" s="111" t="s">
        <v>2</v>
      </c>
      <c r="D4606" s="111" t="s">
        <v>3</v>
      </c>
      <c r="E4606" s="111" t="s">
        <v>4</v>
      </c>
      <c r="F4606" s="111" t="s">
        <v>5</v>
      </c>
      <c r="G4606" s="111" t="s">
        <v>6</v>
      </c>
      <c r="AA4606" s="6" t="s">
        <v>96</v>
      </c>
      <c r="AC4606" s="6" t="s">
        <v>2</v>
      </c>
      <c r="AD4606" s="6" t="s">
        <v>3</v>
      </c>
      <c r="AE4606" s="6" t="s">
        <v>4</v>
      </c>
      <c r="AF4606" s="104" t="s">
        <v>5</v>
      </c>
      <c r="AG4606" s="104" t="s">
        <v>6</v>
      </c>
    </row>
    <row r="4607" spans="1:33" ht="20.100000000000001" customHeight="1">
      <c r="A4607" s="112" t="s">
        <v>825</v>
      </c>
      <c r="B4607" s="113" t="s">
        <v>1742</v>
      </c>
      <c r="C4607" s="112" t="s">
        <v>8</v>
      </c>
      <c r="D4607" s="112" t="s">
        <v>36</v>
      </c>
      <c r="E4607" s="114">
        <v>0.27289999999999998</v>
      </c>
      <c r="F4607" s="115">
        <f t="shared" ref="F4607:F4608" si="1233">IF(D4607="H",$K$9*AF4607,$K$10*AF4607)</f>
        <v>12.914999999999999</v>
      </c>
      <c r="G4607" s="115">
        <f t="shared" ref="G4607:G4608" si="1234">TRUNC(F4607*E4607,2)</f>
        <v>3.52</v>
      </c>
      <c r="AA4607" s="6" t="s">
        <v>825</v>
      </c>
      <c r="AB4607" s="6" t="s">
        <v>1742</v>
      </c>
      <c r="AC4607" s="6" t="s">
        <v>8</v>
      </c>
      <c r="AD4607" s="6" t="s">
        <v>36</v>
      </c>
      <c r="AE4607" s="6">
        <v>0.27289999999999998</v>
      </c>
      <c r="AF4607" s="104">
        <v>17.22</v>
      </c>
      <c r="AG4607" s="104">
        <v>4.6900000000000004</v>
      </c>
    </row>
    <row r="4608" spans="1:33" ht="20.100000000000001" customHeight="1">
      <c r="A4608" s="112" t="s">
        <v>605</v>
      </c>
      <c r="B4608" s="113" t="s">
        <v>1736</v>
      </c>
      <c r="C4608" s="112" t="s">
        <v>8</v>
      </c>
      <c r="D4608" s="112" t="s">
        <v>36</v>
      </c>
      <c r="E4608" s="114">
        <v>0.27289999999999998</v>
      </c>
      <c r="F4608" s="115">
        <f t="shared" si="1233"/>
        <v>15.75</v>
      </c>
      <c r="G4608" s="115">
        <f t="shared" si="1234"/>
        <v>4.29</v>
      </c>
      <c r="AA4608" s="6" t="s">
        <v>605</v>
      </c>
      <c r="AB4608" s="6" t="s">
        <v>1736</v>
      </c>
      <c r="AC4608" s="6" t="s">
        <v>8</v>
      </c>
      <c r="AD4608" s="6" t="s">
        <v>36</v>
      </c>
      <c r="AE4608" s="6">
        <v>0.27289999999999998</v>
      </c>
      <c r="AF4608" s="104">
        <v>21</v>
      </c>
      <c r="AG4608" s="104">
        <v>5.73</v>
      </c>
    </row>
    <row r="4609" spans="1:33" ht="18" customHeight="1">
      <c r="A4609" s="107"/>
      <c r="B4609" s="107"/>
      <c r="C4609" s="107"/>
      <c r="D4609" s="107"/>
      <c r="E4609" s="116" t="s">
        <v>99</v>
      </c>
      <c r="F4609" s="116"/>
      <c r="G4609" s="117">
        <f>SUM(G4607:G4608)</f>
        <v>7.8100000000000005</v>
      </c>
      <c r="AE4609" s="6" t="s">
        <v>99</v>
      </c>
      <c r="AG4609" s="104">
        <v>10.42</v>
      </c>
    </row>
    <row r="4610" spans="1:33" ht="15" customHeight="1">
      <c r="A4610" s="107"/>
      <c r="B4610" s="107"/>
      <c r="C4610" s="107"/>
      <c r="D4610" s="107"/>
      <c r="E4610" s="118" t="s">
        <v>21</v>
      </c>
      <c r="F4610" s="118"/>
      <c r="G4610" s="119">
        <f>G4609+G4605</f>
        <v>29.78</v>
      </c>
      <c r="AE4610" s="6" t="s">
        <v>21</v>
      </c>
      <c r="AG4610" s="104">
        <v>39.72</v>
      </c>
    </row>
    <row r="4611" spans="1:33" ht="9.9499999999999993" customHeight="1">
      <c r="A4611" s="107"/>
      <c r="B4611" s="107"/>
      <c r="C4611" s="108"/>
      <c r="D4611" s="108"/>
      <c r="E4611" s="107"/>
      <c r="F4611" s="107"/>
      <c r="G4611" s="107"/>
    </row>
    <row r="4612" spans="1:33" ht="20.100000000000001" customHeight="1">
      <c r="A4612" s="109" t="s">
        <v>1441</v>
      </c>
      <c r="B4612" s="109"/>
      <c r="C4612" s="109"/>
      <c r="D4612" s="109"/>
      <c r="E4612" s="109"/>
      <c r="F4612" s="109"/>
      <c r="G4612" s="109"/>
      <c r="AA4612" s="6" t="s">
        <v>1441</v>
      </c>
    </row>
    <row r="4613" spans="1:33" ht="15" customHeight="1">
      <c r="A4613" s="110" t="s">
        <v>63</v>
      </c>
      <c r="B4613" s="110"/>
      <c r="C4613" s="111" t="s">
        <v>2</v>
      </c>
      <c r="D4613" s="111" t="s">
        <v>3</v>
      </c>
      <c r="E4613" s="111" t="s">
        <v>4</v>
      </c>
      <c r="F4613" s="111" t="s">
        <v>5</v>
      </c>
      <c r="G4613" s="111" t="s">
        <v>6</v>
      </c>
      <c r="AA4613" s="6" t="s">
        <v>63</v>
      </c>
      <c r="AC4613" s="6" t="s">
        <v>2</v>
      </c>
      <c r="AD4613" s="6" t="s">
        <v>3</v>
      </c>
      <c r="AE4613" s="6" t="s">
        <v>4</v>
      </c>
      <c r="AF4613" s="104" t="s">
        <v>5</v>
      </c>
      <c r="AG4613" s="104" t="s">
        <v>6</v>
      </c>
    </row>
    <row r="4614" spans="1:33" ht="15" customHeight="1">
      <c r="A4614" s="207">
        <v>3353</v>
      </c>
      <c r="B4614" s="208" t="s">
        <v>2274</v>
      </c>
      <c r="C4614" s="209" t="s">
        <v>48</v>
      </c>
      <c r="D4614" s="209" t="s">
        <v>55</v>
      </c>
      <c r="E4614" s="219" t="s">
        <v>2010</v>
      </c>
      <c r="F4614" s="115">
        <f>0.75*AF4614</f>
        <v>18.3825</v>
      </c>
      <c r="G4614" s="115">
        <f>ROUND(F4614*E4614,2)</f>
        <v>18.38</v>
      </c>
      <c r="AA4614" s="6">
        <v>3353</v>
      </c>
      <c r="AB4614" s="6" t="s">
        <v>2274</v>
      </c>
      <c r="AC4614" s="6" t="s">
        <v>48</v>
      </c>
      <c r="AD4614" s="6" t="s">
        <v>55</v>
      </c>
      <c r="AE4614" s="6" t="s">
        <v>2010</v>
      </c>
      <c r="AF4614" s="104" t="s">
        <v>2275</v>
      </c>
      <c r="AG4614" s="104">
        <v>24.51</v>
      </c>
    </row>
    <row r="4615" spans="1:33" ht="15" customHeight="1">
      <c r="A4615" s="107"/>
      <c r="B4615" s="107"/>
      <c r="C4615" s="107"/>
      <c r="D4615" s="107"/>
      <c r="E4615" s="116" t="s">
        <v>75</v>
      </c>
      <c r="F4615" s="116"/>
      <c r="G4615" s="117">
        <f>SUM(G4613:G4614)</f>
        <v>18.38</v>
      </c>
      <c r="AE4615" s="6" t="s">
        <v>75</v>
      </c>
      <c r="AG4615" s="104">
        <v>24.51</v>
      </c>
    </row>
    <row r="4616" spans="1:33" ht="15" customHeight="1">
      <c r="A4616" s="110" t="s">
        <v>96</v>
      </c>
      <c r="B4616" s="110"/>
      <c r="C4616" s="111" t="s">
        <v>2</v>
      </c>
      <c r="D4616" s="111" t="s">
        <v>3</v>
      </c>
      <c r="E4616" s="111" t="s">
        <v>4</v>
      </c>
      <c r="F4616" s="111" t="s">
        <v>5</v>
      </c>
      <c r="G4616" s="111" t="s">
        <v>6</v>
      </c>
      <c r="AA4616" s="6" t="s">
        <v>96</v>
      </c>
      <c r="AC4616" s="6" t="s">
        <v>2</v>
      </c>
      <c r="AD4616" s="6" t="s">
        <v>3</v>
      </c>
      <c r="AE4616" s="6" t="s">
        <v>4</v>
      </c>
      <c r="AF4616" s="104" t="s">
        <v>5</v>
      </c>
      <c r="AG4616" s="104" t="s">
        <v>6</v>
      </c>
    </row>
    <row r="4617" spans="1:33" ht="15" customHeight="1">
      <c r="A4617" s="112" t="s">
        <v>825</v>
      </c>
      <c r="B4617" s="113" t="s">
        <v>1742</v>
      </c>
      <c r="C4617" s="112" t="s">
        <v>8</v>
      </c>
      <c r="D4617" s="112" t="s">
        <v>36</v>
      </c>
      <c r="E4617" s="114">
        <v>0.5</v>
      </c>
      <c r="F4617" s="115">
        <f t="shared" ref="F4617:F4618" si="1235">IF(D4617="H",$K$9*AF4617,$K$10*AF4617)</f>
        <v>12.914999999999999</v>
      </c>
      <c r="G4617" s="115">
        <f t="shared" ref="G4617:G4618" si="1236">TRUNC(F4617*E4617,2)</f>
        <v>6.45</v>
      </c>
      <c r="AA4617" s="6" t="s">
        <v>825</v>
      </c>
      <c r="AB4617" s="6" t="s">
        <v>1742</v>
      </c>
      <c r="AC4617" s="6" t="s">
        <v>8</v>
      </c>
      <c r="AD4617" s="6" t="s">
        <v>36</v>
      </c>
      <c r="AE4617" s="6">
        <v>0.5</v>
      </c>
      <c r="AF4617" s="104">
        <v>17.22</v>
      </c>
      <c r="AG4617" s="104">
        <v>8.61</v>
      </c>
    </row>
    <row r="4618" spans="1:33" ht="15" customHeight="1">
      <c r="A4618" s="112" t="s">
        <v>605</v>
      </c>
      <c r="B4618" s="113" t="s">
        <v>1736</v>
      </c>
      <c r="C4618" s="112" t="s">
        <v>8</v>
      </c>
      <c r="D4618" s="112" t="s">
        <v>36</v>
      </c>
      <c r="E4618" s="114">
        <v>0.5</v>
      </c>
      <c r="F4618" s="115">
        <f t="shared" si="1235"/>
        <v>15.75</v>
      </c>
      <c r="G4618" s="115">
        <f t="shared" si="1236"/>
        <v>7.87</v>
      </c>
      <c r="AA4618" s="6" t="s">
        <v>605</v>
      </c>
      <c r="AB4618" s="6" t="s">
        <v>1736</v>
      </c>
      <c r="AC4618" s="6" t="s">
        <v>8</v>
      </c>
      <c r="AD4618" s="6" t="s">
        <v>36</v>
      </c>
      <c r="AE4618" s="6">
        <v>0.5</v>
      </c>
      <c r="AF4618" s="104">
        <v>21</v>
      </c>
      <c r="AG4618" s="104">
        <v>10.5</v>
      </c>
    </row>
    <row r="4619" spans="1:33" ht="15" customHeight="1">
      <c r="A4619" s="107"/>
      <c r="B4619" s="107"/>
      <c r="C4619" s="107"/>
      <c r="D4619" s="107"/>
      <c r="E4619" s="116" t="s">
        <v>99</v>
      </c>
      <c r="F4619" s="116"/>
      <c r="G4619" s="117">
        <f>SUM(G4617:G4618)</f>
        <v>14.32</v>
      </c>
      <c r="AE4619" s="6" t="s">
        <v>99</v>
      </c>
      <c r="AG4619" s="104">
        <v>19.11</v>
      </c>
    </row>
    <row r="4620" spans="1:33" ht="15" customHeight="1">
      <c r="A4620" s="107"/>
      <c r="B4620" s="107"/>
      <c r="C4620" s="107"/>
      <c r="D4620" s="107"/>
      <c r="E4620" s="118" t="s">
        <v>21</v>
      </c>
      <c r="F4620" s="118"/>
      <c r="G4620" s="119">
        <f>G4619+G4615</f>
        <v>32.700000000000003</v>
      </c>
      <c r="AE4620" s="6" t="s">
        <v>21</v>
      </c>
      <c r="AG4620" s="104">
        <v>43.620000000000005</v>
      </c>
    </row>
    <row r="4621" spans="1:33" ht="9.9499999999999993" customHeight="1">
      <c r="A4621" s="107"/>
      <c r="B4621" s="107"/>
      <c r="C4621" s="108"/>
      <c r="D4621" s="108"/>
      <c r="E4621" s="107"/>
      <c r="F4621" s="107"/>
      <c r="G4621" s="107"/>
    </row>
    <row r="4622" spans="1:33" ht="20.100000000000001" customHeight="1">
      <c r="A4622" s="109" t="s">
        <v>1442</v>
      </c>
      <c r="B4622" s="109"/>
      <c r="C4622" s="109"/>
      <c r="D4622" s="109"/>
      <c r="E4622" s="109"/>
      <c r="F4622" s="109"/>
      <c r="G4622" s="109"/>
      <c r="AA4622" s="6" t="s">
        <v>1442</v>
      </c>
    </row>
    <row r="4623" spans="1:33" ht="15" customHeight="1">
      <c r="A4623" s="110" t="s">
        <v>63</v>
      </c>
      <c r="B4623" s="110"/>
      <c r="C4623" s="111" t="s">
        <v>2</v>
      </c>
      <c r="D4623" s="111" t="s">
        <v>3</v>
      </c>
      <c r="E4623" s="111" t="s">
        <v>4</v>
      </c>
      <c r="F4623" s="111" t="s">
        <v>5</v>
      </c>
      <c r="G4623" s="111" t="s">
        <v>6</v>
      </c>
      <c r="AA4623" s="6" t="s">
        <v>63</v>
      </c>
      <c r="AC4623" s="6" t="s">
        <v>2</v>
      </c>
      <c r="AD4623" s="6" t="s">
        <v>3</v>
      </c>
      <c r="AE4623" s="6" t="s">
        <v>4</v>
      </c>
      <c r="AF4623" s="104" t="s">
        <v>5</v>
      </c>
      <c r="AG4623" s="104" t="s">
        <v>6</v>
      </c>
    </row>
    <row r="4624" spans="1:33" ht="20.100000000000001" customHeight="1">
      <c r="A4624" s="112" t="s">
        <v>1443</v>
      </c>
      <c r="B4624" s="113" t="s">
        <v>1444</v>
      </c>
      <c r="C4624" s="112" t="s">
        <v>8</v>
      </c>
      <c r="D4624" s="112" t="s">
        <v>55</v>
      </c>
      <c r="E4624" s="114">
        <v>2</v>
      </c>
      <c r="F4624" s="115">
        <f t="shared" ref="F4624:F4626" si="1237">IF(D4624="H",$K$9*AF4624,$K$10*AF4624)</f>
        <v>2.5649999999999999</v>
      </c>
      <c r="G4624" s="115">
        <f t="shared" ref="G4624:G4626" si="1238">TRUNC(F4624*E4624,2)</f>
        <v>5.13</v>
      </c>
      <c r="AA4624" s="6" t="s">
        <v>1443</v>
      </c>
      <c r="AB4624" s="6" t="s">
        <v>1444</v>
      </c>
      <c r="AC4624" s="6" t="s">
        <v>8</v>
      </c>
      <c r="AD4624" s="6" t="s">
        <v>55</v>
      </c>
      <c r="AE4624" s="6">
        <v>2</v>
      </c>
      <c r="AF4624" s="104">
        <v>3.42</v>
      </c>
      <c r="AG4624" s="104">
        <v>6.84</v>
      </c>
    </row>
    <row r="4625" spans="1:33" ht="20.100000000000001" customHeight="1">
      <c r="A4625" s="112" t="s">
        <v>1445</v>
      </c>
      <c r="B4625" s="113" t="s">
        <v>1446</v>
      </c>
      <c r="C4625" s="112" t="s">
        <v>8</v>
      </c>
      <c r="D4625" s="112" t="s">
        <v>55</v>
      </c>
      <c r="E4625" s="114">
        <v>1</v>
      </c>
      <c r="F4625" s="115">
        <f t="shared" si="1237"/>
        <v>11.415000000000001</v>
      </c>
      <c r="G4625" s="115">
        <f t="shared" si="1238"/>
        <v>11.41</v>
      </c>
      <c r="AA4625" s="6" t="s">
        <v>1445</v>
      </c>
      <c r="AB4625" s="6" t="s">
        <v>1446</v>
      </c>
      <c r="AC4625" s="6" t="s">
        <v>8</v>
      </c>
      <c r="AD4625" s="6" t="s">
        <v>55</v>
      </c>
      <c r="AE4625" s="6">
        <v>1</v>
      </c>
      <c r="AF4625" s="104">
        <v>15.22</v>
      </c>
      <c r="AG4625" s="104">
        <v>15.22</v>
      </c>
    </row>
    <row r="4626" spans="1:33" ht="29.1" customHeight="1">
      <c r="A4626" s="112" t="s">
        <v>842</v>
      </c>
      <c r="B4626" s="113" t="s">
        <v>843</v>
      </c>
      <c r="C4626" s="112" t="s">
        <v>8</v>
      </c>
      <c r="D4626" s="112" t="s">
        <v>55</v>
      </c>
      <c r="E4626" s="114">
        <v>7.4999999999999997E-2</v>
      </c>
      <c r="F4626" s="115">
        <f t="shared" si="1237"/>
        <v>18.645</v>
      </c>
      <c r="G4626" s="115">
        <f t="shared" si="1238"/>
        <v>1.39</v>
      </c>
      <c r="AA4626" s="6" t="s">
        <v>842</v>
      </c>
      <c r="AB4626" s="6" t="s">
        <v>843</v>
      </c>
      <c r="AC4626" s="6" t="s">
        <v>8</v>
      </c>
      <c r="AD4626" s="6" t="s">
        <v>55</v>
      </c>
      <c r="AE4626" s="6">
        <v>7.4999999999999997E-2</v>
      </c>
      <c r="AF4626" s="104">
        <v>24.86</v>
      </c>
      <c r="AG4626" s="104">
        <v>1.86</v>
      </c>
    </row>
    <row r="4627" spans="1:33" ht="15" customHeight="1">
      <c r="A4627" s="107"/>
      <c r="B4627" s="107"/>
      <c r="C4627" s="107"/>
      <c r="D4627" s="107"/>
      <c r="E4627" s="116" t="s">
        <v>75</v>
      </c>
      <c r="F4627" s="116"/>
      <c r="G4627" s="117">
        <f>SUM(G4624:G4626)</f>
        <v>17.93</v>
      </c>
      <c r="AE4627" s="6" t="s">
        <v>75</v>
      </c>
      <c r="AG4627" s="104">
        <v>23.92</v>
      </c>
    </row>
    <row r="4628" spans="1:33" ht="15" customHeight="1">
      <c r="A4628" s="110" t="s">
        <v>96</v>
      </c>
      <c r="B4628" s="110"/>
      <c r="C4628" s="111" t="s">
        <v>2</v>
      </c>
      <c r="D4628" s="111" t="s">
        <v>3</v>
      </c>
      <c r="E4628" s="111" t="s">
        <v>4</v>
      </c>
      <c r="F4628" s="111" t="s">
        <v>5</v>
      </c>
      <c r="G4628" s="111" t="s">
        <v>6</v>
      </c>
      <c r="AA4628" s="6" t="s">
        <v>96</v>
      </c>
      <c r="AC4628" s="6" t="s">
        <v>2</v>
      </c>
      <c r="AD4628" s="6" t="s">
        <v>3</v>
      </c>
      <c r="AE4628" s="6" t="s">
        <v>4</v>
      </c>
      <c r="AF4628" s="104" t="s">
        <v>5</v>
      </c>
      <c r="AG4628" s="104" t="s">
        <v>6</v>
      </c>
    </row>
    <row r="4629" spans="1:33" ht="20.100000000000001" customHeight="1">
      <c r="A4629" s="112" t="s">
        <v>825</v>
      </c>
      <c r="B4629" s="113" t="s">
        <v>1742</v>
      </c>
      <c r="C4629" s="112" t="s">
        <v>8</v>
      </c>
      <c r="D4629" s="112" t="s">
        <v>36</v>
      </c>
      <c r="E4629" s="114">
        <v>0.17369999999999999</v>
      </c>
      <c r="F4629" s="115">
        <f t="shared" ref="F4629:F4630" si="1239">IF(D4629="H",$K$9*AF4629,$K$10*AF4629)</f>
        <v>12.914999999999999</v>
      </c>
      <c r="G4629" s="115">
        <f t="shared" ref="G4629:G4630" si="1240">TRUNC(F4629*E4629,2)</f>
        <v>2.2400000000000002</v>
      </c>
      <c r="AA4629" s="6" t="s">
        <v>825</v>
      </c>
      <c r="AB4629" s="6" t="s">
        <v>1742</v>
      </c>
      <c r="AC4629" s="6" t="s">
        <v>8</v>
      </c>
      <c r="AD4629" s="6" t="s">
        <v>36</v>
      </c>
      <c r="AE4629" s="6">
        <v>0.17369999999999999</v>
      </c>
      <c r="AF4629" s="104">
        <v>17.22</v>
      </c>
      <c r="AG4629" s="104">
        <v>2.99</v>
      </c>
    </row>
    <row r="4630" spans="1:33" ht="20.100000000000001" customHeight="1">
      <c r="A4630" s="112" t="s">
        <v>605</v>
      </c>
      <c r="B4630" s="113" t="s">
        <v>1736</v>
      </c>
      <c r="C4630" s="112" t="s">
        <v>8</v>
      </c>
      <c r="D4630" s="112" t="s">
        <v>36</v>
      </c>
      <c r="E4630" s="114">
        <v>0.17369999999999999</v>
      </c>
      <c r="F4630" s="115">
        <f t="shared" si="1239"/>
        <v>15.75</v>
      </c>
      <c r="G4630" s="115">
        <f t="shared" si="1240"/>
        <v>2.73</v>
      </c>
      <c r="AA4630" s="6" t="s">
        <v>605</v>
      </c>
      <c r="AB4630" s="6" t="s">
        <v>1736</v>
      </c>
      <c r="AC4630" s="6" t="s">
        <v>8</v>
      </c>
      <c r="AD4630" s="6" t="s">
        <v>36</v>
      </c>
      <c r="AE4630" s="6">
        <v>0.17369999999999999</v>
      </c>
      <c r="AF4630" s="104">
        <v>21</v>
      </c>
      <c r="AG4630" s="104">
        <v>3.64</v>
      </c>
    </row>
    <row r="4631" spans="1:33" ht="18" customHeight="1">
      <c r="A4631" s="107"/>
      <c r="B4631" s="107"/>
      <c r="C4631" s="107"/>
      <c r="D4631" s="107"/>
      <c r="E4631" s="116" t="s">
        <v>99</v>
      </c>
      <c r="F4631" s="116"/>
      <c r="G4631" s="117">
        <f>SUM(G4629:G4630)</f>
        <v>4.9700000000000006</v>
      </c>
      <c r="AE4631" s="6" t="s">
        <v>99</v>
      </c>
      <c r="AG4631" s="104">
        <v>6.63</v>
      </c>
    </row>
    <row r="4632" spans="1:33" ht="15" customHeight="1">
      <c r="A4632" s="107"/>
      <c r="B4632" s="107"/>
      <c r="C4632" s="107"/>
      <c r="D4632" s="107"/>
      <c r="E4632" s="118" t="s">
        <v>21</v>
      </c>
      <c r="F4632" s="118"/>
      <c r="G4632" s="119">
        <f>G4631+G4627</f>
        <v>22.9</v>
      </c>
      <c r="AE4632" s="6" t="s">
        <v>21</v>
      </c>
      <c r="AG4632" s="104">
        <v>30.55</v>
      </c>
    </row>
    <row r="4633" spans="1:33" ht="9.9499999999999993" customHeight="1">
      <c r="A4633" s="107"/>
      <c r="B4633" s="107"/>
      <c r="C4633" s="108"/>
      <c r="D4633" s="108"/>
      <c r="E4633" s="107"/>
      <c r="F4633" s="107"/>
      <c r="G4633" s="107"/>
    </row>
    <row r="4634" spans="1:33" ht="20.100000000000001" customHeight="1">
      <c r="A4634" s="109" t="s">
        <v>1447</v>
      </c>
      <c r="B4634" s="109"/>
      <c r="C4634" s="109"/>
      <c r="D4634" s="109"/>
      <c r="E4634" s="109"/>
      <c r="F4634" s="109"/>
      <c r="G4634" s="109"/>
      <c r="AA4634" s="6" t="s">
        <v>1447</v>
      </c>
    </row>
    <row r="4635" spans="1:33" ht="15" customHeight="1">
      <c r="A4635" s="110" t="s">
        <v>63</v>
      </c>
      <c r="B4635" s="110"/>
      <c r="C4635" s="111" t="s">
        <v>2</v>
      </c>
      <c r="D4635" s="111" t="s">
        <v>3</v>
      </c>
      <c r="E4635" s="111" t="s">
        <v>4</v>
      </c>
      <c r="F4635" s="111" t="s">
        <v>5</v>
      </c>
      <c r="G4635" s="111" t="s">
        <v>6</v>
      </c>
      <c r="AA4635" s="6" t="s">
        <v>63</v>
      </c>
      <c r="AC4635" s="6" t="s">
        <v>2</v>
      </c>
      <c r="AD4635" s="6" t="s">
        <v>3</v>
      </c>
      <c r="AE4635" s="6" t="s">
        <v>4</v>
      </c>
      <c r="AF4635" s="104" t="s">
        <v>5</v>
      </c>
      <c r="AG4635" s="104" t="s">
        <v>6</v>
      </c>
    </row>
    <row r="4636" spans="1:33" ht="20.100000000000001" customHeight="1">
      <c r="A4636" s="112" t="s">
        <v>1443</v>
      </c>
      <c r="B4636" s="113" t="s">
        <v>1444</v>
      </c>
      <c r="C4636" s="112" t="s">
        <v>8</v>
      </c>
      <c r="D4636" s="112" t="s">
        <v>55</v>
      </c>
      <c r="E4636" s="114">
        <v>2</v>
      </c>
      <c r="F4636" s="115">
        <f t="shared" ref="F4636:F4638" si="1241">IF(D4636="H",$K$9*AF4636,$K$10*AF4636)</f>
        <v>2.5649999999999999</v>
      </c>
      <c r="G4636" s="115">
        <f t="shared" ref="G4636:G4638" si="1242">TRUNC(F4636*E4636,2)</f>
        <v>5.13</v>
      </c>
      <c r="AA4636" s="6" t="s">
        <v>1443</v>
      </c>
      <c r="AB4636" s="6" t="s">
        <v>1444</v>
      </c>
      <c r="AC4636" s="6" t="s">
        <v>8</v>
      </c>
      <c r="AD4636" s="6" t="s">
        <v>55</v>
      </c>
      <c r="AE4636" s="6">
        <v>2</v>
      </c>
      <c r="AF4636" s="104">
        <v>3.42</v>
      </c>
      <c r="AG4636" s="104">
        <v>6.84</v>
      </c>
    </row>
    <row r="4637" spans="1:33" ht="20.100000000000001" customHeight="1">
      <c r="A4637" s="112" t="s">
        <v>1448</v>
      </c>
      <c r="B4637" s="113" t="s">
        <v>1449</v>
      </c>
      <c r="C4637" s="112" t="s">
        <v>8</v>
      </c>
      <c r="D4637" s="112" t="s">
        <v>55</v>
      </c>
      <c r="E4637" s="114">
        <v>1</v>
      </c>
      <c r="F4637" s="115">
        <f t="shared" si="1241"/>
        <v>11.73</v>
      </c>
      <c r="G4637" s="115">
        <f t="shared" si="1242"/>
        <v>11.73</v>
      </c>
      <c r="AA4637" s="6" t="s">
        <v>1448</v>
      </c>
      <c r="AB4637" s="6" t="s">
        <v>1449</v>
      </c>
      <c r="AC4637" s="6" t="s">
        <v>8</v>
      </c>
      <c r="AD4637" s="6" t="s">
        <v>55</v>
      </c>
      <c r="AE4637" s="6">
        <v>1</v>
      </c>
      <c r="AF4637" s="104">
        <v>15.64</v>
      </c>
      <c r="AG4637" s="104">
        <v>15.64</v>
      </c>
    </row>
    <row r="4638" spans="1:33" ht="29.1" customHeight="1">
      <c r="A4638" s="112" t="s">
        <v>842</v>
      </c>
      <c r="B4638" s="113" t="s">
        <v>843</v>
      </c>
      <c r="C4638" s="112" t="s">
        <v>8</v>
      </c>
      <c r="D4638" s="112" t="s">
        <v>55</v>
      </c>
      <c r="E4638" s="114">
        <v>7.4999999999999997E-2</v>
      </c>
      <c r="F4638" s="115">
        <f t="shared" si="1241"/>
        <v>18.645</v>
      </c>
      <c r="G4638" s="115">
        <f t="shared" si="1242"/>
        <v>1.39</v>
      </c>
      <c r="AA4638" s="6" t="s">
        <v>842</v>
      </c>
      <c r="AB4638" s="6" t="s">
        <v>843</v>
      </c>
      <c r="AC4638" s="6" t="s">
        <v>8</v>
      </c>
      <c r="AD4638" s="6" t="s">
        <v>55</v>
      </c>
      <c r="AE4638" s="6">
        <v>7.4999999999999997E-2</v>
      </c>
      <c r="AF4638" s="104">
        <v>24.86</v>
      </c>
      <c r="AG4638" s="104">
        <v>1.86</v>
      </c>
    </row>
    <row r="4639" spans="1:33" ht="15" customHeight="1">
      <c r="A4639" s="107"/>
      <c r="B4639" s="107"/>
      <c r="C4639" s="107"/>
      <c r="D4639" s="107"/>
      <c r="E4639" s="116" t="s">
        <v>75</v>
      </c>
      <c r="F4639" s="116"/>
      <c r="G4639" s="117">
        <f>SUM(G4636:G4638)</f>
        <v>18.25</v>
      </c>
      <c r="AE4639" s="6" t="s">
        <v>75</v>
      </c>
      <c r="AG4639" s="104">
        <v>24.34</v>
      </c>
    </row>
    <row r="4640" spans="1:33" ht="15" customHeight="1">
      <c r="A4640" s="110" t="s">
        <v>96</v>
      </c>
      <c r="B4640" s="110"/>
      <c r="C4640" s="111" t="s">
        <v>2</v>
      </c>
      <c r="D4640" s="111" t="s">
        <v>3</v>
      </c>
      <c r="E4640" s="111" t="s">
        <v>4</v>
      </c>
      <c r="F4640" s="111" t="s">
        <v>5</v>
      </c>
      <c r="G4640" s="111" t="s">
        <v>6</v>
      </c>
      <c r="AA4640" s="6" t="s">
        <v>96</v>
      </c>
      <c r="AC4640" s="6" t="s">
        <v>2</v>
      </c>
      <c r="AD4640" s="6" t="s">
        <v>3</v>
      </c>
      <c r="AE4640" s="6" t="s">
        <v>4</v>
      </c>
      <c r="AF4640" s="104" t="s">
        <v>5</v>
      </c>
      <c r="AG4640" s="104" t="s">
        <v>6</v>
      </c>
    </row>
    <row r="4641" spans="1:33" ht="20.100000000000001" customHeight="1">
      <c r="A4641" s="112" t="s">
        <v>825</v>
      </c>
      <c r="B4641" s="113" t="s">
        <v>1742</v>
      </c>
      <c r="C4641" s="112" t="s">
        <v>8</v>
      </c>
      <c r="D4641" s="112" t="s">
        <v>36</v>
      </c>
      <c r="E4641" s="114">
        <v>0.17369999999999999</v>
      </c>
      <c r="F4641" s="115">
        <f t="shared" ref="F4641:F4642" si="1243">IF(D4641="H",$K$9*AF4641,$K$10*AF4641)</f>
        <v>12.914999999999999</v>
      </c>
      <c r="G4641" s="115">
        <f t="shared" ref="G4641:G4642" si="1244">TRUNC(F4641*E4641,2)</f>
        <v>2.2400000000000002</v>
      </c>
      <c r="AA4641" s="6" t="s">
        <v>825</v>
      </c>
      <c r="AB4641" s="6" t="s">
        <v>1742</v>
      </c>
      <c r="AC4641" s="6" t="s">
        <v>8</v>
      </c>
      <c r="AD4641" s="6" t="s">
        <v>36</v>
      </c>
      <c r="AE4641" s="6">
        <v>0.17369999999999999</v>
      </c>
      <c r="AF4641" s="104">
        <v>17.22</v>
      </c>
      <c r="AG4641" s="104">
        <v>2.99</v>
      </c>
    </row>
    <row r="4642" spans="1:33" ht="20.100000000000001" customHeight="1">
      <c r="A4642" s="112" t="s">
        <v>605</v>
      </c>
      <c r="B4642" s="113" t="s">
        <v>1736</v>
      </c>
      <c r="C4642" s="112" t="s">
        <v>8</v>
      </c>
      <c r="D4642" s="112" t="s">
        <v>36</v>
      </c>
      <c r="E4642" s="114">
        <v>0.17369999999999999</v>
      </c>
      <c r="F4642" s="115">
        <f t="shared" si="1243"/>
        <v>15.75</v>
      </c>
      <c r="G4642" s="115">
        <f t="shared" si="1244"/>
        <v>2.73</v>
      </c>
      <c r="AA4642" s="6" t="s">
        <v>605</v>
      </c>
      <c r="AB4642" s="6" t="s">
        <v>1736</v>
      </c>
      <c r="AC4642" s="6" t="s">
        <v>8</v>
      </c>
      <c r="AD4642" s="6" t="s">
        <v>36</v>
      </c>
      <c r="AE4642" s="6">
        <v>0.17369999999999999</v>
      </c>
      <c r="AF4642" s="104">
        <v>21</v>
      </c>
      <c r="AG4642" s="104">
        <v>3.64</v>
      </c>
    </row>
    <row r="4643" spans="1:33" ht="18" customHeight="1">
      <c r="A4643" s="107"/>
      <c r="B4643" s="107"/>
      <c r="C4643" s="107"/>
      <c r="D4643" s="107"/>
      <c r="E4643" s="116" t="s">
        <v>99</v>
      </c>
      <c r="F4643" s="116"/>
      <c r="G4643" s="117">
        <f>SUM(G4641:G4642)</f>
        <v>4.9700000000000006</v>
      </c>
      <c r="AE4643" s="6" t="s">
        <v>99</v>
      </c>
      <c r="AG4643" s="104">
        <v>6.63</v>
      </c>
    </row>
    <row r="4644" spans="1:33" ht="15" customHeight="1">
      <c r="A4644" s="107"/>
      <c r="B4644" s="107"/>
      <c r="C4644" s="107"/>
      <c r="D4644" s="107"/>
      <c r="E4644" s="118" t="s">
        <v>21</v>
      </c>
      <c r="F4644" s="118"/>
      <c r="G4644" s="119">
        <f>G4643+G4639</f>
        <v>23.22</v>
      </c>
      <c r="AE4644" s="6" t="s">
        <v>21</v>
      </c>
      <c r="AG4644" s="104">
        <v>30.97</v>
      </c>
    </row>
    <row r="4645" spans="1:33" ht="9.9499999999999993" customHeight="1">
      <c r="A4645" s="107"/>
      <c r="B4645" s="107"/>
      <c r="C4645" s="108"/>
      <c r="D4645" s="108"/>
      <c r="E4645" s="107"/>
      <c r="F4645" s="107"/>
      <c r="G4645" s="107"/>
    </row>
    <row r="4646" spans="1:33" ht="20.100000000000001" customHeight="1">
      <c r="A4646" s="109" t="s">
        <v>1450</v>
      </c>
      <c r="B4646" s="109"/>
      <c r="C4646" s="109"/>
      <c r="D4646" s="109"/>
      <c r="E4646" s="109"/>
      <c r="F4646" s="109"/>
      <c r="G4646" s="109"/>
      <c r="AA4646" s="6" t="s">
        <v>1450</v>
      </c>
    </row>
    <row r="4647" spans="1:33" ht="15" customHeight="1">
      <c r="A4647" s="110" t="s">
        <v>63</v>
      </c>
      <c r="B4647" s="110"/>
      <c r="C4647" s="111" t="s">
        <v>2</v>
      </c>
      <c r="D4647" s="111" t="s">
        <v>3</v>
      </c>
      <c r="E4647" s="111" t="s">
        <v>4</v>
      </c>
      <c r="F4647" s="111" t="s">
        <v>5</v>
      </c>
      <c r="G4647" s="111" t="s">
        <v>6</v>
      </c>
      <c r="AA4647" s="6" t="s">
        <v>63</v>
      </c>
      <c r="AC4647" s="6" t="s">
        <v>2</v>
      </c>
      <c r="AD4647" s="6" t="s">
        <v>3</v>
      </c>
      <c r="AE4647" s="6" t="s">
        <v>4</v>
      </c>
      <c r="AF4647" s="104" t="s">
        <v>5</v>
      </c>
      <c r="AG4647" s="104" t="s">
        <v>6</v>
      </c>
    </row>
    <row r="4648" spans="1:33" ht="20.100000000000001" customHeight="1">
      <c r="A4648" s="112" t="s">
        <v>1443</v>
      </c>
      <c r="B4648" s="113" t="s">
        <v>1444</v>
      </c>
      <c r="C4648" s="112" t="s">
        <v>8</v>
      </c>
      <c r="D4648" s="112" t="s">
        <v>55</v>
      </c>
      <c r="E4648" s="114">
        <v>2</v>
      </c>
      <c r="F4648" s="115">
        <f t="shared" ref="F4648:F4650" si="1245">IF(D4648="H",$K$9*AF4648,$K$10*AF4648)</f>
        <v>2.5649999999999999</v>
      </c>
      <c r="G4648" s="115">
        <f t="shared" ref="G4648:G4650" si="1246">TRUNC(F4648*E4648,2)</f>
        <v>5.13</v>
      </c>
      <c r="AA4648" s="6" t="s">
        <v>1443</v>
      </c>
      <c r="AB4648" s="6" t="s">
        <v>1444</v>
      </c>
      <c r="AC4648" s="6" t="s">
        <v>8</v>
      </c>
      <c r="AD4648" s="6" t="s">
        <v>55</v>
      </c>
      <c r="AE4648" s="6">
        <v>2</v>
      </c>
      <c r="AF4648" s="104">
        <v>3.42</v>
      </c>
      <c r="AG4648" s="104">
        <v>6.84</v>
      </c>
    </row>
    <row r="4649" spans="1:33" ht="15" customHeight="1">
      <c r="A4649" s="112" t="s">
        <v>1451</v>
      </c>
      <c r="B4649" s="113" t="s">
        <v>1452</v>
      </c>
      <c r="C4649" s="112" t="s">
        <v>8</v>
      </c>
      <c r="D4649" s="112" t="s">
        <v>55</v>
      </c>
      <c r="E4649" s="114">
        <v>1</v>
      </c>
      <c r="F4649" s="115">
        <f t="shared" si="1245"/>
        <v>7.9875000000000007</v>
      </c>
      <c r="G4649" s="115">
        <f t="shared" si="1246"/>
        <v>7.98</v>
      </c>
      <c r="AA4649" s="6" t="s">
        <v>1451</v>
      </c>
      <c r="AB4649" s="6" t="s">
        <v>1452</v>
      </c>
      <c r="AC4649" s="6" t="s">
        <v>8</v>
      </c>
      <c r="AD4649" s="6" t="s">
        <v>55</v>
      </c>
      <c r="AE4649" s="6">
        <v>1</v>
      </c>
      <c r="AF4649" s="104">
        <v>10.65</v>
      </c>
      <c r="AG4649" s="104">
        <v>10.65</v>
      </c>
    </row>
    <row r="4650" spans="1:33" ht="29.1" customHeight="1">
      <c r="A4650" s="112" t="s">
        <v>842</v>
      </c>
      <c r="B4650" s="113" t="s">
        <v>843</v>
      </c>
      <c r="C4650" s="112" t="s">
        <v>8</v>
      </c>
      <c r="D4650" s="112" t="s">
        <v>55</v>
      </c>
      <c r="E4650" s="114">
        <v>7.4999999999999997E-2</v>
      </c>
      <c r="F4650" s="115">
        <f t="shared" si="1245"/>
        <v>18.645</v>
      </c>
      <c r="G4650" s="115">
        <f t="shared" si="1246"/>
        <v>1.39</v>
      </c>
      <c r="AA4650" s="6" t="s">
        <v>842</v>
      </c>
      <c r="AB4650" s="6" t="s">
        <v>843</v>
      </c>
      <c r="AC4650" s="6" t="s">
        <v>8</v>
      </c>
      <c r="AD4650" s="6" t="s">
        <v>55</v>
      </c>
      <c r="AE4650" s="6">
        <v>7.4999999999999997E-2</v>
      </c>
      <c r="AF4650" s="104">
        <v>24.86</v>
      </c>
      <c r="AG4650" s="104">
        <v>1.86</v>
      </c>
    </row>
    <row r="4651" spans="1:33" ht="15" customHeight="1">
      <c r="A4651" s="107"/>
      <c r="B4651" s="107"/>
      <c r="C4651" s="107"/>
      <c r="D4651" s="107"/>
      <c r="E4651" s="116" t="s">
        <v>75</v>
      </c>
      <c r="F4651" s="116"/>
      <c r="G4651" s="117">
        <f>SUM(G4648:G4650)</f>
        <v>14.5</v>
      </c>
      <c r="AE4651" s="6" t="s">
        <v>75</v>
      </c>
      <c r="AG4651" s="104">
        <v>19.350000000000001</v>
      </c>
    </row>
    <row r="4652" spans="1:33" ht="15" customHeight="1">
      <c r="A4652" s="110" t="s">
        <v>96</v>
      </c>
      <c r="B4652" s="110"/>
      <c r="C4652" s="111" t="s">
        <v>2</v>
      </c>
      <c r="D4652" s="111" t="s">
        <v>3</v>
      </c>
      <c r="E4652" s="111" t="s">
        <v>4</v>
      </c>
      <c r="F4652" s="111" t="s">
        <v>5</v>
      </c>
      <c r="G4652" s="111" t="s">
        <v>6</v>
      </c>
      <c r="AA4652" s="6" t="s">
        <v>96</v>
      </c>
      <c r="AC4652" s="6" t="s">
        <v>2</v>
      </c>
      <c r="AD4652" s="6" t="s">
        <v>3</v>
      </c>
      <c r="AE4652" s="6" t="s">
        <v>4</v>
      </c>
      <c r="AF4652" s="104" t="s">
        <v>5</v>
      </c>
      <c r="AG4652" s="104" t="s">
        <v>6</v>
      </c>
    </row>
    <row r="4653" spans="1:33" ht="20.100000000000001" customHeight="1">
      <c r="A4653" s="112" t="s">
        <v>825</v>
      </c>
      <c r="B4653" s="113" t="s">
        <v>1742</v>
      </c>
      <c r="C4653" s="112" t="s">
        <v>8</v>
      </c>
      <c r="D4653" s="112" t="s">
        <v>36</v>
      </c>
      <c r="E4653" s="114">
        <v>0.1158</v>
      </c>
      <c r="F4653" s="115">
        <f t="shared" ref="F4653:F4654" si="1247">IF(D4653="H",$K$9*AF4653,$K$10*AF4653)</f>
        <v>12.914999999999999</v>
      </c>
      <c r="G4653" s="115">
        <f t="shared" ref="G4653:G4654" si="1248">TRUNC(F4653*E4653,2)</f>
        <v>1.49</v>
      </c>
      <c r="AA4653" s="6" t="s">
        <v>825</v>
      </c>
      <c r="AB4653" s="6" t="s">
        <v>1742</v>
      </c>
      <c r="AC4653" s="6" t="s">
        <v>8</v>
      </c>
      <c r="AD4653" s="6" t="s">
        <v>36</v>
      </c>
      <c r="AE4653" s="6">
        <v>0.1158</v>
      </c>
      <c r="AF4653" s="104">
        <v>17.22</v>
      </c>
      <c r="AG4653" s="104">
        <v>1.99</v>
      </c>
    </row>
    <row r="4654" spans="1:33" ht="20.100000000000001" customHeight="1">
      <c r="A4654" s="112" t="s">
        <v>605</v>
      </c>
      <c r="B4654" s="113" t="s">
        <v>1736</v>
      </c>
      <c r="C4654" s="112" t="s">
        <v>8</v>
      </c>
      <c r="D4654" s="112" t="s">
        <v>36</v>
      </c>
      <c r="E4654" s="114">
        <v>0.1158</v>
      </c>
      <c r="F4654" s="115">
        <f t="shared" si="1247"/>
        <v>15.75</v>
      </c>
      <c r="G4654" s="115">
        <f t="shared" si="1248"/>
        <v>1.82</v>
      </c>
      <c r="AA4654" s="6" t="s">
        <v>605</v>
      </c>
      <c r="AB4654" s="6" t="s">
        <v>1736</v>
      </c>
      <c r="AC4654" s="6" t="s">
        <v>8</v>
      </c>
      <c r="AD4654" s="6" t="s">
        <v>36</v>
      </c>
      <c r="AE4654" s="6">
        <v>0.1158</v>
      </c>
      <c r="AF4654" s="104">
        <v>21</v>
      </c>
      <c r="AG4654" s="104">
        <v>2.4300000000000002</v>
      </c>
    </row>
    <row r="4655" spans="1:33" ht="18" customHeight="1">
      <c r="A4655" s="107"/>
      <c r="B4655" s="107"/>
      <c r="C4655" s="107"/>
      <c r="D4655" s="107"/>
      <c r="E4655" s="116" t="s">
        <v>99</v>
      </c>
      <c r="F4655" s="116"/>
      <c r="G4655" s="117">
        <f>SUM(G4653:G4654)</f>
        <v>3.31</v>
      </c>
      <c r="AE4655" s="6" t="s">
        <v>99</v>
      </c>
      <c r="AG4655" s="104">
        <v>4.42</v>
      </c>
    </row>
    <row r="4656" spans="1:33" ht="15" customHeight="1">
      <c r="A4656" s="107"/>
      <c r="B4656" s="107"/>
      <c r="C4656" s="107"/>
      <c r="D4656" s="107"/>
      <c r="E4656" s="118" t="s">
        <v>21</v>
      </c>
      <c r="F4656" s="118"/>
      <c r="G4656" s="119">
        <f>G4655+G4651</f>
        <v>17.809999999999999</v>
      </c>
      <c r="AE4656" s="6" t="s">
        <v>21</v>
      </c>
      <c r="AG4656" s="104">
        <v>23.77</v>
      </c>
    </row>
    <row r="4657" spans="1:33" ht="9.9499999999999993" customHeight="1">
      <c r="A4657" s="107"/>
      <c r="B4657" s="107"/>
      <c r="C4657" s="108"/>
      <c r="D4657" s="108"/>
      <c r="E4657" s="107"/>
      <c r="F4657" s="107"/>
      <c r="G4657" s="107"/>
    </row>
    <row r="4658" spans="1:33" ht="20.100000000000001" customHeight="1">
      <c r="A4658" s="109" t="s">
        <v>1453</v>
      </c>
      <c r="B4658" s="109"/>
      <c r="C4658" s="109"/>
      <c r="D4658" s="109"/>
      <c r="E4658" s="109"/>
      <c r="F4658" s="109"/>
      <c r="G4658" s="109"/>
      <c r="AA4658" s="6" t="s">
        <v>1453</v>
      </c>
    </row>
    <row r="4659" spans="1:33" ht="15" customHeight="1">
      <c r="A4659" s="110" t="s">
        <v>63</v>
      </c>
      <c r="B4659" s="110"/>
      <c r="C4659" s="111" t="s">
        <v>2</v>
      </c>
      <c r="D4659" s="111" t="s">
        <v>3</v>
      </c>
      <c r="E4659" s="111" t="s">
        <v>4</v>
      </c>
      <c r="F4659" s="111" t="s">
        <v>5</v>
      </c>
      <c r="G4659" s="111" t="s">
        <v>6</v>
      </c>
      <c r="AA4659" s="6" t="s">
        <v>63</v>
      </c>
      <c r="AC4659" s="6" t="s">
        <v>2</v>
      </c>
      <c r="AD4659" s="6" t="s">
        <v>3</v>
      </c>
      <c r="AE4659" s="6" t="s">
        <v>4</v>
      </c>
      <c r="AF4659" s="104" t="s">
        <v>5</v>
      </c>
      <c r="AG4659" s="104" t="s">
        <v>6</v>
      </c>
    </row>
    <row r="4660" spans="1:33" ht="15" customHeight="1">
      <c r="A4660" s="112" t="s">
        <v>831</v>
      </c>
      <c r="B4660" s="113" t="s">
        <v>832</v>
      </c>
      <c r="C4660" s="112" t="s">
        <v>8</v>
      </c>
      <c r="D4660" s="112" t="s">
        <v>55</v>
      </c>
      <c r="E4660" s="114">
        <v>1.67E-2</v>
      </c>
      <c r="F4660" s="115">
        <f t="shared" ref="F4660:F4665" si="1249">IF(D4660="H",$K$9*AF4660,$K$10*AF4660)</f>
        <v>45.18</v>
      </c>
      <c r="G4660" s="115">
        <f t="shared" ref="G4660:G4665" si="1250">TRUNC(F4660*E4660,2)</f>
        <v>0.75</v>
      </c>
      <c r="AA4660" s="6" t="s">
        <v>831</v>
      </c>
      <c r="AB4660" s="6" t="s">
        <v>832</v>
      </c>
      <c r="AC4660" s="6" t="s">
        <v>8</v>
      </c>
      <c r="AD4660" s="6" t="s">
        <v>55</v>
      </c>
      <c r="AE4660" s="6">
        <v>1.67E-2</v>
      </c>
      <c r="AF4660" s="104">
        <v>60.24</v>
      </c>
      <c r="AG4660" s="104">
        <v>1</v>
      </c>
    </row>
    <row r="4661" spans="1:33" ht="20.100000000000001" customHeight="1">
      <c r="A4661" s="112" t="s">
        <v>1443</v>
      </c>
      <c r="B4661" s="113" t="s">
        <v>1444</v>
      </c>
      <c r="C4661" s="112" t="s">
        <v>8</v>
      </c>
      <c r="D4661" s="112" t="s">
        <v>55</v>
      </c>
      <c r="E4661" s="114">
        <v>1</v>
      </c>
      <c r="F4661" s="115">
        <f t="shared" si="1249"/>
        <v>2.5649999999999999</v>
      </c>
      <c r="G4661" s="115">
        <f t="shared" si="1250"/>
        <v>2.56</v>
      </c>
      <c r="AA4661" s="6" t="s">
        <v>1443</v>
      </c>
      <c r="AB4661" s="6" t="s">
        <v>1444</v>
      </c>
      <c r="AC4661" s="6" t="s">
        <v>8</v>
      </c>
      <c r="AD4661" s="6" t="s">
        <v>55</v>
      </c>
      <c r="AE4661" s="6">
        <v>1</v>
      </c>
      <c r="AF4661" s="104">
        <v>3.42</v>
      </c>
      <c r="AG4661" s="104">
        <v>3.42</v>
      </c>
    </row>
    <row r="4662" spans="1:33" ht="15" customHeight="1">
      <c r="A4662" s="112" t="s">
        <v>821</v>
      </c>
      <c r="B4662" s="113" t="s">
        <v>822</v>
      </c>
      <c r="C4662" s="112" t="s">
        <v>8</v>
      </c>
      <c r="D4662" s="112" t="s">
        <v>55</v>
      </c>
      <c r="E4662" s="114">
        <v>2.5999999999999999E-2</v>
      </c>
      <c r="F4662" s="115">
        <f t="shared" si="1249"/>
        <v>1.71</v>
      </c>
      <c r="G4662" s="115">
        <f t="shared" si="1250"/>
        <v>0.04</v>
      </c>
      <c r="AA4662" s="6" t="s">
        <v>821</v>
      </c>
      <c r="AB4662" s="6" t="s">
        <v>822</v>
      </c>
      <c r="AC4662" s="6" t="s">
        <v>8</v>
      </c>
      <c r="AD4662" s="6" t="s">
        <v>55</v>
      </c>
      <c r="AE4662" s="6">
        <v>2.5999999999999999E-2</v>
      </c>
      <c r="AF4662" s="104">
        <v>2.2799999999999998</v>
      </c>
      <c r="AG4662" s="104">
        <v>0.05</v>
      </c>
    </row>
    <row r="4663" spans="1:33" ht="15" customHeight="1">
      <c r="A4663" s="112" t="s">
        <v>1454</v>
      </c>
      <c r="B4663" s="113" t="s">
        <v>1455</v>
      </c>
      <c r="C4663" s="112" t="s">
        <v>8</v>
      </c>
      <c r="D4663" s="112" t="s">
        <v>55</v>
      </c>
      <c r="E4663" s="114">
        <v>1</v>
      </c>
      <c r="F4663" s="115">
        <f t="shared" si="1249"/>
        <v>8.0175000000000001</v>
      </c>
      <c r="G4663" s="115">
        <f t="shared" si="1250"/>
        <v>8.01</v>
      </c>
      <c r="AA4663" s="6" t="s">
        <v>1454</v>
      </c>
      <c r="AB4663" s="6" t="s">
        <v>1455</v>
      </c>
      <c r="AC4663" s="6" t="s">
        <v>8</v>
      </c>
      <c r="AD4663" s="6" t="s">
        <v>55</v>
      </c>
      <c r="AE4663" s="6">
        <v>1</v>
      </c>
      <c r="AF4663" s="104">
        <v>10.69</v>
      </c>
      <c r="AG4663" s="104">
        <v>10.69</v>
      </c>
    </row>
    <row r="4664" spans="1:33" ht="29.1" customHeight="1">
      <c r="A4664" s="112" t="s">
        <v>842</v>
      </c>
      <c r="B4664" s="113" t="s">
        <v>843</v>
      </c>
      <c r="C4664" s="112" t="s">
        <v>8</v>
      </c>
      <c r="D4664" s="112" t="s">
        <v>55</v>
      </c>
      <c r="E4664" s="114">
        <v>3.7499999999999999E-2</v>
      </c>
      <c r="F4664" s="115">
        <f t="shared" si="1249"/>
        <v>18.645</v>
      </c>
      <c r="G4664" s="115">
        <f t="shared" si="1250"/>
        <v>0.69</v>
      </c>
      <c r="AA4664" s="6" t="s">
        <v>842</v>
      </c>
      <c r="AB4664" s="6" t="s">
        <v>843</v>
      </c>
      <c r="AC4664" s="6" t="s">
        <v>8</v>
      </c>
      <c r="AD4664" s="6" t="s">
        <v>55</v>
      </c>
      <c r="AE4664" s="6">
        <v>3.7499999999999999E-2</v>
      </c>
      <c r="AF4664" s="104">
        <v>24.86</v>
      </c>
      <c r="AG4664" s="104">
        <v>0.93</v>
      </c>
    </row>
    <row r="4665" spans="1:33" ht="20.100000000000001" customHeight="1">
      <c r="A4665" s="112" t="s">
        <v>835</v>
      </c>
      <c r="B4665" s="113" t="s">
        <v>836</v>
      </c>
      <c r="C4665" s="112" t="s">
        <v>8</v>
      </c>
      <c r="D4665" s="112" t="s">
        <v>55</v>
      </c>
      <c r="E4665" s="114">
        <v>2.5999999999999999E-2</v>
      </c>
      <c r="F4665" s="115">
        <f t="shared" si="1249"/>
        <v>51.1875</v>
      </c>
      <c r="G4665" s="115">
        <f t="shared" si="1250"/>
        <v>1.33</v>
      </c>
      <c r="AA4665" s="6" t="s">
        <v>835</v>
      </c>
      <c r="AB4665" s="6" t="s">
        <v>836</v>
      </c>
      <c r="AC4665" s="6" t="s">
        <v>8</v>
      </c>
      <c r="AD4665" s="6" t="s">
        <v>55</v>
      </c>
      <c r="AE4665" s="6">
        <v>2.5999999999999999E-2</v>
      </c>
      <c r="AF4665" s="104">
        <v>68.25</v>
      </c>
      <c r="AG4665" s="104">
        <v>1.77</v>
      </c>
    </row>
    <row r="4666" spans="1:33" ht="15" customHeight="1">
      <c r="A4666" s="107"/>
      <c r="B4666" s="107"/>
      <c r="C4666" s="107"/>
      <c r="D4666" s="107"/>
      <c r="E4666" s="116" t="s">
        <v>75</v>
      </c>
      <c r="F4666" s="116"/>
      <c r="G4666" s="117">
        <f>SUM(G4660:G4665)</f>
        <v>13.379999999999999</v>
      </c>
      <c r="AE4666" s="6" t="s">
        <v>75</v>
      </c>
      <c r="AG4666" s="104">
        <v>17.86</v>
      </c>
    </row>
    <row r="4667" spans="1:33" ht="15" customHeight="1">
      <c r="A4667" s="110" t="s">
        <v>96</v>
      </c>
      <c r="B4667" s="110"/>
      <c r="C4667" s="111" t="s">
        <v>2</v>
      </c>
      <c r="D4667" s="111" t="s">
        <v>3</v>
      </c>
      <c r="E4667" s="111" t="s">
        <v>4</v>
      </c>
      <c r="F4667" s="111" t="s">
        <v>5</v>
      </c>
      <c r="G4667" s="111" t="s">
        <v>6</v>
      </c>
      <c r="AA4667" s="6" t="s">
        <v>96</v>
      </c>
      <c r="AC4667" s="6" t="s">
        <v>2</v>
      </c>
      <c r="AD4667" s="6" t="s">
        <v>3</v>
      </c>
      <c r="AE4667" s="6" t="s">
        <v>4</v>
      </c>
      <c r="AF4667" s="104" t="s">
        <v>5</v>
      </c>
      <c r="AG4667" s="104" t="s">
        <v>6</v>
      </c>
    </row>
    <row r="4668" spans="1:33" ht="20.100000000000001" customHeight="1">
      <c r="A4668" s="112" t="s">
        <v>825</v>
      </c>
      <c r="B4668" s="113" t="s">
        <v>1742</v>
      </c>
      <c r="C4668" s="112" t="s">
        <v>8</v>
      </c>
      <c r="D4668" s="112" t="s">
        <v>36</v>
      </c>
      <c r="E4668" s="114">
        <v>6.2700000000000006E-2</v>
      </c>
      <c r="F4668" s="115">
        <f t="shared" ref="F4668:F4669" si="1251">IF(D4668="H",$K$9*AF4668,$K$10*AF4668)</f>
        <v>12.914999999999999</v>
      </c>
      <c r="G4668" s="115">
        <f t="shared" ref="G4668:G4669" si="1252">TRUNC(F4668*E4668,2)</f>
        <v>0.8</v>
      </c>
      <c r="AA4668" s="6" t="s">
        <v>825</v>
      </c>
      <c r="AB4668" s="6" t="s">
        <v>1742</v>
      </c>
      <c r="AC4668" s="6" t="s">
        <v>8</v>
      </c>
      <c r="AD4668" s="6" t="s">
        <v>36</v>
      </c>
      <c r="AE4668" s="6">
        <v>6.2700000000000006E-2</v>
      </c>
      <c r="AF4668" s="104">
        <v>17.22</v>
      </c>
      <c r="AG4668" s="104">
        <v>1.07</v>
      </c>
    </row>
    <row r="4669" spans="1:33" ht="20.100000000000001" customHeight="1">
      <c r="A4669" s="112" t="s">
        <v>605</v>
      </c>
      <c r="B4669" s="113" t="s">
        <v>1736</v>
      </c>
      <c r="C4669" s="112" t="s">
        <v>8</v>
      </c>
      <c r="D4669" s="112" t="s">
        <v>36</v>
      </c>
      <c r="E4669" s="114">
        <v>6.2700000000000006E-2</v>
      </c>
      <c r="F4669" s="115">
        <f t="shared" si="1251"/>
        <v>15.75</v>
      </c>
      <c r="G4669" s="115">
        <f t="shared" si="1252"/>
        <v>0.98</v>
      </c>
      <c r="AA4669" s="6" t="s">
        <v>605</v>
      </c>
      <c r="AB4669" s="6" t="s">
        <v>1736</v>
      </c>
      <c r="AC4669" s="6" t="s">
        <v>8</v>
      </c>
      <c r="AD4669" s="6" t="s">
        <v>36</v>
      </c>
      <c r="AE4669" s="6">
        <v>6.2700000000000006E-2</v>
      </c>
      <c r="AF4669" s="104">
        <v>21</v>
      </c>
      <c r="AG4669" s="104">
        <v>1.31</v>
      </c>
    </row>
    <row r="4670" spans="1:33" ht="18" customHeight="1">
      <c r="A4670" s="107"/>
      <c r="B4670" s="107"/>
      <c r="C4670" s="107"/>
      <c r="D4670" s="107"/>
      <c r="E4670" s="116" t="s">
        <v>99</v>
      </c>
      <c r="F4670" s="116"/>
      <c r="G4670" s="117">
        <f>SUM(G4668:G4669)</f>
        <v>1.78</v>
      </c>
      <c r="AE4670" s="6" t="s">
        <v>99</v>
      </c>
      <c r="AG4670" s="104">
        <v>2.38</v>
      </c>
    </row>
    <row r="4671" spans="1:33" ht="15" customHeight="1">
      <c r="A4671" s="107"/>
      <c r="B4671" s="107"/>
      <c r="C4671" s="107"/>
      <c r="D4671" s="107"/>
      <c r="E4671" s="118" t="s">
        <v>21</v>
      </c>
      <c r="F4671" s="118"/>
      <c r="G4671" s="119">
        <f>G4670+G4666</f>
        <v>15.159999999999998</v>
      </c>
      <c r="AE4671" s="6" t="s">
        <v>21</v>
      </c>
      <c r="AG4671" s="104">
        <v>20.239999999999998</v>
      </c>
    </row>
    <row r="4672" spans="1:33" ht="9.9499999999999993" customHeight="1">
      <c r="A4672" s="107"/>
      <c r="B4672" s="107"/>
      <c r="C4672" s="108"/>
      <c r="D4672" s="108"/>
      <c r="E4672" s="107"/>
      <c r="F4672" s="107"/>
      <c r="G4672" s="107"/>
    </row>
    <row r="4673" spans="1:33" ht="20.100000000000001" customHeight="1">
      <c r="A4673" s="109" t="s">
        <v>1456</v>
      </c>
      <c r="B4673" s="109"/>
      <c r="C4673" s="109"/>
      <c r="D4673" s="109"/>
      <c r="E4673" s="109"/>
      <c r="F4673" s="109"/>
      <c r="G4673" s="109"/>
      <c r="AA4673" s="6" t="s">
        <v>1456</v>
      </c>
    </row>
    <row r="4674" spans="1:33" ht="15" customHeight="1">
      <c r="A4674" s="110" t="s">
        <v>63</v>
      </c>
      <c r="B4674" s="110"/>
      <c r="C4674" s="111" t="s">
        <v>2</v>
      </c>
      <c r="D4674" s="111" t="s">
        <v>3</v>
      </c>
      <c r="E4674" s="111" t="s">
        <v>4</v>
      </c>
      <c r="F4674" s="111" t="s">
        <v>5</v>
      </c>
      <c r="G4674" s="111" t="s">
        <v>6</v>
      </c>
      <c r="AA4674" s="6" t="s">
        <v>63</v>
      </c>
      <c r="AC4674" s="6" t="s">
        <v>2</v>
      </c>
      <c r="AD4674" s="6" t="s">
        <v>3</v>
      </c>
      <c r="AE4674" s="6" t="s">
        <v>4</v>
      </c>
      <c r="AF4674" s="104" t="s">
        <v>5</v>
      </c>
      <c r="AG4674" s="104" t="s">
        <v>6</v>
      </c>
    </row>
    <row r="4675" spans="1:33" ht="15" customHeight="1">
      <c r="A4675" s="207">
        <v>10116</v>
      </c>
      <c r="B4675" s="208" t="s">
        <v>2276</v>
      </c>
      <c r="C4675" s="209" t="s">
        <v>48</v>
      </c>
      <c r="D4675" s="209" t="s">
        <v>55</v>
      </c>
      <c r="E4675" s="219" t="s">
        <v>2010</v>
      </c>
      <c r="F4675" s="115">
        <f>0.75*AF4675</f>
        <v>13.77</v>
      </c>
      <c r="G4675" s="115">
        <f>ROUND(F4675*E4675,2)</f>
        <v>13.77</v>
      </c>
      <c r="AA4675" s="6">
        <v>10116</v>
      </c>
      <c r="AB4675" s="6" t="s">
        <v>2276</v>
      </c>
      <c r="AC4675" s="6" t="s">
        <v>48</v>
      </c>
      <c r="AD4675" s="6" t="s">
        <v>55</v>
      </c>
      <c r="AE4675" s="6" t="s">
        <v>2010</v>
      </c>
      <c r="AF4675" s="104">
        <v>18.36</v>
      </c>
      <c r="AG4675" s="104">
        <v>18.36</v>
      </c>
    </row>
    <row r="4676" spans="1:33" ht="15" customHeight="1">
      <c r="A4676" s="107"/>
      <c r="B4676" s="107"/>
      <c r="C4676" s="107"/>
      <c r="D4676" s="107"/>
      <c r="E4676" s="116" t="s">
        <v>75</v>
      </c>
      <c r="F4676" s="116"/>
      <c r="G4676" s="117">
        <f>SUM(G4674:G4675)</f>
        <v>13.77</v>
      </c>
      <c r="AE4676" s="6" t="s">
        <v>75</v>
      </c>
      <c r="AG4676" s="104">
        <v>18.36</v>
      </c>
    </row>
    <row r="4677" spans="1:33" ht="15" customHeight="1">
      <c r="A4677" s="110" t="s">
        <v>96</v>
      </c>
      <c r="B4677" s="110"/>
      <c r="C4677" s="111" t="s">
        <v>2</v>
      </c>
      <c r="D4677" s="111" t="s">
        <v>3</v>
      </c>
      <c r="E4677" s="111" t="s">
        <v>4</v>
      </c>
      <c r="F4677" s="111" t="s">
        <v>5</v>
      </c>
      <c r="G4677" s="111" t="s">
        <v>6</v>
      </c>
      <c r="AA4677" s="6" t="s">
        <v>96</v>
      </c>
      <c r="AC4677" s="6" t="s">
        <v>2</v>
      </c>
      <c r="AD4677" s="6" t="s">
        <v>3</v>
      </c>
      <c r="AE4677" s="6" t="s">
        <v>4</v>
      </c>
      <c r="AF4677" s="104" t="s">
        <v>5</v>
      </c>
      <c r="AG4677" s="104" t="s">
        <v>6</v>
      </c>
    </row>
    <row r="4678" spans="1:33" ht="15" customHeight="1">
      <c r="A4678" s="112" t="s">
        <v>825</v>
      </c>
      <c r="B4678" s="113" t="s">
        <v>1742</v>
      </c>
      <c r="C4678" s="112" t="s">
        <v>8</v>
      </c>
      <c r="D4678" s="112" t="s">
        <v>36</v>
      </c>
      <c r="E4678" s="114">
        <v>0.5</v>
      </c>
      <c r="F4678" s="115">
        <f t="shared" ref="F4678:F4679" si="1253">IF(D4678="H",$K$9*AF4678,$K$10*AF4678)</f>
        <v>12.914999999999999</v>
      </c>
      <c r="G4678" s="115">
        <f t="shared" ref="G4678:G4679" si="1254">ROUND(F4678*E4678,2)</f>
        <v>6.46</v>
      </c>
      <c r="AA4678" s="6" t="s">
        <v>825</v>
      </c>
      <c r="AB4678" s="6" t="s">
        <v>1742</v>
      </c>
      <c r="AC4678" s="6" t="s">
        <v>8</v>
      </c>
      <c r="AD4678" s="6" t="s">
        <v>36</v>
      </c>
      <c r="AE4678" s="6">
        <v>0.5</v>
      </c>
      <c r="AF4678" s="104">
        <v>17.22</v>
      </c>
      <c r="AG4678" s="104">
        <v>8.61</v>
      </c>
    </row>
    <row r="4679" spans="1:33" ht="15" customHeight="1">
      <c r="A4679" s="112" t="s">
        <v>605</v>
      </c>
      <c r="B4679" s="113" t="s">
        <v>1736</v>
      </c>
      <c r="C4679" s="112" t="s">
        <v>8</v>
      </c>
      <c r="D4679" s="112" t="s">
        <v>36</v>
      </c>
      <c r="E4679" s="114">
        <v>0.5</v>
      </c>
      <c r="F4679" s="115">
        <f t="shared" si="1253"/>
        <v>15.75</v>
      </c>
      <c r="G4679" s="115">
        <f t="shared" si="1254"/>
        <v>7.88</v>
      </c>
      <c r="AA4679" s="6" t="s">
        <v>605</v>
      </c>
      <c r="AB4679" s="6" t="s">
        <v>1736</v>
      </c>
      <c r="AC4679" s="6" t="s">
        <v>8</v>
      </c>
      <c r="AD4679" s="6" t="s">
        <v>36</v>
      </c>
      <c r="AE4679" s="6">
        <v>0.5</v>
      </c>
      <c r="AF4679" s="104">
        <v>21</v>
      </c>
      <c r="AG4679" s="104">
        <v>10.5</v>
      </c>
    </row>
    <row r="4680" spans="1:33" ht="15" customHeight="1">
      <c r="A4680" s="107"/>
      <c r="B4680" s="107"/>
      <c r="C4680" s="107"/>
      <c r="D4680" s="107"/>
      <c r="E4680" s="116" t="s">
        <v>99</v>
      </c>
      <c r="F4680" s="116"/>
      <c r="G4680" s="117">
        <f>SUM(G4678:G4679)</f>
        <v>14.34</v>
      </c>
      <c r="AE4680" s="6" t="s">
        <v>99</v>
      </c>
      <c r="AG4680" s="104">
        <v>19.11</v>
      </c>
    </row>
    <row r="4681" spans="1:33" ht="15" customHeight="1">
      <c r="A4681" s="107"/>
      <c r="B4681" s="107"/>
      <c r="C4681" s="107"/>
      <c r="D4681" s="107"/>
      <c r="E4681" s="118" t="s">
        <v>21</v>
      </c>
      <c r="F4681" s="118"/>
      <c r="G4681" s="119">
        <f>G4680+G4676</f>
        <v>28.11</v>
      </c>
      <c r="AE4681" s="6" t="s">
        <v>21</v>
      </c>
      <c r="AG4681" s="104">
        <v>37.47</v>
      </c>
    </row>
    <row r="4682" spans="1:33" ht="9.9499999999999993" customHeight="1">
      <c r="A4682" s="107"/>
      <c r="B4682" s="107"/>
      <c r="C4682" s="108"/>
      <c r="D4682" s="108"/>
      <c r="E4682" s="107"/>
      <c r="F4682" s="107"/>
      <c r="G4682" s="107"/>
    </row>
    <row r="4683" spans="1:33" ht="20.100000000000001" customHeight="1">
      <c r="A4683" s="109" t="s">
        <v>1457</v>
      </c>
      <c r="B4683" s="109"/>
      <c r="C4683" s="109"/>
      <c r="D4683" s="109"/>
      <c r="E4683" s="109"/>
      <c r="F4683" s="109"/>
      <c r="G4683" s="109"/>
      <c r="AA4683" s="6" t="s">
        <v>1457</v>
      </c>
    </row>
    <row r="4684" spans="1:33" ht="15" customHeight="1">
      <c r="A4684" s="110" t="s">
        <v>96</v>
      </c>
      <c r="B4684" s="110"/>
      <c r="C4684" s="111" t="s">
        <v>2</v>
      </c>
      <c r="D4684" s="111" t="s">
        <v>3</v>
      </c>
      <c r="E4684" s="111" t="s">
        <v>4</v>
      </c>
      <c r="F4684" s="111" t="s">
        <v>5</v>
      </c>
      <c r="G4684" s="111" t="s">
        <v>6</v>
      </c>
      <c r="AA4684" s="6" t="s">
        <v>96</v>
      </c>
      <c r="AC4684" s="6" t="s">
        <v>2</v>
      </c>
      <c r="AD4684" s="6" t="s">
        <v>3</v>
      </c>
      <c r="AE4684" s="6" t="s">
        <v>4</v>
      </c>
      <c r="AF4684" s="104" t="s">
        <v>5</v>
      </c>
      <c r="AG4684" s="104" t="s">
        <v>6</v>
      </c>
    </row>
    <row r="4685" spans="1:33" ht="15" customHeight="1">
      <c r="A4685" s="112" t="s">
        <v>127</v>
      </c>
      <c r="B4685" s="113" t="s">
        <v>1727</v>
      </c>
      <c r="C4685" s="112" t="s">
        <v>8</v>
      </c>
      <c r="D4685" s="112" t="s">
        <v>36</v>
      </c>
      <c r="E4685" s="114">
        <v>3.956</v>
      </c>
      <c r="F4685" s="115">
        <f t="shared" ref="F4685" si="1255">IF(D4685="H",$K$9*AF4685,$K$10*AF4685)</f>
        <v>12.84</v>
      </c>
      <c r="G4685" s="115">
        <f>TRUNC(F4685*E4685,2)</f>
        <v>50.79</v>
      </c>
      <c r="AA4685" s="6" t="s">
        <v>127</v>
      </c>
      <c r="AB4685" s="6" t="s">
        <v>1727</v>
      </c>
      <c r="AC4685" s="6" t="s">
        <v>8</v>
      </c>
      <c r="AD4685" s="6" t="s">
        <v>36</v>
      </c>
      <c r="AE4685" s="6">
        <v>3.956</v>
      </c>
      <c r="AF4685" s="104">
        <v>17.12</v>
      </c>
      <c r="AG4685" s="104">
        <v>67.72</v>
      </c>
    </row>
    <row r="4686" spans="1:33" ht="18" customHeight="1">
      <c r="A4686" s="107"/>
      <c r="B4686" s="107"/>
      <c r="C4686" s="107"/>
      <c r="D4686" s="107"/>
      <c r="E4686" s="116" t="s">
        <v>99</v>
      </c>
      <c r="F4686" s="116"/>
      <c r="G4686" s="117">
        <f>SUM(G4685)</f>
        <v>50.79</v>
      </c>
      <c r="AE4686" s="6" t="s">
        <v>99</v>
      </c>
      <c r="AG4686" s="104">
        <v>67.72</v>
      </c>
    </row>
    <row r="4687" spans="1:33" ht="15" customHeight="1">
      <c r="A4687" s="107"/>
      <c r="B4687" s="107"/>
      <c r="C4687" s="107"/>
      <c r="D4687" s="107"/>
      <c r="E4687" s="118" t="s">
        <v>21</v>
      </c>
      <c r="F4687" s="118"/>
      <c r="G4687" s="119">
        <f>G4686</f>
        <v>50.79</v>
      </c>
      <c r="AE4687" s="6" t="s">
        <v>21</v>
      </c>
      <c r="AG4687" s="104">
        <v>67.72</v>
      </c>
    </row>
    <row r="4688" spans="1:33" ht="9.9499999999999993" customHeight="1">
      <c r="A4688" s="107"/>
      <c r="B4688" s="107"/>
      <c r="C4688" s="108"/>
      <c r="D4688" s="108"/>
      <c r="E4688" s="107"/>
      <c r="F4688" s="107"/>
      <c r="G4688" s="107"/>
    </row>
    <row r="4689" spans="1:33" ht="20.100000000000001" customHeight="1">
      <c r="A4689" s="109" t="s">
        <v>1458</v>
      </c>
      <c r="B4689" s="109"/>
      <c r="C4689" s="109"/>
      <c r="D4689" s="109"/>
      <c r="E4689" s="109"/>
      <c r="F4689" s="109"/>
      <c r="G4689" s="109"/>
      <c r="AA4689" s="6" t="s">
        <v>1458</v>
      </c>
    </row>
    <row r="4690" spans="1:33" ht="15" customHeight="1">
      <c r="A4690" s="110" t="s">
        <v>96</v>
      </c>
      <c r="B4690" s="110"/>
      <c r="C4690" s="111" t="s">
        <v>2</v>
      </c>
      <c r="D4690" s="111" t="s">
        <v>3</v>
      </c>
      <c r="E4690" s="111" t="s">
        <v>4</v>
      </c>
      <c r="F4690" s="111" t="s">
        <v>5</v>
      </c>
      <c r="G4690" s="111" t="s">
        <v>6</v>
      </c>
      <c r="AA4690" s="6" t="s">
        <v>96</v>
      </c>
      <c r="AC4690" s="6" t="s">
        <v>2</v>
      </c>
      <c r="AD4690" s="6" t="s">
        <v>3</v>
      </c>
      <c r="AE4690" s="6" t="s">
        <v>4</v>
      </c>
      <c r="AF4690" s="104" t="s">
        <v>5</v>
      </c>
      <c r="AG4690" s="104" t="s">
        <v>6</v>
      </c>
    </row>
    <row r="4691" spans="1:33" ht="20.100000000000001" customHeight="1">
      <c r="A4691" s="112" t="s">
        <v>825</v>
      </c>
      <c r="B4691" s="113" t="s">
        <v>1742</v>
      </c>
      <c r="C4691" s="112" t="s">
        <v>8</v>
      </c>
      <c r="D4691" s="112" t="s">
        <v>36</v>
      </c>
      <c r="E4691" s="114">
        <v>7.0000000000000007E-2</v>
      </c>
      <c r="F4691" s="115">
        <f t="shared" ref="F4691:F4692" si="1256">IF(D4691="H",$K$9*AF4691,$K$10*AF4691)</f>
        <v>12.914999999999999</v>
      </c>
      <c r="G4691" s="115">
        <f t="shared" ref="G4691:G4692" si="1257">TRUNC(F4691*E4691,2)</f>
        <v>0.9</v>
      </c>
      <c r="AA4691" s="6" t="s">
        <v>825</v>
      </c>
      <c r="AB4691" s="6" t="s">
        <v>1742</v>
      </c>
      <c r="AC4691" s="6" t="s">
        <v>8</v>
      </c>
      <c r="AD4691" s="6" t="s">
        <v>36</v>
      </c>
      <c r="AE4691" s="6">
        <v>7.0000000000000007E-2</v>
      </c>
      <c r="AF4691" s="104">
        <v>17.22</v>
      </c>
      <c r="AG4691" s="104">
        <v>1.2</v>
      </c>
    </row>
    <row r="4692" spans="1:33" ht="20.100000000000001" customHeight="1">
      <c r="A4692" s="112" t="s">
        <v>605</v>
      </c>
      <c r="B4692" s="113" t="s">
        <v>1736</v>
      </c>
      <c r="C4692" s="112" t="s">
        <v>8</v>
      </c>
      <c r="D4692" s="112" t="s">
        <v>36</v>
      </c>
      <c r="E4692" s="114">
        <v>0.44900000000000001</v>
      </c>
      <c r="F4692" s="115">
        <f t="shared" si="1256"/>
        <v>15.75</v>
      </c>
      <c r="G4692" s="115">
        <f t="shared" si="1257"/>
        <v>7.07</v>
      </c>
      <c r="AA4692" s="6" t="s">
        <v>605</v>
      </c>
      <c r="AB4692" s="6" t="s">
        <v>1736</v>
      </c>
      <c r="AC4692" s="6" t="s">
        <v>8</v>
      </c>
      <c r="AD4692" s="6" t="s">
        <v>36</v>
      </c>
      <c r="AE4692" s="6">
        <v>0.44900000000000001</v>
      </c>
      <c r="AF4692" s="104">
        <v>21</v>
      </c>
      <c r="AG4692" s="104">
        <v>9.42</v>
      </c>
    </row>
    <row r="4693" spans="1:33" ht="18" customHeight="1">
      <c r="A4693" s="107"/>
      <c r="B4693" s="107"/>
      <c r="C4693" s="107"/>
      <c r="D4693" s="107"/>
      <c r="E4693" s="116" t="s">
        <v>99</v>
      </c>
      <c r="F4693" s="116"/>
      <c r="G4693" s="117">
        <f>SUM(G4691:G4692)</f>
        <v>7.9700000000000006</v>
      </c>
      <c r="AE4693" s="6" t="s">
        <v>99</v>
      </c>
      <c r="AG4693" s="104">
        <v>10.62</v>
      </c>
    </row>
    <row r="4694" spans="1:33" ht="15" customHeight="1">
      <c r="A4694" s="107"/>
      <c r="B4694" s="107"/>
      <c r="C4694" s="107"/>
      <c r="D4694" s="107"/>
      <c r="E4694" s="118" t="s">
        <v>21</v>
      </c>
      <c r="F4694" s="118"/>
      <c r="G4694" s="119">
        <f>G4693</f>
        <v>7.9700000000000006</v>
      </c>
      <c r="AE4694" s="6" t="s">
        <v>21</v>
      </c>
      <c r="AG4694" s="104">
        <v>10.62</v>
      </c>
    </row>
    <row r="4695" spans="1:33" ht="9.9499999999999993" customHeight="1">
      <c r="A4695" s="107"/>
      <c r="B4695" s="107"/>
      <c r="C4695" s="108"/>
      <c r="D4695" s="108"/>
      <c r="E4695" s="107"/>
      <c r="F4695" s="107"/>
      <c r="G4695" s="107"/>
    </row>
    <row r="4696" spans="1:33" ht="20.100000000000001" customHeight="1">
      <c r="A4696" s="109" t="s">
        <v>1459</v>
      </c>
      <c r="B4696" s="109"/>
      <c r="C4696" s="109"/>
      <c r="D4696" s="109"/>
      <c r="E4696" s="109"/>
      <c r="F4696" s="109"/>
      <c r="G4696" s="109"/>
      <c r="AA4696" s="6" t="s">
        <v>1459</v>
      </c>
    </row>
    <row r="4697" spans="1:33" ht="15" customHeight="1">
      <c r="A4697" s="110" t="s">
        <v>77</v>
      </c>
      <c r="B4697" s="110"/>
      <c r="C4697" s="111" t="s">
        <v>2</v>
      </c>
      <c r="D4697" s="111" t="s">
        <v>3</v>
      </c>
      <c r="E4697" s="111" t="s">
        <v>4</v>
      </c>
      <c r="F4697" s="111" t="s">
        <v>5</v>
      </c>
      <c r="G4697" s="111" t="s">
        <v>6</v>
      </c>
      <c r="AA4697" s="6" t="s">
        <v>77</v>
      </c>
      <c r="AC4697" s="6" t="s">
        <v>2</v>
      </c>
      <c r="AD4697" s="6" t="s">
        <v>3</v>
      </c>
      <c r="AE4697" s="6" t="s">
        <v>4</v>
      </c>
      <c r="AF4697" s="104" t="s">
        <v>5</v>
      </c>
      <c r="AG4697" s="104" t="s">
        <v>6</v>
      </c>
    </row>
    <row r="4698" spans="1:33" ht="45" customHeight="1">
      <c r="A4698" s="112" t="s">
        <v>868</v>
      </c>
      <c r="B4698" s="113" t="s">
        <v>869</v>
      </c>
      <c r="C4698" s="112" t="s">
        <v>8</v>
      </c>
      <c r="D4698" s="112" t="s">
        <v>80</v>
      </c>
      <c r="E4698" s="114">
        <v>0.15040000000000001</v>
      </c>
      <c r="F4698" s="115">
        <f t="shared" ref="F4698:F4699" si="1258">IF(D4698="H",$K$9*AF4698,$K$10*AF4698)</f>
        <v>40.515000000000001</v>
      </c>
      <c r="G4698" s="115">
        <f t="shared" ref="G4698:G4699" si="1259">TRUNC(F4698*E4698,2)</f>
        <v>6.09</v>
      </c>
      <c r="AA4698" s="6" t="s">
        <v>868</v>
      </c>
      <c r="AB4698" s="6" t="s">
        <v>869</v>
      </c>
      <c r="AC4698" s="6" t="s">
        <v>8</v>
      </c>
      <c r="AD4698" s="6" t="s">
        <v>80</v>
      </c>
      <c r="AE4698" s="6">
        <v>0.15040000000000001</v>
      </c>
      <c r="AF4698" s="104">
        <v>54.02</v>
      </c>
      <c r="AG4698" s="104">
        <v>8.1199999999999992</v>
      </c>
    </row>
    <row r="4699" spans="1:33" ht="45" customHeight="1">
      <c r="A4699" s="112" t="s">
        <v>870</v>
      </c>
      <c r="B4699" s="113" t="s">
        <v>871</v>
      </c>
      <c r="C4699" s="112" t="s">
        <v>8</v>
      </c>
      <c r="D4699" s="112" t="s">
        <v>83</v>
      </c>
      <c r="E4699" s="114">
        <v>7.3800000000000004E-2</v>
      </c>
      <c r="F4699" s="115">
        <f t="shared" si="1258"/>
        <v>103.32</v>
      </c>
      <c r="G4699" s="115">
        <f t="shared" si="1259"/>
        <v>7.62</v>
      </c>
      <c r="AA4699" s="6" t="s">
        <v>870</v>
      </c>
      <c r="AB4699" s="6" t="s">
        <v>871</v>
      </c>
      <c r="AC4699" s="6" t="s">
        <v>8</v>
      </c>
      <c r="AD4699" s="6" t="s">
        <v>83</v>
      </c>
      <c r="AE4699" s="6">
        <v>7.3800000000000004E-2</v>
      </c>
      <c r="AF4699" s="104">
        <v>137.76</v>
      </c>
      <c r="AG4699" s="104">
        <v>10.16</v>
      </c>
    </row>
    <row r="4700" spans="1:33" ht="15" customHeight="1">
      <c r="A4700" s="107"/>
      <c r="B4700" s="107"/>
      <c r="C4700" s="107"/>
      <c r="D4700" s="107"/>
      <c r="E4700" s="116" t="s">
        <v>84</v>
      </c>
      <c r="F4700" s="116"/>
      <c r="G4700" s="117">
        <f>SUM(G4698:G4699)</f>
        <v>13.71</v>
      </c>
      <c r="AE4700" s="6" t="s">
        <v>84</v>
      </c>
      <c r="AG4700" s="104">
        <v>18.28</v>
      </c>
    </row>
    <row r="4701" spans="1:33" ht="15" customHeight="1">
      <c r="A4701" s="110" t="s">
        <v>63</v>
      </c>
      <c r="B4701" s="110"/>
      <c r="C4701" s="111" t="s">
        <v>2</v>
      </c>
      <c r="D4701" s="111" t="s">
        <v>3</v>
      </c>
      <c r="E4701" s="111" t="s">
        <v>4</v>
      </c>
      <c r="F4701" s="111" t="s">
        <v>5</v>
      </c>
      <c r="G4701" s="111" t="s">
        <v>6</v>
      </c>
      <c r="AA4701" s="6" t="s">
        <v>63</v>
      </c>
      <c r="AC4701" s="6" t="s">
        <v>2</v>
      </c>
      <c r="AD4701" s="6" t="s">
        <v>3</v>
      </c>
      <c r="AE4701" s="6" t="s">
        <v>4</v>
      </c>
      <c r="AF4701" s="104" t="s">
        <v>5</v>
      </c>
      <c r="AG4701" s="104" t="s">
        <v>6</v>
      </c>
    </row>
    <row r="4702" spans="1:33" ht="20.100000000000001" customHeight="1">
      <c r="A4702" s="112" t="s">
        <v>1460</v>
      </c>
      <c r="B4702" s="113" t="s">
        <v>1461</v>
      </c>
      <c r="C4702" s="112" t="s">
        <v>8</v>
      </c>
      <c r="D4702" s="112" t="s">
        <v>55</v>
      </c>
      <c r="E4702" s="114">
        <v>1</v>
      </c>
      <c r="F4702" s="115">
        <f t="shared" ref="F4702" si="1260">IF(D4702="H",$K$9*AF4702,$K$10*AF4702)</f>
        <v>461.90999999999997</v>
      </c>
      <c r="G4702" s="115">
        <f>TRUNC(F4702*E4702,2)</f>
        <v>461.91</v>
      </c>
      <c r="AA4702" s="6" t="s">
        <v>1460</v>
      </c>
      <c r="AB4702" s="6" t="s">
        <v>1461</v>
      </c>
      <c r="AC4702" s="6" t="s">
        <v>8</v>
      </c>
      <c r="AD4702" s="6" t="s">
        <v>55</v>
      </c>
      <c r="AE4702" s="6">
        <v>1</v>
      </c>
      <c r="AF4702" s="104">
        <v>615.88</v>
      </c>
      <c r="AG4702" s="104">
        <v>615.88</v>
      </c>
    </row>
    <row r="4703" spans="1:33" ht="15" customHeight="1">
      <c r="A4703" s="107"/>
      <c r="B4703" s="107"/>
      <c r="C4703" s="107"/>
      <c r="D4703" s="107"/>
      <c r="E4703" s="116" t="s">
        <v>75</v>
      </c>
      <c r="F4703" s="116"/>
      <c r="G4703" s="117">
        <f>SUM(G4702)</f>
        <v>461.91</v>
      </c>
      <c r="AE4703" s="6" t="s">
        <v>75</v>
      </c>
      <c r="AG4703" s="104">
        <v>615.88</v>
      </c>
    </row>
    <row r="4704" spans="1:33" ht="15" customHeight="1">
      <c r="A4704" s="110" t="s">
        <v>96</v>
      </c>
      <c r="B4704" s="110"/>
      <c r="C4704" s="111" t="s">
        <v>2</v>
      </c>
      <c r="D4704" s="111" t="s">
        <v>3</v>
      </c>
      <c r="E4704" s="111" t="s">
        <v>4</v>
      </c>
      <c r="F4704" s="111" t="s">
        <v>5</v>
      </c>
      <c r="G4704" s="111" t="s">
        <v>6</v>
      </c>
      <c r="AA4704" s="6" t="s">
        <v>96</v>
      </c>
      <c r="AC4704" s="6" t="s">
        <v>2</v>
      </c>
      <c r="AD4704" s="6" t="s">
        <v>3</v>
      </c>
      <c r="AE4704" s="6" t="s">
        <v>4</v>
      </c>
      <c r="AF4704" s="104" t="s">
        <v>5</v>
      </c>
      <c r="AG4704" s="104" t="s">
        <v>6</v>
      </c>
    </row>
    <row r="4705" spans="1:33" ht="15" customHeight="1">
      <c r="A4705" s="112" t="s">
        <v>405</v>
      </c>
      <c r="B4705" s="113" t="s">
        <v>1728</v>
      </c>
      <c r="C4705" s="112" t="s">
        <v>8</v>
      </c>
      <c r="D4705" s="112" t="s">
        <v>36</v>
      </c>
      <c r="E4705" s="114">
        <v>0.14530000000000001</v>
      </c>
      <c r="F4705" s="115">
        <f t="shared" ref="F4705:F4706" si="1261">IF(D4705="H",$K$9*AF4705,$K$10*AF4705)</f>
        <v>16.297499999999999</v>
      </c>
      <c r="G4705" s="115">
        <f t="shared" ref="G4705:G4706" si="1262">TRUNC(F4705*E4705,2)</f>
        <v>2.36</v>
      </c>
      <c r="AA4705" s="6" t="s">
        <v>405</v>
      </c>
      <c r="AB4705" s="6" t="s">
        <v>1728</v>
      </c>
      <c r="AC4705" s="6" t="s">
        <v>8</v>
      </c>
      <c r="AD4705" s="6" t="s">
        <v>36</v>
      </c>
      <c r="AE4705" s="6">
        <v>0.14530000000000001</v>
      </c>
      <c r="AF4705" s="104">
        <v>21.73</v>
      </c>
      <c r="AG4705" s="104">
        <v>3.15</v>
      </c>
    </row>
    <row r="4706" spans="1:33" ht="15" customHeight="1">
      <c r="A4706" s="112" t="s">
        <v>127</v>
      </c>
      <c r="B4706" s="113" t="s">
        <v>1727</v>
      </c>
      <c r="C4706" s="112" t="s">
        <v>8</v>
      </c>
      <c r="D4706" s="112" t="s">
        <v>36</v>
      </c>
      <c r="E4706" s="114">
        <v>0.1142</v>
      </c>
      <c r="F4706" s="115">
        <f t="shared" si="1261"/>
        <v>12.84</v>
      </c>
      <c r="G4706" s="115">
        <f t="shared" si="1262"/>
        <v>1.46</v>
      </c>
      <c r="AA4706" s="6" t="s">
        <v>127</v>
      </c>
      <c r="AB4706" s="6" t="s">
        <v>1727</v>
      </c>
      <c r="AC4706" s="6" t="s">
        <v>8</v>
      </c>
      <c r="AD4706" s="6" t="s">
        <v>36</v>
      </c>
      <c r="AE4706" s="6">
        <v>0.1142</v>
      </c>
      <c r="AF4706" s="104">
        <v>17.12</v>
      </c>
      <c r="AG4706" s="104">
        <v>1.95</v>
      </c>
    </row>
    <row r="4707" spans="1:33" ht="18" customHeight="1">
      <c r="A4707" s="107"/>
      <c r="B4707" s="107"/>
      <c r="C4707" s="107"/>
      <c r="D4707" s="107"/>
      <c r="E4707" s="116" t="s">
        <v>99</v>
      </c>
      <c r="F4707" s="116"/>
      <c r="G4707" s="117">
        <f>SUM(G4705:G4706)</f>
        <v>3.82</v>
      </c>
      <c r="AE4707" s="6" t="s">
        <v>99</v>
      </c>
      <c r="AG4707" s="104">
        <v>5.0999999999999996</v>
      </c>
    </row>
    <row r="4708" spans="1:33" ht="15" customHeight="1">
      <c r="A4708" s="110" t="s">
        <v>18</v>
      </c>
      <c r="B4708" s="110"/>
      <c r="C4708" s="111" t="s">
        <v>2</v>
      </c>
      <c r="D4708" s="111" t="s">
        <v>3</v>
      </c>
      <c r="E4708" s="111" t="s">
        <v>4</v>
      </c>
      <c r="F4708" s="111" t="s">
        <v>5</v>
      </c>
      <c r="G4708" s="111" t="s">
        <v>6</v>
      </c>
      <c r="AA4708" s="6" t="s">
        <v>18</v>
      </c>
      <c r="AC4708" s="6" t="s">
        <v>2</v>
      </c>
      <c r="AD4708" s="6" t="s">
        <v>3</v>
      </c>
      <c r="AE4708" s="6" t="s">
        <v>4</v>
      </c>
      <c r="AF4708" s="104" t="s">
        <v>5</v>
      </c>
      <c r="AG4708" s="104" t="s">
        <v>6</v>
      </c>
    </row>
    <row r="4709" spans="1:33" ht="20.100000000000001" customHeight="1">
      <c r="A4709" s="112" t="s">
        <v>880</v>
      </c>
      <c r="B4709" s="113" t="s">
        <v>881</v>
      </c>
      <c r="C4709" s="112" t="s">
        <v>8</v>
      </c>
      <c r="D4709" s="112" t="s">
        <v>102</v>
      </c>
      <c r="E4709" s="114">
        <v>5.67E-2</v>
      </c>
      <c r="F4709" s="115">
        <f t="shared" ref="F4709:F4710" si="1263">IF(D4709="H",$K$9*AF4709,$K$10*AF4709)</f>
        <v>1750.125</v>
      </c>
      <c r="G4709" s="115">
        <f t="shared" ref="G4709:G4710" si="1264">TRUNC(F4709*E4709,2)</f>
        <v>99.23</v>
      </c>
      <c r="AA4709" s="6" t="s">
        <v>880</v>
      </c>
      <c r="AB4709" s="6" t="s">
        <v>881</v>
      </c>
      <c r="AC4709" s="6" t="s">
        <v>8</v>
      </c>
      <c r="AD4709" s="6" t="s">
        <v>102</v>
      </c>
      <c r="AE4709" s="6">
        <v>5.67E-2</v>
      </c>
      <c r="AF4709" s="104">
        <v>2333.5</v>
      </c>
      <c r="AG4709" s="104">
        <v>132.30000000000001</v>
      </c>
    </row>
    <row r="4710" spans="1:33" ht="20.100000000000001" customHeight="1">
      <c r="A4710" s="112" t="s">
        <v>1303</v>
      </c>
      <c r="B4710" s="113" t="s">
        <v>1304</v>
      </c>
      <c r="C4710" s="112" t="s">
        <v>8</v>
      </c>
      <c r="D4710" s="112" t="s">
        <v>102</v>
      </c>
      <c r="E4710" s="114">
        <v>6.0499999999999998E-2</v>
      </c>
      <c r="F4710" s="115">
        <f t="shared" si="1263"/>
        <v>146.9025</v>
      </c>
      <c r="G4710" s="115">
        <f t="shared" si="1264"/>
        <v>8.8800000000000008</v>
      </c>
      <c r="AA4710" s="6" t="s">
        <v>1303</v>
      </c>
      <c r="AB4710" s="6" t="s">
        <v>1304</v>
      </c>
      <c r="AC4710" s="6" t="s">
        <v>8</v>
      </c>
      <c r="AD4710" s="6" t="s">
        <v>102</v>
      </c>
      <c r="AE4710" s="6">
        <v>6.0499999999999998E-2</v>
      </c>
      <c r="AF4710" s="104">
        <v>195.87</v>
      </c>
      <c r="AG4710" s="104">
        <v>11.85</v>
      </c>
    </row>
    <row r="4711" spans="1:33" ht="15" customHeight="1">
      <c r="A4711" s="107"/>
      <c r="B4711" s="107"/>
      <c r="C4711" s="107"/>
      <c r="D4711" s="107"/>
      <c r="E4711" s="116" t="s">
        <v>20</v>
      </c>
      <c r="F4711" s="116"/>
      <c r="G4711" s="117">
        <f>SUM(G4709:G4710)</f>
        <v>108.11</v>
      </c>
      <c r="AE4711" s="6" t="s">
        <v>20</v>
      </c>
      <c r="AG4711" s="104">
        <v>144.15</v>
      </c>
    </row>
    <row r="4712" spans="1:33" ht="15" customHeight="1">
      <c r="A4712" s="107"/>
      <c r="B4712" s="107"/>
      <c r="C4712" s="107"/>
      <c r="D4712" s="107"/>
      <c r="E4712" s="118" t="s">
        <v>21</v>
      </c>
      <c r="F4712" s="118"/>
      <c r="G4712" s="119">
        <f>G4711+G4707+G4703+G4700</f>
        <v>587.55000000000007</v>
      </c>
      <c r="AE4712" s="6" t="s">
        <v>21</v>
      </c>
      <c r="AG4712" s="104">
        <v>783.41</v>
      </c>
    </row>
    <row r="4713" spans="1:33" ht="9.9499999999999993" customHeight="1">
      <c r="A4713" s="107"/>
      <c r="B4713" s="107"/>
      <c r="C4713" s="108"/>
      <c r="D4713" s="108"/>
      <c r="E4713" s="107"/>
      <c r="F4713" s="107"/>
      <c r="G4713" s="107"/>
    </row>
    <row r="4714" spans="1:33" ht="20.100000000000001" customHeight="1">
      <c r="A4714" s="109" t="s">
        <v>1462</v>
      </c>
      <c r="B4714" s="109"/>
      <c r="C4714" s="109"/>
      <c r="D4714" s="109"/>
      <c r="E4714" s="109"/>
      <c r="F4714" s="109"/>
      <c r="G4714" s="109"/>
      <c r="AA4714" s="6" t="s">
        <v>1462</v>
      </c>
    </row>
    <row r="4715" spans="1:33" ht="15" customHeight="1">
      <c r="A4715" s="110" t="s">
        <v>63</v>
      </c>
      <c r="B4715" s="110"/>
      <c r="C4715" s="111" t="s">
        <v>2</v>
      </c>
      <c r="D4715" s="111" t="s">
        <v>3</v>
      </c>
      <c r="E4715" s="111" t="s">
        <v>4</v>
      </c>
      <c r="F4715" s="111" t="s">
        <v>5</v>
      </c>
      <c r="G4715" s="111" t="s">
        <v>6</v>
      </c>
      <c r="AA4715" s="6" t="s">
        <v>63</v>
      </c>
      <c r="AC4715" s="6" t="s">
        <v>2</v>
      </c>
      <c r="AD4715" s="6" t="s">
        <v>3</v>
      </c>
      <c r="AE4715" s="6" t="s">
        <v>4</v>
      </c>
      <c r="AF4715" s="104" t="s">
        <v>5</v>
      </c>
      <c r="AG4715" s="104" t="s">
        <v>6</v>
      </c>
    </row>
    <row r="4716" spans="1:33" ht="15" customHeight="1">
      <c r="A4716" s="220">
        <v>546</v>
      </c>
      <c r="B4716" s="208" t="s">
        <v>2278</v>
      </c>
      <c r="C4716" s="112" t="s">
        <v>8</v>
      </c>
      <c r="D4716" s="112" t="s">
        <v>74</v>
      </c>
      <c r="E4716" s="210" t="s">
        <v>2281</v>
      </c>
      <c r="F4716" s="115">
        <f t="shared" ref="F4716:F4719" si="1265">0.75*AF4716</f>
        <v>8.0474999999999994</v>
      </c>
      <c r="G4716" s="115">
        <f t="shared" ref="G4716:G4718" si="1266">TRUNC(F4716*E4716,2)</f>
        <v>5.04</v>
      </c>
      <c r="AA4716" s="6">
        <v>546</v>
      </c>
      <c r="AB4716" s="6" t="s">
        <v>2278</v>
      </c>
      <c r="AC4716" s="6" t="s">
        <v>8</v>
      </c>
      <c r="AD4716" s="6" t="s">
        <v>74</v>
      </c>
      <c r="AE4716" s="6" t="s">
        <v>2281</v>
      </c>
      <c r="AF4716" s="104" t="s">
        <v>2282</v>
      </c>
      <c r="AG4716" s="104">
        <v>6.73</v>
      </c>
    </row>
    <row r="4717" spans="1:33" ht="15" customHeight="1">
      <c r="A4717" s="220">
        <v>555</v>
      </c>
      <c r="B4717" s="208" t="s">
        <v>2279</v>
      </c>
      <c r="C4717" s="112" t="s">
        <v>8</v>
      </c>
      <c r="D4717" s="112" t="s">
        <v>66</v>
      </c>
      <c r="E4717" s="210" t="s">
        <v>2283</v>
      </c>
      <c r="F4717" s="115">
        <f t="shared" si="1265"/>
        <v>9.870000000000001</v>
      </c>
      <c r="G4717" s="115">
        <f t="shared" si="1266"/>
        <v>14.79</v>
      </c>
      <c r="AA4717" s="6">
        <v>555</v>
      </c>
      <c r="AB4717" s="6" t="s">
        <v>2279</v>
      </c>
      <c r="AC4717" s="6" t="s">
        <v>8</v>
      </c>
      <c r="AD4717" s="6" t="s">
        <v>66</v>
      </c>
      <c r="AE4717" s="6" t="s">
        <v>2283</v>
      </c>
      <c r="AF4717" s="104" t="s">
        <v>2284</v>
      </c>
      <c r="AG4717" s="104">
        <v>19.72</v>
      </c>
    </row>
    <row r="4718" spans="1:33" ht="15" customHeight="1">
      <c r="A4718" s="207">
        <v>4777</v>
      </c>
      <c r="B4718" s="208" t="s">
        <v>2280</v>
      </c>
      <c r="C4718" s="112" t="s">
        <v>8</v>
      </c>
      <c r="D4718" s="112" t="s">
        <v>74</v>
      </c>
      <c r="E4718" s="210" t="s">
        <v>2285</v>
      </c>
      <c r="F4718" s="115">
        <f t="shared" si="1265"/>
        <v>7.8224999999999998</v>
      </c>
      <c r="G4718" s="115">
        <f t="shared" si="1266"/>
        <v>2.72</v>
      </c>
      <c r="AA4718" s="6">
        <v>4777</v>
      </c>
      <c r="AB4718" s="6" t="s">
        <v>2280</v>
      </c>
      <c r="AC4718" s="6" t="s">
        <v>8</v>
      </c>
      <c r="AD4718" s="6" t="s">
        <v>74</v>
      </c>
      <c r="AE4718" s="6" t="s">
        <v>2285</v>
      </c>
      <c r="AF4718" s="104" t="s">
        <v>2286</v>
      </c>
      <c r="AG4718" s="104">
        <v>3.63</v>
      </c>
    </row>
    <row r="4719" spans="1:33" ht="15" customHeight="1">
      <c r="A4719" s="112" t="s">
        <v>1463</v>
      </c>
      <c r="B4719" s="113" t="s">
        <v>1464</v>
      </c>
      <c r="C4719" s="112" t="s">
        <v>48</v>
      </c>
      <c r="D4719" s="112" t="s">
        <v>74</v>
      </c>
      <c r="E4719" s="114">
        <v>27.528199999999998</v>
      </c>
      <c r="F4719" s="115">
        <f t="shared" si="1265"/>
        <v>8.3324999999999996</v>
      </c>
      <c r="G4719" s="115">
        <f>TRUNC(F4719*E4719,2)</f>
        <v>229.37</v>
      </c>
      <c r="AA4719" s="6" t="s">
        <v>1463</v>
      </c>
      <c r="AB4719" s="6" t="s">
        <v>1464</v>
      </c>
      <c r="AC4719" s="6" t="s">
        <v>48</v>
      </c>
      <c r="AD4719" s="6" t="s">
        <v>74</v>
      </c>
      <c r="AE4719" s="6">
        <v>27.528199999999998</v>
      </c>
      <c r="AF4719" s="104">
        <v>11.11</v>
      </c>
      <c r="AG4719" s="104">
        <v>305.83999999999997</v>
      </c>
    </row>
    <row r="4720" spans="1:33" ht="15" customHeight="1">
      <c r="A4720" s="107"/>
      <c r="B4720" s="107"/>
      <c r="C4720" s="107"/>
      <c r="D4720" s="107"/>
      <c r="E4720" s="116" t="s">
        <v>75</v>
      </c>
      <c r="F4720" s="116"/>
      <c r="G4720" s="117">
        <f>SUM(G4716:G4719)</f>
        <v>251.92000000000002</v>
      </c>
      <c r="AE4720" s="6" t="s">
        <v>75</v>
      </c>
      <c r="AG4720" s="104">
        <v>335.91999999999996</v>
      </c>
    </row>
    <row r="4721" spans="1:33" ht="15" customHeight="1">
      <c r="A4721" s="110" t="s">
        <v>96</v>
      </c>
      <c r="B4721" s="110"/>
      <c r="C4721" s="111" t="s">
        <v>2</v>
      </c>
      <c r="D4721" s="111" t="s">
        <v>3</v>
      </c>
      <c r="E4721" s="111" t="s">
        <v>4</v>
      </c>
      <c r="F4721" s="111" t="s">
        <v>5</v>
      </c>
      <c r="G4721" s="111" t="s">
        <v>6</v>
      </c>
      <c r="AA4721" s="6" t="s">
        <v>96</v>
      </c>
      <c r="AC4721" s="6" t="s">
        <v>2</v>
      </c>
      <c r="AD4721" s="6" t="s">
        <v>3</v>
      </c>
      <c r="AE4721" s="6" t="s">
        <v>4</v>
      </c>
      <c r="AF4721" s="104" t="s">
        <v>5</v>
      </c>
      <c r="AG4721" s="104" t="s">
        <v>6</v>
      </c>
    </row>
    <row r="4722" spans="1:33" ht="15" customHeight="1">
      <c r="A4722" s="112">
        <v>88316</v>
      </c>
      <c r="B4722" s="113" t="s">
        <v>1869</v>
      </c>
      <c r="C4722" s="112" t="s">
        <v>8</v>
      </c>
      <c r="D4722" s="112" t="s">
        <v>60</v>
      </c>
      <c r="E4722" s="114">
        <v>1</v>
      </c>
      <c r="F4722" s="115">
        <f t="shared" ref="F4722:F4723" si="1267">IF(D4722="H",$K$9*AF4722,$K$10*AF4722)</f>
        <v>12.84</v>
      </c>
      <c r="G4722" s="115">
        <f t="shared" ref="G4722:G4723" si="1268">TRUNC(F4722*E4722,2)</f>
        <v>12.84</v>
      </c>
      <c r="AA4722" s="6">
        <v>88316</v>
      </c>
      <c r="AB4722" s="6" t="s">
        <v>1869</v>
      </c>
      <c r="AC4722" s="6" t="s">
        <v>8</v>
      </c>
      <c r="AD4722" s="6" t="s">
        <v>60</v>
      </c>
      <c r="AE4722" s="6">
        <v>1</v>
      </c>
      <c r="AF4722" s="104">
        <v>17.12</v>
      </c>
      <c r="AG4722" s="104">
        <v>17.12</v>
      </c>
    </row>
    <row r="4723" spans="1:33" ht="15" customHeight="1">
      <c r="A4723" s="112">
        <v>88317</v>
      </c>
      <c r="B4723" s="113" t="s">
        <v>2277</v>
      </c>
      <c r="C4723" s="112" t="s">
        <v>8</v>
      </c>
      <c r="D4723" s="112" t="s">
        <v>60</v>
      </c>
      <c r="E4723" s="114">
        <v>1</v>
      </c>
      <c r="F4723" s="115">
        <f t="shared" si="1267"/>
        <v>16.815000000000001</v>
      </c>
      <c r="G4723" s="115">
        <f t="shared" si="1268"/>
        <v>16.809999999999999</v>
      </c>
      <c r="AA4723" s="6">
        <v>88317</v>
      </c>
      <c r="AB4723" s="6" t="s">
        <v>2277</v>
      </c>
      <c r="AC4723" s="6" t="s">
        <v>8</v>
      </c>
      <c r="AD4723" s="6" t="s">
        <v>60</v>
      </c>
      <c r="AE4723" s="6">
        <v>1</v>
      </c>
      <c r="AF4723" s="104">
        <v>22.42</v>
      </c>
      <c r="AG4723" s="104">
        <v>22.42</v>
      </c>
    </row>
    <row r="4724" spans="1:33" ht="15" customHeight="1">
      <c r="A4724" s="107"/>
      <c r="B4724" s="107"/>
      <c r="C4724" s="107"/>
      <c r="D4724" s="107"/>
      <c r="E4724" s="116" t="s">
        <v>17</v>
      </c>
      <c r="F4724" s="116"/>
      <c r="G4724" s="117">
        <f>SUM(G4722:G4723)</f>
        <v>29.65</v>
      </c>
      <c r="AE4724" s="6" t="s">
        <v>17</v>
      </c>
      <c r="AG4724" s="104">
        <v>39.540000000000006</v>
      </c>
    </row>
    <row r="4725" spans="1:33" ht="15" customHeight="1">
      <c r="A4725" s="110" t="s">
        <v>18</v>
      </c>
      <c r="B4725" s="110"/>
      <c r="C4725" s="111" t="s">
        <v>2</v>
      </c>
      <c r="D4725" s="111" t="s">
        <v>3</v>
      </c>
      <c r="E4725" s="111" t="s">
        <v>4</v>
      </c>
      <c r="F4725" s="111" t="s">
        <v>5</v>
      </c>
      <c r="G4725" s="111" t="s">
        <v>6</v>
      </c>
      <c r="AA4725" s="6" t="s">
        <v>18</v>
      </c>
      <c r="AC4725" s="6" t="s">
        <v>2</v>
      </c>
      <c r="AD4725" s="6" t="s">
        <v>3</v>
      </c>
      <c r="AE4725" s="6" t="s">
        <v>4</v>
      </c>
      <c r="AF4725" s="104" t="s">
        <v>5</v>
      </c>
      <c r="AG4725" s="104" t="s">
        <v>6</v>
      </c>
    </row>
    <row r="4726" spans="1:33" ht="20.100000000000001" customHeight="1">
      <c r="A4726" s="112" t="s">
        <v>1465</v>
      </c>
      <c r="B4726" s="113" t="s">
        <v>1466</v>
      </c>
      <c r="C4726" s="112" t="s">
        <v>48</v>
      </c>
      <c r="D4726" s="112" t="s">
        <v>71</v>
      </c>
      <c r="E4726" s="114">
        <v>2</v>
      </c>
      <c r="F4726" s="115">
        <f t="shared" ref="F4726" si="1269">IF(D4726="H",$K$9*AF4726,$K$10*AF4726)</f>
        <v>19.342500000000001</v>
      </c>
      <c r="G4726" s="115">
        <f>TRUNC(F4726*E4726,2)</f>
        <v>38.68</v>
      </c>
      <c r="AA4726" s="6" t="s">
        <v>1465</v>
      </c>
      <c r="AB4726" s="6" t="s">
        <v>1466</v>
      </c>
      <c r="AC4726" s="6" t="s">
        <v>48</v>
      </c>
      <c r="AD4726" s="6" t="s">
        <v>71</v>
      </c>
      <c r="AE4726" s="6">
        <v>2</v>
      </c>
      <c r="AF4726" s="104">
        <v>25.79</v>
      </c>
      <c r="AG4726" s="104">
        <v>51.58</v>
      </c>
    </row>
    <row r="4727" spans="1:33" ht="15" customHeight="1">
      <c r="A4727" s="107"/>
      <c r="B4727" s="107"/>
      <c r="C4727" s="107"/>
      <c r="D4727" s="107"/>
      <c r="E4727" s="116" t="s">
        <v>2129</v>
      </c>
      <c r="F4727" s="116"/>
      <c r="G4727" s="117">
        <f>SUM(G4726)</f>
        <v>38.68</v>
      </c>
      <c r="AE4727" s="6" t="s">
        <v>2129</v>
      </c>
      <c r="AG4727" s="104">
        <v>51.58</v>
      </c>
    </row>
    <row r="4728" spans="1:33" ht="15" customHeight="1">
      <c r="A4728" s="107"/>
      <c r="B4728" s="107"/>
      <c r="C4728" s="107"/>
      <c r="D4728" s="107"/>
      <c r="E4728" s="118" t="s">
        <v>21</v>
      </c>
      <c r="F4728" s="118"/>
      <c r="G4728" s="119">
        <f>G4727+G4724+G4720</f>
        <v>320.25</v>
      </c>
      <c r="AE4728" s="6" t="s">
        <v>21</v>
      </c>
      <c r="AG4728" s="104">
        <v>427.03999999999996</v>
      </c>
    </row>
    <row r="4729" spans="1:33" ht="9.9499999999999993" customHeight="1">
      <c r="A4729" s="107"/>
      <c r="B4729" s="107"/>
      <c r="C4729" s="108"/>
      <c r="D4729" s="108"/>
      <c r="E4729" s="107"/>
      <c r="F4729" s="107"/>
      <c r="G4729" s="107"/>
    </row>
    <row r="4730" spans="1:33" ht="20.100000000000001" customHeight="1">
      <c r="A4730" s="109" t="s">
        <v>1467</v>
      </c>
      <c r="B4730" s="109"/>
      <c r="C4730" s="109"/>
      <c r="D4730" s="109"/>
      <c r="E4730" s="109"/>
      <c r="F4730" s="109"/>
      <c r="G4730" s="109"/>
      <c r="AA4730" s="6" t="s">
        <v>1467</v>
      </c>
    </row>
    <row r="4731" spans="1:33" ht="15" customHeight="1">
      <c r="A4731" s="110" t="s">
        <v>63</v>
      </c>
      <c r="B4731" s="110"/>
      <c r="C4731" s="111" t="s">
        <v>2</v>
      </c>
      <c r="D4731" s="111" t="s">
        <v>3</v>
      </c>
      <c r="E4731" s="111" t="s">
        <v>4</v>
      </c>
      <c r="F4731" s="111" t="s">
        <v>5</v>
      </c>
      <c r="G4731" s="111" t="s">
        <v>6</v>
      </c>
      <c r="AA4731" s="6" t="s">
        <v>63</v>
      </c>
      <c r="AC4731" s="6" t="s">
        <v>2</v>
      </c>
      <c r="AD4731" s="6" t="s">
        <v>3</v>
      </c>
      <c r="AE4731" s="6" t="s">
        <v>4</v>
      </c>
      <c r="AF4731" s="104" t="s">
        <v>5</v>
      </c>
      <c r="AG4731" s="104" t="s">
        <v>6</v>
      </c>
    </row>
    <row r="4732" spans="1:33" ht="15" customHeight="1">
      <c r="A4732" s="112" t="s">
        <v>512</v>
      </c>
      <c r="B4732" s="113" t="s">
        <v>513</v>
      </c>
      <c r="C4732" s="112" t="s">
        <v>48</v>
      </c>
      <c r="D4732" s="112" t="s">
        <v>74</v>
      </c>
      <c r="E4732" s="114">
        <v>12.56</v>
      </c>
      <c r="F4732" s="115">
        <f t="shared" ref="F4732:F4734" si="1270">IF(D4732="H",$K$9*AF4732,$K$10*AF4732)</f>
        <v>7.7549999999999999</v>
      </c>
      <c r="G4732" s="115">
        <f>TRUNC(F4732*E4732,2)</f>
        <v>97.4</v>
      </c>
      <c r="AA4732" s="6" t="s">
        <v>512</v>
      </c>
      <c r="AB4732" s="6" t="s">
        <v>513</v>
      </c>
      <c r="AC4732" s="6" t="s">
        <v>48</v>
      </c>
      <c r="AD4732" s="6" t="s">
        <v>74</v>
      </c>
      <c r="AE4732" s="6">
        <v>12.56</v>
      </c>
      <c r="AF4732" s="104">
        <v>10.34</v>
      </c>
      <c r="AG4732" s="104">
        <v>129.87</v>
      </c>
    </row>
    <row r="4733" spans="1:33" ht="15" customHeight="1">
      <c r="A4733" s="112" t="s">
        <v>1468</v>
      </c>
      <c r="B4733" s="113" t="s">
        <v>1469</v>
      </c>
      <c r="C4733" s="112" t="s">
        <v>8</v>
      </c>
      <c r="D4733" s="112" t="s">
        <v>66</v>
      </c>
      <c r="E4733" s="114">
        <v>2.42</v>
      </c>
      <c r="F4733" s="115">
        <f t="shared" si="1270"/>
        <v>25.724999999999998</v>
      </c>
      <c r="G4733" s="115">
        <f t="shared" ref="G4733:G4734" si="1271">TRUNC(F4733*E4733,2)</f>
        <v>62.25</v>
      </c>
      <c r="AA4733" s="6" t="s">
        <v>1468</v>
      </c>
      <c r="AB4733" s="6" t="s">
        <v>1469</v>
      </c>
      <c r="AC4733" s="6" t="s">
        <v>8</v>
      </c>
      <c r="AD4733" s="6" t="s">
        <v>66</v>
      </c>
      <c r="AE4733" s="6">
        <v>2.42</v>
      </c>
      <c r="AF4733" s="104">
        <v>34.299999999999997</v>
      </c>
      <c r="AG4733" s="104">
        <v>83.01</v>
      </c>
    </row>
    <row r="4734" spans="1:33" ht="15" customHeight="1">
      <c r="A4734" s="112" t="s">
        <v>645</v>
      </c>
      <c r="B4734" s="113" t="s">
        <v>646</v>
      </c>
      <c r="C4734" s="112" t="s">
        <v>8</v>
      </c>
      <c r="D4734" s="112" t="s">
        <v>74</v>
      </c>
      <c r="E4734" s="114">
        <v>0.5</v>
      </c>
      <c r="F4734" s="115">
        <f t="shared" si="1270"/>
        <v>21.75</v>
      </c>
      <c r="G4734" s="115">
        <f t="shared" si="1271"/>
        <v>10.87</v>
      </c>
      <c r="AA4734" s="6" t="s">
        <v>645</v>
      </c>
      <c r="AB4734" s="6" t="s">
        <v>646</v>
      </c>
      <c r="AC4734" s="6" t="s">
        <v>8</v>
      </c>
      <c r="AD4734" s="6" t="s">
        <v>74</v>
      </c>
      <c r="AE4734" s="6">
        <v>0.5</v>
      </c>
      <c r="AF4734" s="104">
        <v>29</v>
      </c>
      <c r="AG4734" s="104">
        <v>14.5</v>
      </c>
    </row>
    <row r="4735" spans="1:33" ht="15" customHeight="1">
      <c r="A4735" s="107"/>
      <c r="B4735" s="107"/>
      <c r="C4735" s="107"/>
      <c r="D4735" s="107"/>
      <c r="E4735" s="116" t="s">
        <v>75</v>
      </c>
      <c r="F4735" s="116"/>
      <c r="G4735" s="117">
        <f>SUM(G4731:G4734)</f>
        <v>170.52</v>
      </c>
      <c r="AE4735" s="6" t="s">
        <v>75</v>
      </c>
      <c r="AG4735" s="104">
        <v>227.38</v>
      </c>
    </row>
    <row r="4736" spans="1:33" ht="15" customHeight="1">
      <c r="A4736" s="110" t="s">
        <v>96</v>
      </c>
      <c r="B4736" s="110"/>
      <c r="C4736" s="111" t="s">
        <v>2</v>
      </c>
      <c r="D4736" s="111" t="s">
        <v>3</v>
      </c>
      <c r="E4736" s="111" t="s">
        <v>4</v>
      </c>
      <c r="F4736" s="111" t="s">
        <v>5</v>
      </c>
      <c r="G4736" s="111" t="s">
        <v>6</v>
      </c>
      <c r="AA4736" s="6" t="s">
        <v>96</v>
      </c>
      <c r="AC4736" s="6" t="s">
        <v>2</v>
      </c>
      <c r="AD4736" s="6" t="s">
        <v>3</v>
      </c>
      <c r="AE4736" s="6" t="s">
        <v>4</v>
      </c>
      <c r="AF4736" s="104" t="s">
        <v>5</v>
      </c>
      <c r="AG4736" s="104" t="s">
        <v>6</v>
      </c>
    </row>
    <row r="4737" spans="1:33" ht="15" customHeight="1">
      <c r="A4737" s="112">
        <v>88316</v>
      </c>
      <c r="B4737" s="113" t="s">
        <v>1869</v>
      </c>
      <c r="C4737" s="112" t="s">
        <v>8</v>
      </c>
      <c r="D4737" s="112" t="s">
        <v>60</v>
      </c>
      <c r="E4737" s="114">
        <v>1.5</v>
      </c>
      <c r="F4737" s="115">
        <f t="shared" ref="F4737:F4738" si="1272">IF(D4737="H",$K$9*AF4737,$K$10*AF4737)</f>
        <v>12.84</v>
      </c>
      <c r="G4737" s="115">
        <f t="shared" ref="G4737:G4738" si="1273">TRUNC(F4737*E4737,2)</f>
        <v>19.260000000000002</v>
      </c>
      <c r="AA4737" s="6">
        <v>88316</v>
      </c>
      <c r="AB4737" s="6" t="s">
        <v>1869</v>
      </c>
      <c r="AC4737" s="6" t="s">
        <v>8</v>
      </c>
      <c r="AD4737" s="6" t="s">
        <v>60</v>
      </c>
      <c r="AE4737" s="6">
        <v>1.5</v>
      </c>
      <c r="AF4737" s="104">
        <v>17.12</v>
      </c>
      <c r="AG4737" s="104">
        <v>25.68</v>
      </c>
    </row>
    <row r="4738" spans="1:33" ht="15" customHeight="1">
      <c r="A4738" s="112">
        <v>88317</v>
      </c>
      <c r="B4738" s="113" t="s">
        <v>2277</v>
      </c>
      <c r="C4738" s="112" t="s">
        <v>8</v>
      </c>
      <c r="D4738" s="112" t="s">
        <v>60</v>
      </c>
      <c r="E4738" s="114">
        <v>1.5</v>
      </c>
      <c r="F4738" s="115">
        <f t="shared" si="1272"/>
        <v>16.815000000000001</v>
      </c>
      <c r="G4738" s="115">
        <f t="shared" si="1273"/>
        <v>25.22</v>
      </c>
      <c r="AA4738" s="6">
        <v>88317</v>
      </c>
      <c r="AB4738" s="6" t="s">
        <v>2277</v>
      </c>
      <c r="AC4738" s="6" t="s">
        <v>8</v>
      </c>
      <c r="AD4738" s="6" t="s">
        <v>60</v>
      </c>
      <c r="AE4738" s="6">
        <v>1.5</v>
      </c>
      <c r="AF4738" s="104">
        <v>22.42</v>
      </c>
      <c r="AG4738" s="104">
        <v>33.630000000000003</v>
      </c>
    </row>
    <row r="4739" spans="1:33" ht="15" customHeight="1">
      <c r="A4739" s="107"/>
      <c r="B4739" s="107"/>
      <c r="C4739" s="107"/>
      <c r="D4739" s="107"/>
      <c r="E4739" s="116" t="s">
        <v>17</v>
      </c>
      <c r="F4739" s="116"/>
      <c r="G4739" s="117">
        <f>SUM(G4737:G4738)</f>
        <v>44.480000000000004</v>
      </c>
      <c r="AE4739" s="6" t="s">
        <v>17</v>
      </c>
      <c r="AG4739" s="104">
        <v>59.31</v>
      </c>
    </row>
    <row r="4740" spans="1:33" ht="15" customHeight="1">
      <c r="A4740" s="107"/>
      <c r="B4740" s="107"/>
      <c r="C4740" s="107"/>
      <c r="D4740" s="107"/>
      <c r="E4740" s="118" t="s">
        <v>21</v>
      </c>
      <c r="F4740" s="118"/>
      <c r="G4740" s="119">
        <f>G4739+G4735</f>
        <v>215</v>
      </c>
      <c r="AE4740" s="6" t="s">
        <v>21</v>
      </c>
      <c r="AG4740" s="104">
        <v>286.69</v>
      </c>
    </row>
    <row r="4741" spans="1:33" ht="9.9499999999999993" customHeight="1">
      <c r="A4741" s="107"/>
      <c r="B4741" s="107"/>
      <c r="C4741" s="108"/>
      <c r="D4741" s="108"/>
      <c r="E4741" s="107"/>
      <c r="F4741" s="107"/>
      <c r="G4741" s="107"/>
    </row>
    <row r="4742" spans="1:33" ht="20.100000000000001" customHeight="1">
      <c r="A4742" s="109" t="s">
        <v>1470</v>
      </c>
      <c r="B4742" s="109"/>
      <c r="C4742" s="109"/>
      <c r="D4742" s="109"/>
      <c r="E4742" s="109"/>
      <c r="F4742" s="109"/>
      <c r="G4742" s="109"/>
      <c r="AA4742" s="6" t="s">
        <v>1470</v>
      </c>
    </row>
    <row r="4743" spans="1:33" ht="15" customHeight="1">
      <c r="A4743" s="110" t="s">
        <v>63</v>
      </c>
      <c r="B4743" s="110"/>
      <c r="C4743" s="111" t="s">
        <v>2</v>
      </c>
      <c r="D4743" s="111" t="s">
        <v>3</v>
      </c>
      <c r="E4743" s="111" t="s">
        <v>4</v>
      </c>
      <c r="F4743" s="111" t="s">
        <v>5</v>
      </c>
      <c r="G4743" s="111" t="s">
        <v>6</v>
      </c>
      <c r="AA4743" s="6" t="s">
        <v>63</v>
      </c>
      <c r="AC4743" s="6" t="s">
        <v>2</v>
      </c>
      <c r="AD4743" s="6" t="s">
        <v>3</v>
      </c>
      <c r="AE4743" s="6" t="s">
        <v>4</v>
      </c>
      <c r="AF4743" s="104" t="s">
        <v>5</v>
      </c>
      <c r="AG4743" s="104" t="s">
        <v>6</v>
      </c>
    </row>
    <row r="4744" spans="1:33" ht="15" customHeight="1">
      <c r="A4744" s="112" t="s">
        <v>821</v>
      </c>
      <c r="B4744" s="113" t="s">
        <v>822</v>
      </c>
      <c r="C4744" s="112" t="s">
        <v>8</v>
      </c>
      <c r="D4744" s="112" t="s">
        <v>55</v>
      </c>
      <c r="E4744" s="114">
        <v>0.1056</v>
      </c>
      <c r="F4744" s="115">
        <f t="shared" ref="F4744:F4745" si="1274">IF(D4744="H",$K$9*AF4744,$K$10*AF4744)</f>
        <v>1.71</v>
      </c>
      <c r="G4744" s="115">
        <f>ROUND(F4744*E4744,2)</f>
        <v>0.18</v>
      </c>
      <c r="AA4744" s="6" t="s">
        <v>821</v>
      </c>
      <c r="AB4744" s="6" t="s">
        <v>822</v>
      </c>
      <c r="AC4744" s="6" t="s">
        <v>8</v>
      </c>
      <c r="AD4744" s="6" t="s">
        <v>55</v>
      </c>
      <c r="AE4744" s="6">
        <v>0.1056</v>
      </c>
      <c r="AF4744" s="104">
        <v>2.2799999999999998</v>
      </c>
      <c r="AG4744" s="104">
        <v>0.24</v>
      </c>
    </row>
    <row r="4745" spans="1:33" ht="15" customHeight="1">
      <c r="A4745" s="112" t="s">
        <v>1471</v>
      </c>
      <c r="B4745" s="113" t="s">
        <v>1472</v>
      </c>
      <c r="C4745" s="112" t="s">
        <v>8</v>
      </c>
      <c r="D4745" s="112" t="s">
        <v>87</v>
      </c>
      <c r="E4745" s="114">
        <v>1.0492999999999999</v>
      </c>
      <c r="F4745" s="115">
        <f t="shared" si="1274"/>
        <v>6.2925000000000004</v>
      </c>
      <c r="G4745" s="115">
        <f>ROUND(F4745*E4745,2)</f>
        <v>6.6</v>
      </c>
      <c r="AA4745" s="6" t="s">
        <v>1471</v>
      </c>
      <c r="AB4745" s="6" t="s">
        <v>1472</v>
      </c>
      <c r="AC4745" s="6" t="s">
        <v>8</v>
      </c>
      <c r="AD4745" s="6" t="s">
        <v>87</v>
      </c>
      <c r="AE4745" s="6">
        <v>1.0492999999999999</v>
      </c>
      <c r="AF4745" s="104">
        <v>8.39</v>
      </c>
      <c r="AG4745" s="104">
        <v>8.8000000000000007</v>
      </c>
    </row>
    <row r="4746" spans="1:33" ht="15" customHeight="1">
      <c r="A4746" s="107"/>
      <c r="B4746" s="107"/>
      <c r="C4746" s="107"/>
      <c r="D4746" s="107"/>
      <c r="E4746" s="116" t="s">
        <v>75</v>
      </c>
      <c r="F4746" s="116"/>
      <c r="G4746" s="117">
        <f>SUM(G4744:G4745)</f>
        <v>6.7799999999999994</v>
      </c>
      <c r="AE4746" s="6" t="s">
        <v>75</v>
      </c>
      <c r="AG4746" s="104">
        <v>9.0399999999999991</v>
      </c>
    </row>
    <row r="4747" spans="1:33" ht="15" customHeight="1">
      <c r="A4747" s="110" t="s">
        <v>96</v>
      </c>
      <c r="B4747" s="110"/>
      <c r="C4747" s="111" t="s">
        <v>2</v>
      </c>
      <c r="D4747" s="111" t="s">
        <v>3</v>
      </c>
      <c r="E4747" s="111" t="s">
        <v>4</v>
      </c>
      <c r="F4747" s="111" t="s">
        <v>5</v>
      </c>
      <c r="G4747" s="111" t="s">
        <v>6</v>
      </c>
      <c r="AA4747" s="6" t="s">
        <v>96</v>
      </c>
      <c r="AC4747" s="6" t="s">
        <v>2</v>
      </c>
      <c r="AD4747" s="6" t="s">
        <v>3</v>
      </c>
      <c r="AE4747" s="6" t="s">
        <v>4</v>
      </c>
      <c r="AF4747" s="104" t="s">
        <v>5</v>
      </c>
      <c r="AG4747" s="104" t="s">
        <v>6</v>
      </c>
    </row>
    <row r="4748" spans="1:33" ht="20.100000000000001" customHeight="1">
      <c r="A4748" s="112" t="s">
        <v>825</v>
      </c>
      <c r="B4748" s="113" t="s">
        <v>1742</v>
      </c>
      <c r="C4748" s="112" t="s">
        <v>8</v>
      </c>
      <c r="D4748" s="112" t="s">
        <v>36</v>
      </c>
      <c r="E4748" s="114">
        <v>0.45300000000000001</v>
      </c>
      <c r="F4748" s="115">
        <f t="shared" ref="F4748:F4749" si="1275">IF(D4748="H",$K$9*AF4748,$K$10*AF4748)</f>
        <v>12.914999999999999</v>
      </c>
      <c r="G4748" s="115">
        <f t="shared" ref="G4748:G4749" si="1276">ROUND(F4748*E4748,2)</f>
        <v>5.85</v>
      </c>
      <c r="AA4748" s="6" t="s">
        <v>825</v>
      </c>
      <c r="AB4748" s="6" t="s">
        <v>1742</v>
      </c>
      <c r="AC4748" s="6" t="s">
        <v>8</v>
      </c>
      <c r="AD4748" s="6" t="s">
        <v>36</v>
      </c>
      <c r="AE4748" s="6">
        <v>0.45300000000000001</v>
      </c>
      <c r="AF4748" s="104">
        <v>17.22</v>
      </c>
      <c r="AG4748" s="104">
        <v>7.8</v>
      </c>
    </row>
    <row r="4749" spans="1:33" ht="20.100000000000001" customHeight="1">
      <c r="A4749" s="112" t="s">
        <v>605</v>
      </c>
      <c r="B4749" s="113" t="s">
        <v>1736</v>
      </c>
      <c r="C4749" s="112" t="s">
        <v>8</v>
      </c>
      <c r="D4749" s="112" t="s">
        <v>36</v>
      </c>
      <c r="E4749" s="114">
        <v>0.45300000000000001</v>
      </c>
      <c r="F4749" s="115">
        <f t="shared" si="1275"/>
        <v>15.75</v>
      </c>
      <c r="G4749" s="115">
        <f t="shared" si="1276"/>
        <v>7.13</v>
      </c>
      <c r="AA4749" s="6" t="s">
        <v>605</v>
      </c>
      <c r="AB4749" s="6" t="s">
        <v>1736</v>
      </c>
      <c r="AC4749" s="6" t="s">
        <v>8</v>
      </c>
      <c r="AD4749" s="6" t="s">
        <v>36</v>
      </c>
      <c r="AE4749" s="6">
        <v>0.45300000000000001</v>
      </c>
      <c r="AF4749" s="104">
        <v>21</v>
      </c>
      <c r="AG4749" s="104">
        <v>9.51</v>
      </c>
    </row>
    <row r="4750" spans="1:33" ht="18" customHeight="1">
      <c r="A4750" s="107"/>
      <c r="B4750" s="107"/>
      <c r="C4750" s="107"/>
      <c r="D4750" s="107"/>
      <c r="E4750" s="116" t="s">
        <v>99</v>
      </c>
      <c r="F4750" s="116"/>
      <c r="G4750" s="117">
        <f>SUM(G4748:G4749)</f>
        <v>12.98</v>
      </c>
      <c r="AE4750" s="6" t="s">
        <v>99</v>
      </c>
      <c r="AG4750" s="104">
        <v>17.309999999999999</v>
      </c>
    </row>
    <row r="4751" spans="1:33" ht="15" customHeight="1">
      <c r="A4751" s="107"/>
      <c r="B4751" s="107"/>
      <c r="C4751" s="107"/>
      <c r="D4751" s="107"/>
      <c r="E4751" s="118" t="s">
        <v>21</v>
      </c>
      <c r="F4751" s="118"/>
      <c r="G4751" s="119">
        <f>G4750+G4746</f>
        <v>19.759999999999998</v>
      </c>
      <c r="AE4751" s="6" t="s">
        <v>21</v>
      </c>
      <c r="AG4751" s="104">
        <v>26.35</v>
      </c>
    </row>
    <row r="4752" spans="1:33" ht="9.9499999999999993" customHeight="1">
      <c r="A4752" s="107"/>
      <c r="B4752" s="107"/>
      <c r="C4752" s="108"/>
      <c r="D4752" s="108"/>
      <c r="E4752" s="107"/>
      <c r="F4752" s="107"/>
      <c r="G4752" s="107"/>
    </row>
    <row r="4753" spans="1:33" ht="20.100000000000001" customHeight="1">
      <c r="A4753" s="109" t="s">
        <v>1473</v>
      </c>
      <c r="B4753" s="109"/>
      <c r="C4753" s="109"/>
      <c r="D4753" s="109"/>
      <c r="E4753" s="109"/>
      <c r="F4753" s="109"/>
      <c r="G4753" s="109"/>
      <c r="AA4753" s="6" t="s">
        <v>1473</v>
      </c>
    </row>
    <row r="4754" spans="1:33" ht="15" customHeight="1">
      <c r="A4754" s="110" t="s">
        <v>18</v>
      </c>
      <c r="B4754" s="110"/>
      <c r="C4754" s="111" t="s">
        <v>2</v>
      </c>
      <c r="D4754" s="111" t="s">
        <v>3</v>
      </c>
      <c r="E4754" s="111" t="s">
        <v>4</v>
      </c>
      <c r="F4754" s="111" t="s">
        <v>5</v>
      </c>
      <c r="G4754" s="111" t="s">
        <v>6</v>
      </c>
      <c r="AA4754" s="6" t="s">
        <v>18</v>
      </c>
      <c r="AC4754" s="6" t="s">
        <v>2</v>
      </c>
      <c r="AD4754" s="6" t="s">
        <v>3</v>
      </c>
      <c r="AE4754" s="6" t="s">
        <v>4</v>
      </c>
      <c r="AF4754" s="104" t="s">
        <v>5</v>
      </c>
      <c r="AG4754" s="104" t="s">
        <v>6</v>
      </c>
    </row>
    <row r="4755" spans="1:33" ht="29.1" customHeight="1">
      <c r="A4755" s="112" t="s">
        <v>1474</v>
      </c>
      <c r="B4755" s="113" t="s">
        <v>1475</v>
      </c>
      <c r="C4755" s="112" t="s">
        <v>8</v>
      </c>
      <c r="D4755" s="112" t="s">
        <v>87</v>
      </c>
      <c r="E4755" s="114">
        <v>1</v>
      </c>
      <c r="F4755" s="115">
        <f t="shared" ref="F4755:F4756" si="1277">IF(D4755="H",$K$9*AF4755,$K$10*AF4755)</f>
        <v>2.7450000000000001</v>
      </c>
      <c r="G4755" s="115">
        <f t="shared" ref="G4755:G4756" si="1278">ROUND(F4755*E4755,2)</f>
        <v>2.75</v>
      </c>
      <c r="AA4755" s="6" t="s">
        <v>1474</v>
      </c>
      <c r="AB4755" s="6" t="s">
        <v>1475</v>
      </c>
      <c r="AC4755" s="6" t="s">
        <v>8</v>
      </c>
      <c r="AD4755" s="6" t="s">
        <v>87</v>
      </c>
      <c r="AE4755" s="6">
        <v>1</v>
      </c>
      <c r="AF4755" s="104">
        <v>3.66</v>
      </c>
      <c r="AG4755" s="104">
        <v>3.66</v>
      </c>
    </row>
    <row r="4756" spans="1:33" ht="36.950000000000003" customHeight="1">
      <c r="A4756" s="112" t="s">
        <v>1476</v>
      </c>
      <c r="B4756" s="113" t="s">
        <v>1477</v>
      </c>
      <c r="C4756" s="112" t="s">
        <v>8</v>
      </c>
      <c r="D4756" s="112" t="s">
        <v>87</v>
      </c>
      <c r="E4756" s="114">
        <v>1</v>
      </c>
      <c r="F4756" s="115">
        <f>0.75*AF4756</f>
        <v>18.690000000000001</v>
      </c>
      <c r="G4756" s="115">
        <f t="shared" si="1278"/>
        <v>18.690000000000001</v>
      </c>
      <c r="AA4756" s="6" t="s">
        <v>1476</v>
      </c>
      <c r="AB4756" s="6" t="s">
        <v>1477</v>
      </c>
      <c r="AC4756" s="6" t="s">
        <v>8</v>
      </c>
      <c r="AD4756" s="6" t="s">
        <v>87</v>
      </c>
      <c r="AE4756" s="6">
        <v>1</v>
      </c>
      <c r="AF4756" s="104">
        <v>24.92</v>
      </c>
      <c r="AG4756" s="104">
        <v>24.92</v>
      </c>
    </row>
    <row r="4757" spans="1:33" ht="15" customHeight="1">
      <c r="A4757" s="107"/>
      <c r="B4757" s="107"/>
      <c r="C4757" s="107"/>
      <c r="D4757" s="107"/>
      <c r="E4757" s="116" t="s">
        <v>20</v>
      </c>
      <c r="F4757" s="116"/>
      <c r="G4757" s="117">
        <f>SUM(G4755:G4756)</f>
        <v>21.44</v>
      </c>
      <c r="AE4757" s="6" t="s">
        <v>20</v>
      </c>
      <c r="AG4757" s="104">
        <v>28.58</v>
      </c>
    </row>
    <row r="4758" spans="1:33" ht="15" customHeight="1">
      <c r="A4758" s="107"/>
      <c r="B4758" s="107"/>
      <c r="C4758" s="107"/>
      <c r="D4758" s="107"/>
      <c r="E4758" s="118" t="s">
        <v>21</v>
      </c>
      <c r="F4758" s="118"/>
      <c r="G4758" s="119">
        <f>G4757</f>
        <v>21.44</v>
      </c>
      <c r="AE4758" s="6" t="s">
        <v>21</v>
      </c>
      <c r="AG4758" s="104">
        <v>28.58</v>
      </c>
    </row>
    <row r="4759" spans="1:33" ht="9.9499999999999993" customHeight="1">
      <c r="A4759" s="107"/>
      <c r="B4759" s="107"/>
      <c r="C4759" s="108"/>
      <c r="D4759" s="108"/>
      <c r="E4759" s="107"/>
      <c r="F4759" s="107"/>
      <c r="G4759" s="107"/>
    </row>
    <row r="4760" spans="1:33" ht="20.100000000000001" customHeight="1">
      <c r="A4760" s="109" t="s">
        <v>1478</v>
      </c>
      <c r="B4760" s="109"/>
      <c r="C4760" s="109"/>
      <c r="D4760" s="109"/>
      <c r="E4760" s="109"/>
      <c r="F4760" s="109"/>
      <c r="G4760" s="109"/>
      <c r="AA4760" s="6" t="s">
        <v>1478</v>
      </c>
    </row>
    <row r="4761" spans="1:33" ht="15" customHeight="1">
      <c r="A4761" s="110" t="s">
        <v>18</v>
      </c>
      <c r="B4761" s="110"/>
      <c r="C4761" s="111" t="s">
        <v>2</v>
      </c>
      <c r="D4761" s="111" t="s">
        <v>3</v>
      </c>
      <c r="E4761" s="111" t="s">
        <v>4</v>
      </c>
      <c r="F4761" s="111" t="s">
        <v>5</v>
      </c>
      <c r="G4761" s="111" t="s">
        <v>6</v>
      </c>
      <c r="AA4761" s="6" t="s">
        <v>18</v>
      </c>
      <c r="AC4761" s="6" t="s">
        <v>2</v>
      </c>
      <c r="AD4761" s="6" t="s">
        <v>3</v>
      </c>
      <c r="AE4761" s="6" t="s">
        <v>4</v>
      </c>
      <c r="AF4761" s="104" t="s">
        <v>5</v>
      </c>
      <c r="AG4761" s="104" t="s">
        <v>6</v>
      </c>
    </row>
    <row r="4762" spans="1:33" ht="29.1" customHeight="1">
      <c r="A4762" s="112" t="s">
        <v>1474</v>
      </c>
      <c r="B4762" s="113" t="s">
        <v>1475</v>
      </c>
      <c r="C4762" s="112" t="s">
        <v>8</v>
      </c>
      <c r="D4762" s="112" t="s">
        <v>87</v>
      </c>
      <c r="E4762" s="114">
        <v>1</v>
      </c>
      <c r="F4762" s="115">
        <f t="shared" ref="F4762:F4763" si="1279">IF(D4762="H",$K$9*AF4762,$K$10*AF4762)</f>
        <v>2.7450000000000001</v>
      </c>
      <c r="G4762" s="115">
        <f t="shared" ref="G4762:G4763" si="1280">ROUND(F4762*E4762,2)</f>
        <v>2.75</v>
      </c>
      <c r="AA4762" s="6" t="s">
        <v>1474</v>
      </c>
      <c r="AB4762" s="6" t="s">
        <v>1475</v>
      </c>
      <c r="AC4762" s="6" t="s">
        <v>8</v>
      </c>
      <c r="AD4762" s="6" t="s">
        <v>87</v>
      </c>
      <c r="AE4762" s="6">
        <v>1</v>
      </c>
      <c r="AF4762" s="104">
        <v>3.66</v>
      </c>
      <c r="AG4762" s="104">
        <v>3.66</v>
      </c>
    </row>
    <row r="4763" spans="1:33" ht="36.950000000000003" customHeight="1">
      <c r="A4763" s="112" t="s">
        <v>1479</v>
      </c>
      <c r="B4763" s="113" t="s">
        <v>1480</v>
      </c>
      <c r="C4763" s="112" t="s">
        <v>8</v>
      </c>
      <c r="D4763" s="112" t="s">
        <v>87</v>
      </c>
      <c r="E4763" s="114">
        <v>1</v>
      </c>
      <c r="F4763" s="115">
        <f>0.75*AF4763</f>
        <v>30.442500000000003</v>
      </c>
      <c r="G4763" s="115">
        <f t="shared" si="1280"/>
        <v>30.44</v>
      </c>
      <c r="AA4763" s="6" t="s">
        <v>1479</v>
      </c>
      <c r="AB4763" s="6" t="s">
        <v>1480</v>
      </c>
      <c r="AC4763" s="6" t="s">
        <v>8</v>
      </c>
      <c r="AD4763" s="6" t="s">
        <v>87</v>
      </c>
      <c r="AE4763" s="6">
        <v>1</v>
      </c>
      <c r="AF4763" s="104">
        <v>40.590000000000003</v>
      </c>
      <c r="AG4763" s="104">
        <v>40.590000000000003</v>
      </c>
    </row>
    <row r="4764" spans="1:33" ht="15" customHeight="1">
      <c r="A4764" s="107"/>
      <c r="B4764" s="107"/>
      <c r="C4764" s="107"/>
      <c r="D4764" s="107"/>
      <c r="E4764" s="116" t="s">
        <v>20</v>
      </c>
      <c r="F4764" s="116"/>
      <c r="G4764" s="117">
        <f>SUM(G4762:G4763)</f>
        <v>33.19</v>
      </c>
      <c r="AE4764" s="6" t="s">
        <v>20</v>
      </c>
      <c r="AG4764" s="104">
        <v>44.25</v>
      </c>
    </row>
    <row r="4765" spans="1:33" ht="15" customHeight="1">
      <c r="A4765" s="107"/>
      <c r="B4765" s="107"/>
      <c r="C4765" s="107"/>
      <c r="D4765" s="107"/>
      <c r="E4765" s="118" t="s">
        <v>21</v>
      </c>
      <c r="F4765" s="118"/>
      <c r="G4765" s="119">
        <f>G4764</f>
        <v>33.19</v>
      </c>
      <c r="AE4765" s="6" t="s">
        <v>21</v>
      </c>
      <c r="AG4765" s="104">
        <v>44.25</v>
      </c>
    </row>
    <row r="4766" spans="1:33" ht="9.9499999999999993" customHeight="1">
      <c r="A4766" s="107"/>
      <c r="B4766" s="107"/>
      <c r="C4766" s="108"/>
      <c r="D4766" s="108"/>
      <c r="E4766" s="107"/>
      <c r="F4766" s="107"/>
      <c r="G4766" s="107"/>
    </row>
    <row r="4767" spans="1:33" ht="20.100000000000001" customHeight="1">
      <c r="A4767" s="109" t="s">
        <v>1481</v>
      </c>
      <c r="B4767" s="109"/>
      <c r="C4767" s="109"/>
      <c r="D4767" s="109"/>
      <c r="E4767" s="109"/>
      <c r="F4767" s="109"/>
      <c r="G4767" s="109"/>
      <c r="AA4767" s="6" t="s">
        <v>1481</v>
      </c>
    </row>
    <row r="4768" spans="1:33" ht="15" customHeight="1">
      <c r="A4768" s="110" t="s">
        <v>18</v>
      </c>
      <c r="B4768" s="110"/>
      <c r="C4768" s="111" t="s">
        <v>2</v>
      </c>
      <c r="D4768" s="111" t="s">
        <v>3</v>
      </c>
      <c r="E4768" s="111" t="s">
        <v>4</v>
      </c>
      <c r="F4768" s="111" t="s">
        <v>5</v>
      </c>
      <c r="G4768" s="111" t="s">
        <v>6</v>
      </c>
      <c r="AA4768" s="6" t="s">
        <v>18</v>
      </c>
      <c r="AC4768" s="6" t="s">
        <v>2</v>
      </c>
      <c r="AD4768" s="6" t="s">
        <v>3</v>
      </c>
      <c r="AE4768" s="6" t="s">
        <v>4</v>
      </c>
      <c r="AF4768" s="104" t="s">
        <v>5</v>
      </c>
      <c r="AG4768" s="104" t="s">
        <v>6</v>
      </c>
    </row>
    <row r="4769" spans="1:33" ht="29.1" customHeight="1">
      <c r="A4769" s="112" t="s">
        <v>1474</v>
      </c>
      <c r="B4769" s="113" t="s">
        <v>1475</v>
      </c>
      <c r="C4769" s="112" t="s">
        <v>8</v>
      </c>
      <c r="D4769" s="112" t="s">
        <v>87</v>
      </c>
      <c r="E4769" s="114">
        <v>1</v>
      </c>
      <c r="F4769" s="115">
        <f t="shared" ref="F4769:F4770" si="1281">IF(D4769="H",$K$9*AF4769,$K$10*AF4769)</f>
        <v>2.7450000000000001</v>
      </c>
      <c r="G4769" s="115">
        <f t="shared" ref="G4769:G4770" si="1282">ROUND(F4769*E4769,2)</f>
        <v>2.75</v>
      </c>
      <c r="AA4769" s="6" t="s">
        <v>1474</v>
      </c>
      <c r="AB4769" s="6" t="s">
        <v>1475</v>
      </c>
      <c r="AC4769" s="6" t="s">
        <v>8</v>
      </c>
      <c r="AD4769" s="6" t="s">
        <v>87</v>
      </c>
      <c r="AE4769" s="6">
        <v>1</v>
      </c>
      <c r="AF4769" s="104">
        <v>3.66</v>
      </c>
      <c r="AG4769" s="104">
        <v>3.66</v>
      </c>
    </row>
    <row r="4770" spans="1:33" ht="36.950000000000003" customHeight="1">
      <c r="A4770" s="112" t="s">
        <v>1482</v>
      </c>
      <c r="B4770" s="113" t="s">
        <v>1483</v>
      </c>
      <c r="C4770" s="112" t="s">
        <v>8</v>
      </c>
      <c r="D4770" s="112" t="s">
        <v>87</v>
      </c>
      <c r="E4770" s="114">
        <v>1</v>
      </c>
      <c r="F4770" s="115">
        <f>0.75*AF4770</f>
        <v>39.217500000000001</v>
      </c>
      <c r="G4770" s="115">
        <f t="shared" si="1282"/>
        <v>39.22</v>
      </c>
      <c r="AA4770" s="6" t="s">
        <v>1482</v>
      </c>
      <c r="AB4770" s="6" t="s">
        <v>1483</v>
      </c>
      <c r="AC4770" s="6" t="s">
        <v>8</v>
      </c>
      <c r="AD4770" s="6" t="s">
        <v>87</v>
      </c>
      <c r="AE4770" s="6">
        <v>1</v>
      </c>
      <c r="AF4770" s="104">
        <v>52.29</v>
      </c>
      <c r="AG4770" s="104">
        <v>52.29</v>
      </c>
    </row>
    <row r="4771" spans="1:33" ht="15" customHeight="1">
      <c r="A4771" s="107"/>
      <c r="B4771" s="107"/>
      <c r="C4771" s="107"/>
      <c r="D4771" s="107"/>
      <c r="E4771" s="116" t="s">
        <v>20</v>
      </c>
      <c r="F4771" s="116"/>
      <c r="G4771" s="117">
        <f>SUM(G4769:G4770)</f>
        <v>41.97</v>
      </c>
      <c r="AE4771" s="6" t="s">
        <v>20</v>
      </c>
      <c r="AG4771" s="104">
        <v>55.95</v>
      </c>
    </row>
    <row r="4772" spans="1:33" ht="15" customHeight="1">
      <c r="A4772" s="107"/>
      <c r="B4772" s="107"/>
      <c r="C4772" s="107"/>
      <c r="D4772" s="107"/>
      <c r="E4772" s="118" t="s">
        <v>21</v>
      </c>
      <c r="F4772" s="118"/>
      <c r="G4772" s="119">
        <f>G4771</f>
        <v>41.97</v>
      </c>
      <c r="AE4772" s="6" t="s">
        <v>21</v>
      </c>
      <c r="AG4772" s="104">
        <v>55.95</v>
      </c>
    </row>
    <row r="4773" spans="1:33" ht="9.9499999999999993" customHeight="1">
      <c r="A4773" s="107"/>
      <c r="B4773" s="107"/>
      <c r="C4773" s="108"/>
      <c r="D4773" s="108"/>
      <c r="E4773" s="107"/>
      <c r="F4773" s="107"/>
      <c r="G4773" s="107"/>
    </row>
    <row r="4774" spans="1:33" ht="20.100000000000001" customHeight="1">
      <c r="A4774" s="109" t="s">
        <v>1484</v>
      </c>
      <c r="B4774" s="109"/>
      <c r="C4774" s="109"/>
      <c r="D4774" s="109"/>
      <c r="E4774" s="109"/>
      <c r="F4774" s="109"/>
      <c r="G4774" s="109"/>
      <c r="AA4774" s="6" t="s">
        <v>1484</v>
      </c>
    </row>
    <row r="4775" spans="1:33" ht="15" customHeight="1">
      <c r="A4775" s="110" t="s">
        <v>18</v>
      </c>
      <c r="B4775" s="110"/>
      <c r="C4775" s="111" t="s">
        <v>2</v>
      </c>
      <c r="D4775" s="111" t="s">
        <v>3</v>
      </c>
      <c r="E4775" s="111" t="s">
        <v>4</v>
      </c>
      <c r="F4775" s="111" t="s">
        <v>5</v>
      </c>
      <c r="G4775" s="111" t="s">
        <v>6</v>
      </c>
      <c r="AA4775" s="6" t="s">
        <v>18</v>
      </c>
      <c r="AC4775" s="6" t="s">
        <v>2</v>
      </c>
      <c r="AD4775" s="6" t="s">
        <v>3</v>
      </c>
      <c r="AE4775" s="6" t="s">
        <v>4</v>
      </c>
      <c r="AF4775" s="104" t="s">
        <v>5</v>
      </c>
      <c r="AG4775" s="104" t="s">
        <v>6</v>
      </c>
    </row>
    <row r="4776" spans="1:33" ht="29.1" customHeight="1">
      <c r="A4776" s="112" t="s">
        <v>1474</v>
      </c>
      <c r="B4776" s="113" t="s">
        <v>1475</v>
      </c>
      <c r="C4776" s="112" t="s">
        <v>8</v>
      </c>
      <c r="D4776" s="112" t="s">
        <v>87</v>
      </c>
      <c r="E4776" s="114">
        <v>1</v>
      </c>
      <c r="F4776" s="115">
        <f t="shared" ref="F4776:F4777" si="1283">IF(D4776="H",$K$9*AF4776,$K$10*AF4776)</f>
        <v>2.7450000000000001</v>
      </c>
      <c r="G4776" s="115">
        <f t="shared" ref="G4776:G4777" si="1284">ROUND(F4776*E4776,2)</f>
        <v>2.75</v>
      </c>
      <c r="AA4776" s="6" t="s">
        <v>1474</v>
      </c>
      <c r="AB4776" s="6" t="s">
        <v>1475</v>
      </c>
      <c r="AC4776" s="6" t="s">
        <v>8</v>
      </c>
      <c r="AD4776" s="6" t="s">
        <v>87</v>
      </c>
      <c r="AE4776" s="6">
        <v>1</v>
      </c>
      <c r="AF4776" s="104">
        <v>3.66</v>
      </c>
      <c r="AG4776" s="104">
        <v>3.66</v>
      </c>
    </row>
    <row r="4777" spans="1:33" ht="36.950000000000003" customHeight="1">
      <c r="A4777" s="112" t="s">
        <v>1485</v>
      </c>
      <c r="B4777" s="113" t="s">
        <v>1486</v>
      </c>
      <c r="C4777" s="112" t="s">
        <v>8</v>
      </c>
      <c r="D4777" s="112" t="s">
        <v>87</v>
      </c>
      <c r="E4777" s="114">
        <v>1</v>
      </c>
      <c r="F4777" s="115">
        <f>0.75*AF4777</f>
        <v>48.074999999999996</v>
      </c>
      <c r="G4777" s="115">
        <f t="shared" si="1284"/>
        <v>48.08</v>
      </c>
      <c r="AA4777" s="6" t="s">
        <v>1485</v>
      </c>
      <c r="AB4777" s="6" t="s">
        <v>1486</v>
      </c>
      <c r="AC4777" s="6" t="s">
        <v>8</v>
      </c>
      <c r="AD4777" s="6" t="s">
        <v>87</v>
      </c>
      <c r="AE4777" s="6">
        <v>1</v>
      </c>
      <c r="AF4777" s="104">
        <v>64.099999999999994</v>
      </c>
      <c r="AG4777" s="104">
        <v>64.099999999999994</v>
      </c>
    </row>
    <row r="4778" spans="1:33" ht="15" customHeight="1">
      <c r="A4778" s="107"/>
      <c r="B4778" s="107"/>
      <c r="C4778" s="107"/>
      <c r="D4778" s="107"/>
      <c r="E4778" s="116" t="s">
        <v>20</v>
      </c>
      <c r="F4778" s="116"/>
      <c r="G4778" s="117">
        <f>SUM(G4776:G4777)</f>
        <v>50.83</v>
      </c>
      <c r="AE4778" s="6" t="s">
        <v>20</v>
      </c>
      <c r="AG4778" s="104">
        <v>67.760000000000005</v>
      </c>
    </row>
    <row r="4779" spans="1:33" ht="15" customHeight="1">
      <c r="A4779" s="107"/>
      <c r="B4779" s="107"/>
      <c r="C4779" s="107"/>
      <c r="D4779" s="107"/>
      <c r="E4779" s="118" t="s">
        <v>21</v>
      </c>
      <c r="F4779" s="118"/>
      <c r="G4779" s="119">
        <f>G4778</f>
        <v>50.83</v>
      </c>
      <c r="AE4779" s="6" t="s">
        <v>21</v>
      </c>
      <c r="AG4779" s="104">
        <v>67.760000000000005</v>
      </c>
    </row>
    <row r="4780" spans="1:33" ht="9.9499999999999993" customHeight="1">
      <c r="A4780" s="107"/>
      <c r="B4780" s="107"/>
      <c r="C4780" s="108"/>
      <c r="D4780" s="108"/>
      <c r="E4780" s="107"/>
      <c r="F4780" s="107"/>
      <c r="G4780" s="107"/>
    </row>
    <row r="4781" spans="1:33" ht="20.100000000000001" customHeight="1">
      <c r="A4781" s="109" t="s">
        <v>1487</v>
      </c>
      <c r="B4781" s="109"/>
      <c r="C4781" s="109"/>
      <c r="D4781" s="109"/>
      <c r="E4781" s="109"/>
      <c r="F4781" s="109"/>
      <c r="G4781" s="109"/>
      <c r="AA4781" s="6" t="s">
        <v>1487</v>
      </c>
    </row>
    <row r="4782" spans="1:33" ht="15" customHeight="1">
      <c r="A4782" s="110" t="s">
        <v>63</v>
      </c>
      <c r="B4782" s="110"/>
      <c r="C4782" s="111" t="s">
        <v>2</v>
      </c>
      <c r="D4782" s="111" t="s">
        <v>3</v>
      </c>
      <c r="E4782" s="111" t="s">
        <v>4</v>
      </c>
      <c r="F4782" s="111" t="s">
        <v>5</v>
      </c>
      <c r="G4782" s="111" t="s">
        <v>6</v>
      </c>
      <c r="AA4782" s="6" t="s">
        <v>63</v>
      </c>
      <c r="AC4782" s="6" t="s">
        <v>2</v>
      </c>
      <c r="AD4782" s="6" t="s">
        <v>3</v>
      </c>
      <c r="AE4782" s="6" t="s">
        <v>4</v>
      </c>
      <c r="AF4782" s="104" t="s">
        <v>5</v>
      </c>
      <c r="AG4782" s="104" t="s">
        <v>6</v>
      </c>
    </row>
    <row r="4783" spans="1:33" ht="15" customHeight="1">
      <c r="A4783" s="112" t="s">
        <v>1488</v>
      </c>
      <c r="B4783" s="113" t="s">
        <v>1489</v>
      </c>
      <c r="C4783" s="112" t="s">
        <v>349</v>
      </c>
      <c r="D4783" s="112" t="s">
        <v>87</v>
      </c>
      <c r="E4783" s="114">
        <v>1.5</v>
      </c>
      <c r="F4783" s="115">
        <f t="shared" ref="F4783:F4787" si="1285">IF(D4783="H",$K$9*AF4783,$K$10*AF4783)</f>
        <v>2.25</v>
      </c>
      <c r="G4783" s="115">
        <f t="shared" ref="G4783:G4787" si="1286">ROUND(F4783*E4783,2)</f>
        <v>3.38</v>
      </c>
      <c r="AA4783" s="6" t="s">
        <v>1488</v>
      </c>
      <c r="AB4783" s="6" t="s">
        <v>1489</v>
      </c>
      <c r="AC4783" s="6" t="s">
        <v>349</v>
      </c>
      <c r="AD4783" s="6" t="s">
        <v>87</v>
      </c>
      <c r="AE4783" s="6" t="s">
        <v>2181</v>
      </c>
      <c r="AF4783" s="104">
        <v>3</v>
      </c>
      <c r="AG4783" s="104">
        <v>4.5</v>
      </c>
    </row>
    <row r="4784" spans="1:33" ht="15" customHeight="1">
      <c r="A4784" s="112">
        <v>38544</v>
      </c>
      <c r="B4784" s="113" t="s">
        <v>2178</v>
      </c>
      <c r="C4784" s="112" t="s">
        <v>8</v>
      </c>
      <c r="D4784" s="112" t="s">
        <v>95</v>
      </c>
      <c r="E4784" s="114" t="s">
        <v>2182</v>
      </c>
      <c r="F4784" s="115">
        <f t="shared" si="1285"/>
        <v>11.100000000000001</v>
      </c>
      <c r="G4784" s="115">
        <f t="shared" si="1286"/>
        <v>0.73</v>
      </c>
      <c r="AA4784" s="6">
        <v>38544</v>
      </c>
      <c r="AB4784" s="6" t="s">
        <v>2178</v>
      </c>
      <c r="AC4784" s="6" t="s">
        <v>8</v>
      </c>
      <c r="AD4784" s="6" t="s">
        <v>95</v>
      </c>
      <c r="AE4784" s="6" t="s">
        <v>2182</v>
      </c>
      <c r="AF4784" s="104" t="s">
        <v>2183</v>
      </c>
      <c r="AG4784" s="104">
        <v>0.97</v>
      </c>
    </row>
    <row r="4785" spans="1:33" ht="15" customHeight="1">
      <c r="A4785" s="112">
        <v>39897</v>
      </c>
      <c r="B4785" s="113" t="s">
        <v>2179</v>
      </c>
      <c r="C4785" s="112" t="s">
        <v>8</v>
      </c>
      <c r="D4785" s="112" t="s">
        <v>55</v>
      </c>
      <c r="E4785" s="114" t="s">
        <v>2184</v>
      </c>
      <c r="F4785" s="115">
        <f t="shared" si="1285"/>
        <v>39.164999999999999</v>
      </c>
      <c r="G4785" s="115">
        <f t="shared" si="1286"/>
        <v>0.04</v>
      </c>
      <c r="AA4785" s="6">
        <v>39897</v>
      </c>
      <c r="AB4785" s="6" t="s">
        <v>2179</v>
      </c>
      <c r="AC4785" s="6" t="s">
        <v>8</v>
      </c>
      <c r="AD4785" s="6" t="s">
        <v>55</v>
      </c>
      <c r="AE4785" s="6" t="s">
        <v>2184</v>
      </c>
      <c r="AF4785" s="104" t="s">
        <v>2185</v>
      </c>
      <c r="AG4785" s="104">
        <v>0.05</v>
      </c>
    </row>
    <row r="4786" spans="1:33" ht="15" customHeight="1">
      <c r="A4786" s="112" t="s">
        <v>1490</v>
      </c>
      <c r="B4786" s="113" t="s">
        <v>1491</v>
      </c>
      <c r="C4786" s="112" t="s">
        <v>349</v>
      </c>
      <c r="D4786" s="112" t="s">
        <v>90</v>
      </c>
      <c r="E4786" s="114" t="s">
        <v>2186</v>
      </c>
      <c r="F4786" s="115">
        <f t="shared" si="1285"/>
        <v>62.047499999999999</v>
      </c>
      <c r="G4786" s="115">
        <f t="shared" si="1286"/>
        <v>0.39</v>
      </c>
      <c r="AA4786" s="6" t="s">
        <v>1490</v>
      </c>
      <c r="AB4786" s="6" t="s">
        <v>1491</v>
      </c>
      <c r="AC4786" s="6" t="s">
        <v>349</v>
      </c>
      <c r="AD4786" s="6" t="s">
        <v>90</v>
      </c>
      <c r="AE4786" s="6" t="s">
        <v>2186</v>
      </c>
      <c r="AF4786" s="104" t="s">
        <v>2187</v>
      </c>
      <c r="AG4786" s="104">
        <v>0.52</v>
      </c>
    </row>
    <row r="4787" spans="1:33" ht="15" customHeight="1">
      <c r="A4787" s="112">
        <v>39666</v>
      </c>
      <c r="B4787" s="113" t="s">
        <v>2180</v>
      </c>
      <c r="C4787" s="112" t="s">
        <v>8</v>
      </c>
      <c r="D4787" s="112" t="s">
        <v>87</v>
      </c>
      <c r="E4787" s="114">
        <v>1.1000000000000001</v>
      </c>
      <c r="F4787" s="115">
        <f t="shared" si="1285"/>
        <v>44.79</v>
      </c>
      <c r="G4787" s="115">
        <f t="shared" si="1286"/>
        <v>49.27</v>
      </c>
      <c r="AA4787" s="6">
        <v>39666</v>
      </c>
      <c r="AB4787" s="6" t="s">
        <v>2180</v>
      </c>
      <c r="AC4787" s="6" t="s">
        <v>8</v>
      </c>
      <c r="AD4787" s="6" t="s">
        <v>87</v>
      </c>
      <c r="AE4787" s="6" t="s">
        <v>2188</v>
      </c>
      <c r="AF4787" s="104" t="s">
        <v>2189</v>
      </c>
      <c r="AG4787" s="104">
        <v>65.69</v>
      </c>
    </row>
    <row r="4788" spans="1:33" ht="15" customHeight="1">
      <c r="A4788" s="107"/>
      <c r="B4788" s="107"/>
      <c r="C4788" s="107"/>
      <c r="D4788" s="107"/>
      <c r="E4788" s="116" t="s">
        <v>75</v>
      </c>
      <c r="F4788" s="116"/>
      <c r="G4788" s="117">
        <f>SUM(G4783:G4787)</f>
        <v>53.81</v>
      </c>
      <c r="AE4788" s="6" t="s">
        <v>75</v>
      </c>
      <c r="AG4788" s="104">
        <v>71.72999999999999</v>
      </c>
    </row>
    <row r="4789" spans="1:33" ht="15" customHeight="1">
      <c r="A4789" s="110" t="s">
        <v>96</v>
      </c>
      <c r="B4789" s="110"/>
      <c r="C4789" s="111" t="s">
        <v>2</v>
      </c>
      <c r="D4789" s="111" t="s">
        <v>3</v>
      </c>
      <c r="E4789" s="111" t="s">
        <v>4</v>
      </c>
      <c r="F4789" s="111" t="s">
        <v>5</v>
      </c>
      <c r="G4789" s="111" t="s">
        <v>6</v>
      </c>
      <c r="AA4789" s="6" t="s">
        <v>96</v>
      </c>
      <c r="AC4789" s="6" t="s">
        <v>2</v>
      </c>
      <c r="AD4789" s="6" t="s">
        <v>3</v>
      </c>
      <c r="AE4789" s="6" t="s">
        <v>4</v>
      </c>
      <c r="AF4789" s="104" t="s">
        <v>5</v>
      </c>
      <c r="AG4789" s="104" t="s">
        <v>6</v>
      </c>
    </row>
    <row r="4790" spans="1:33" ht="15" customHeight="1">
      <c r="A4790" s="112" t="s">
        <v>825</v>
      </c>
      <c r="B4790" s="113" t="s">
        <v>1742</v>
      </c>
      <c r="C4790" s="112" t="s">
        <v>8</v>
      </c>
      <c r="D4790" s="112" t="s">
        <v>36</v>
      </c>
      <c r="E4790" s="114">
        <v>0.36</v>
      </c>
      <c r="F4790" s="115">
        <f t="shared" ref="F4790:F4791" si="1287">IF(D4790="H",$K$9*AF4790,$K$10*AF4790)</f>
        <v>12.914999999999999</v>
      </c>
      <c r="G4790" s="115">
        <f t="shared" ref="G4790:G4791" si="1288">ROUND(F4790*E4790,2)</f>
        <v>4.6500000000000004</v>
      </c>
      <c r="AA4790" s="6" t="s">
        <v>825</v>
      </c>
      <c r="AB4790" s="6" t="s">
        <v>1742</v>
      </c>
      <c r="AC4790" s="6" t="s">
        <v>8</v>
      </c>
      <c r="AD4790" s="6" t="s">
        <v>36</v>
      </c>
      <c r="AE4790" s="6">
        <v>0.36</v>
      </c>
      <c r="AF4790" s="104">
        <v>17.22</v>
      </c>
      <c r="AG4790" s="104">
        <v>6.2</v>
      </c>
    </row>
    <row r="4791" spans="1:33" ht="15" customHeight="1">
      <c r="A4791" s="112" t="s">
        <v>605</v>
      </c>
      <c r="B4791" s="113" t="s">
        <v>1736</v>
      </c>
      <c r="C4791" s="112" t="s">
        <v>8</v>
      </c>
      <c r="D4791" s="112" t="s">
        <v>36</v>
      </c>
      <c r="E4791" s="114">
        <v>0.36</v>
      </c>
      <c r="F4791" s="115">
        <f t="shared" si="1287"/>
        <v>15.75</v>
      </c>
      <c r="G4791" s="115">
        <f t="shared" si="1288"/>
        <v>5.67</v>
      </c>
      <c r="AA4791" s="6" t="s">
        <v>605</v>
      </c>
      <c r="AB4791" s="6" t="s">
        <v>1736</v>
      </c>
      <c r="AC4791" s="6" t="s">
        <v>8</v>
      </c>
      <c r="AD4791" s="6" t="s">
        <v>36</v>
      </c>
      <c r="AE4791" s="6">
        <v>0.36</v>
      </c>
      <c r="AF4791" s="104">
        <v>21</v>
      </c>
      <c r="AG4791" s="104">
        <v>7.56</v>
      </c>
    </row>
    <row r="4792" spans="1:33" ht="15" customHeight="1">
      <c r="A4792" s="107"/>
      <c r="B4792" s="107"/>
      <c r="C4792" s="107"/>
      <c r="D4792" s="107"/>
      <c r="E4792" s="116" t="s">
        <v>99</v>
      </c>
      <c r="F4792" s="116"/>
      <c r="G4792" s="117">
        <f>SUM(G4790:G4791)</f>
        <v>10.32</v>
      </c>
      <c r="AE4792" s="6" t="s">
        <v>99</v>
      </c>
      <c r="AG4792" s="104">
        <v>13.76</v>
      </c>
    </row>
    <row r="4793" spans="1:33" ht="15" customHeight="1">
      <c r="A4793" s="107"/>
      <c r="B4793" s="107"/>
      <c r="C4793" s="107"/>
      <c r="D4793" s="107"/>
      <c r="E4793" s="118" t="s">
        <v>21</v>
      </c>
      <c r="F4793" s="118"/>
      <c r="G4793" s="119">
        <f>G4792+G4788</f>
        <v>64.13</v>
      </c>
      <c r="AE4793" s="6" t="s">
        <v>21</v>
      </c>
      <c r="AG4793" s="104">
        <v>85.49</v>
      </c>
    </row>
    <row r="4794" spans="1:33" ht="9.9499999999999993" customHeight="1">
      <c r="A4794" s="107"/>
      <c r="B4794" s="107"/>
      <c r="C4794" s="108"/>
      <c r="D4794" s="108"/>
      <c r="E4794" s="107"/>
      <c r="F4794" s="107"/>
      <c r="G4794" s="107"/>
    </row>
    <row r="4795" spans="1:33" ht="20.100000000000001" customHeight="1">
      <c r="A4795" s="109" t="s">
        <v>1492</v>
      </c>
      <c r="B4795" s="109"/>
      <c r="C4795" s="109"/>
      <c r="D4795" s="109"/>
      <c r="E4795" s="109"/>
      <c r="F4795" s="109"/>
      <c r="G4795" s="109"/>
      <c r="AA4795" s="6" t="s">
        <v>1492</v>
      </c>
    </row>
    <row r="4796" spans="1:33" ht="15" customHeight="1">
      <c r="A4796" s="110" t="s">
        <v>63</v>
      </c>
      <c r="B4796" s="110"/>
      <c r="C4796" s="111" t="s">
        <v>2</v>
      </c>
      <c r="D4796" s="111" t="s">
        <v>3</v>
      </c>
      <c r="E4796" s="111" t="s">
        <v>4</v>
      </c>
      <c r="F4796" s="111" t="s">
        <v>5</v>
      </c>
      <c r="G4796" s="111" t="s">
        <v>6</v>
      </c>
      <c r="AA4796" s="6" t="s">
        <v>63</v>
      </c>
      <c r="AC4796" s="6" t="s">
        <v>2</v>
      </c>
      <c r="AD4796" s="6" t="s">
        <v>3</v>
      </c>
      <c r="AE4796" s="6" t="s">
        <v>4</v>
      </c>
      <c r="AF4796" s="104" t="s">
        <v>5</v>
      </c>
      <c r="AG4796" s="104" t="s">
        <v>6</v>
      </c>
    </row>
    <row r="4797" spans="1:33" ht="15" customHeight="1">
      <c r="A4797" s="112" t="s">
        <v>831</v>
      </c>
      <c r="B4797" s="113" t="s">
        <v>832</v>
      </c>
      <c r="C4797" s="112" t="s">
        <v>8</v>
      </c>
      <c r="D4797" s="112" t="s">
        <v>55</v>
      </c>
      <c r="E4797" s="114">
        <v>9.4000000000000004E-3</v>
      </c>
      <c r="F4797" s="115">
        <f t="shared" ref="F4797:F4800" si="1289">IF(D4797="H",$K$9*AF4797,$K$10*AF4797)</f>
        <v>45.18</v>
      </c>
      <c r="G4797" s="115">
        <f t="shared" ref="G4797:G4800" si="1290">ROUND(F4797*E4797,2)</f>
        <v>0.42</v>
      </c>
      <c r="AA4797" s="6" t="s">
        <v>831</v>
      </c>
      <c r="AB4797" s="6" t="s">
        <v>832</v>
      </c>
      <c r="AC4797" s="6" t="s">
        <v>8</v>
      </c>
      <c r="AD4797" s="6" t="s">
        <v>55</v>
      </c>
      <c r="AE4797" s="6">
        <v>9.4000000000000004E-3</v>
      </c>
      <c r="AF4797" s="104">
        <v>60.24</v>
      </c>
      <c r="AG4797" s="104">
        <v>0.56000000000000005</v>
      </c>
    </row>
    <row r="4798" spans="1:33" ht="15" customHeight="1">
      <c r="A4798" s="112" t="s">
        <v>821</v>
      </c>
      <c r="B4798" s="113" t="s">
        <v>822</v>
      </c>
      <c r="C4798" s="112" t="s">
        <v>8</v>
      </c>
      <c r="D4798" s="112" t="s">
        <v>55</v>
      </c>
      <c r="E4798" s="114">
        <v>4.0300000000000002E-2</v>
      </c>
      <c r="F4798" s="115">
        <f t="shared" si="1289"/>
        <v>1.71</v>
      </c>
      <c r="G4798" s="115">
        <f t="shared" si="1290"/>
        <v>7.0000000000000007E-2</v>
      </c>
      <c r="AA4798" s="6" t="s">
        <v>821</v>
      </c>
      <c r="AB4798" s="6" t="s">
        <v>822</v>
      </c>
      <c r="AC4798" s="6" t="s">
        <v>8</v>
      </c>
      <c r="AD4798" s="6" t="s">
        <v>55</v>
      </c>
      <c r="AE4798" s="6">
        <v>4.0300000000000002E-2</v>
      </c>
      <c r="AF4798" s="104">
        <v>2.2799999999999998</v>
      </c>
      <c r="AG4798" s="104">
        <v>0.09</v>
      </c>
    </row>
    <row r="4799" spans="1:33" ht="15" customHeight="1">
      <c r="A4799" s="112" t="s">
        <v>1493</v>
      </c>
      <c r="B4799" s="113" t="s">
        <v>1494</v>
      </c>
      <c r="C4799" s="112" t="s">
        <v>8</v>
      </c>
      <c r="D4799" s="112" t="s">
        <v>55</v>
      </c>
      <c r="E4799" s="114">
        <v>1</v>
      </c>
      <c r="F4799" s="115">
        <f t="shared" si="1289"/>
        <v>1.4025000000000001</v>
      </c>
      <c r="G4799" s="115">
        <f t="shared" si="1290"/>
        <v>1.4</v>
      </c>
      <c r="AA4799" s="6" t="s">
        <v>1493</v>
      </c>
      <c r="AB4799" s="6" t="s">
        <v>1494</v>
      </c>
      <c r="AC4799" s="6" t="s">
        <v>8</v>
      </c>
      <c r="AD4799" s="6" t="s">
        <v>55</v>
      </c>
      <c r="AE4799" s="6">
        <v>1</v>
      </c>
      <c r="AF4799" s="104">
        <v>1.87</v>
      </c>
      <c r="AG4799" s="104">
        <v>1.87</v>
      </c>
    </row>
    <row r="4800" spans="1:33" ht="20.100000000000001" customHeight="1">
      <c r="A4800" s="112" t="s">
        <v>835</v>
      </c>
      <c r="B4800" s="113" t="s">
        <v>836</v>
      </c>
      <c r="C4800" s="112" t="s">
        <v>8</v>
      </c>
      <c r="D4800" s="112" t="s">
        <v>55</v>
      </c>
      <c r="E4800" s="114">
        <v>1.0999999999999999E-2</v>
      </c>
      <c r="F4800" s="115">
        <f t="shared" si="1289"/>
        <v>51.1875</v>
      </c>
      <c r="G4800" s="115">
        <f t="shared" si="1290"/>
        <v>0.56000000000000005</v>
      </c>
      <c r="AA4800" s="6" t="s">
        <v>835</v>
      </c>
      <c r="AB4800" s="6" t="s">
        <v>836</v>
      </c>
      <c r="AC4800" s="6" t="s">
        <v>8</v>
      </c>
      <c r="AD4800" s="6" t="s">
        <v>55</v>
      </c>
      <c r="AE4800" s="6">
        <v>1.0999999999999999E-2</v>
      </c>
      <c r="AF4800" s="104">
        <v>68.25</v>
      </c>
      <c r="AG4800" s="104">
        <v>0.75</v>
      </c>
    </row>
    <row r="4801" spans="1:33" ht="15" customHeight="1">
      <c r="A4801" s="107"/>
      <c r="B4801" s="107"/>
      <c r="C4801" s="107"/>
      <c r="D4801" s="107"/>
      <c r="E4801" s="116" t="s">
        <v>75</v>
      </c>
      <c r="F4801" s="116"/>
      <c r="G4801" s="117">
        <f>SUM(G4796:G4800)</f>
        <v>2.4500000000000002</v>
      </c>
      <c r="AE4801" s="6" t="s">
        <v>75</v>
      </c>
      <c r="AG4801" s="104">
        <v>3.27</v>
      </c>
    </row>
    <row r="4802" spans="1:33" ht="15" customHeight="1">
      <c r="A4802" s="110" t="s">
        <v>96</v>
      </c>
      <c r="B4802" s="110"/>
      <c r="C4802" s="111" t="s">
        <v>2</v>
      </c>
      <c r="D4802" s="111" t="s">
        <v>3</v>
      </c>
      <c r="E4802" s="111" t="s">
        <v>4</v>
      </c>
      <c r="F4802" s="111" t="s">
        <v>5</v>
      </c>
      <c r="G4802" s="111" t="s">
        <v>6</v>
      </c>
      <c r="AA4802" s="6" t="s">
        <v>96</v>
      </c>
      <c r="AC4802" s="6" t="s">
        <v>2</v>
      </c>
      <c r="AD4802" s="6" t="s">
        <v>3</v>
      </c>
      <c r="AE4802" s="6" t="s">
        <v>4</v>
      </c>
      <c r="AF4802" s="104" t="s">
        <v>5</v>
      </c>
      <c r="AG4802" s="104" t="s">
        <v>6</v>
      </c>
    </row>
    <row r="4803" spans="1:33" ht="20.100000000000001" customHeight="1">
      <c r="A4803" s="112" t="s">
        <v>825</v>
      </c>
      <c r="B4803" s="113" t="s">
        <v>1742</v>
      </c>
      <c r="C4803" s="112" t="s">
        <v>8</v>
      </c>
      <c r="D4803" s="112" t="s">
        <v>36</v>
      </c>
      <c r="E4803" s="114">
        <v>0.1208</v>
      </c>
      <c r="F4803" s="115">
        <f t="shared" ref="F4803:F4804" si="1291">IF(D4803="H",$K$9*AF4803,$K$10*AF4803)</f>
        <v>12.914999999999999</v>
      </c>
      <c r="G4803" s="115">
        <f t="shared" ref="G4803:G4804" si="1292">ROUND(F4803*E4803,2)</f>
        <v>1.56</v>
      </c>
      <c r="AA4803" s="6" t="s">
        <v>825</v>
      </c>
      <c r="AB4803" s="6" t="s">
        <v>1742</v>
      </c>
      <c r="AC4803" s="6" t="s">
        <v>8</v>
      </c>
      <c r="AD4803" s="6" t="s">
        <v>36</v>
      </c>
      <c r="AE4803" s="6">
        <v>0.1208</v>
      </c>
      <c r="AF4803" s="104">
        <v>17.22</v>
      </c>
      <c r="AG4803" s="104">
        <v>2.08</v>
      </c>
    </row>
    <row r="4804" spans="1:33" ht="20.100000000000001" customHeight="1">
      <c r="A4804" s="112" t="s">
        <v>605</v>
      </c>
      <c r="B4804" s="113" t="s">
        <v>1736</v>
      </c>
      <c r="C4804" s="112" t="s">
        <v>8</v>
      </c>
      <c r="D4804" s="112" t="s">
        <v>36</v>
      </c>
      <c r="E4804" s="114">
        <v>0.1208</v>
      </c>
      <c r="F4804" s="115">
        <f t="shared" si="1291"/>
        <v>15.75</v>
      </c>
      <c r="G4804" s="115">
        <f t="shared" si="1292"/>
        <v>1.9</v>
      </c>
      <c r="AA4804" s="6" t="s">
        <v>605</v>
      </c>
      <c r="AB4804" s="6" t="s">
        <v>1736</v>
      </c>
      <c r="AC4804" s="6" t="s">
        <v>8</v>
      </c>
      <c r="AD4804" s="6" t="s">
        <v>36</v>
      </c>
      <c r="AE4804" s="6">
        <v>0.1208</v>
      </c>
      <c r="AF4804" s="104">
        <v>21</v>
      </c>
      <c r="AG4804" s="104">
        <v>2.5299999999999998</v>
      </c>
    </row>
    <row r="4805" spans="1:33" ht="18" customHeight="1">
      <c r="A4805" s="107"/>
      <c r="B4805" s="107"/>
      <c r="C4805" s="107"/>
      <c r="D4805" s="107"/>
      <c r="E4805" s="116" t="s">
        <v>99</v>
      </c>
      <c r="F4805" s="116"/>
      <c r="G4805" s="117">
        <f>SUM(G4803:G4804)</f>
        <v>3.46</v>
      </c>
      <c r="AE4805" s="6" t="s">
        <v>99</v>
      </c>
      <c r="AG4805" s="104">
        <v>4.6100000000000003</v>
      </c>
    </row>
    <row r="4806" spans="1:33" ht="15" customHeight="1">
      <c r="A4806" s="107"/>
      <c r="B4806" s="107"/>
      <c r="C4806" s="107"/>
      <c r="D4806" s="107"/>
      <c r="E4806" s="118" t="s">
        <v>21</v>
      </c>
      <c r="F4806" s="118"/>
      <c r="G4806" s="119">
        <f>G4805+G4801</f>
        <v>5.91</v>
      </c>
      <c r="AE4806" s="6" t="s">
        <v>21</v>
      </c>
      <c r="AG4806" s="104">
        <v>7.88</v>
      </c>
    </row>
    <row r="4807" spans="1:33" ht="9.9499999999999993" customHeight="1">
      <c r="A4807" s="107"/>
      <c r="B4807" s="107"/>
      <c r="C4807" s="108"/>
      <c r="D4807" s="108"/>
      <c r="E4807" s="107"/>
      <c r="F4807" s="107"/>
      <c r="G4807" s="107"/>
    </row>
    <row r="4808" spans="1:33" ht="20.100000000000001" customHeight="1">
      <c r="A4808" s="109" t="s">
        <v>1495</v>
      </c>
      <c r="B4808" s="109"/>
      <c r="C4808" s="109"/>
      <c r="D4808" s="109"/>
      <c r="E4808" s="109"/>
      <c r="F4808" s="109"/>
      <c r="G4808" s="109"/>
      <c r="AA4808" s="6" t="s">
        <v>1495</v>
      </c>
    </row>
    <row r="4809" spans="1:33" ht="15" customHeight="1">
      <c r="A4809" s="110" t="s">
        <v>63</v>
      </c>
      <c r="B4809" s="110"/>
      <c r="C4809" s="111" t="s">
        <v>2</v>
      </c>
      <c r="D4809" s="111" t="s">
        <v>3</v>
      </c>
      <c r="E4809" s="111" t="s">
        <v>4</v>
      </c>
      <c r="F4809" s="111" t="s">
        <v>5</v>
      </c>
      <c r="G4809" s="111" t="s">
        <v>6</v>
      </c>
      <c r="AA4809" s="6" t="s">
        <v>63</v>
      </c>
      <c r="AC4809" s="6" t="s">
        <v>2</v>
      </c>
      <c r="AD4809" s="6" t="s">
        <v>3</v>
      </c>
      <c r="AE4809" s="6" t="s">
        <v>4</v>
      </c>
      <c r="AF4809" s="104" t="s">
        <v>5</v>
      </c>
      <c r="AG4809" s="104" t="s">
        <v>6</v>
      </c>
    </row>
    <row r="4810" spans="1:33" ht="15" customHeight="1">
      <c r="A4810" s="112" t="s">
        <v>831</v>
      </c>
      <c r="B4810" s="113" t="s">
        <v>832</v>
      </c>
      <c r="C4810" s="112" t="s">
        <v>8</v>
      </c>
      <c r="D4810" s="112" t="s">
        <v>55</v>
      </c>
      <c r="E4810" s="114">
        <v>9.4000000000000004E-3</v>
      </c>
      <c r="F4810" s="115">
        <f t="shared" ref="F4810:F4813" si="1293">IF(D4810="H",$K$9*AF4810,$K$10*AF4810)</f>
        <v>45.18</v>
      </c>
      <c r="G4810" s="115">
        <f t="shared" ref="G4810:G4813" si="1294">ROUND(F4810*E4810,2)</f>
        <v>0.42</v>
      </c>
      <c r="AA4810" s="6" t="s">
        <v>831</v>
      </c>
      <c r="AB4810" s="6" t="s">
        <v>832</v>
      </c>
      <c r="AC4810" s="6" t="s">
        <v>8</v>
      </c>
      <c r="AD4810" s="6" t="s">
        <v>55</v>
      </c>
      <c r="AE4810" s="6">
        <v>9.4000000000000004E-3</v>
      </c>
      <c r="AF4810" s="104">
        <v>60.24</v>
      </c>
      <c r="AG4810" s="104">
        <v>0.56000000000000005</v>
      </c>
    </row>
    <row r="4811" spans="1:33" ht="20.100000000000001" customHeight="1">
      <c r="A4811" s="112" t="s">
        <v>1496</v>
      </c>
      <c r="B4811" s="113" t="s">
        <v>1497</v>
      </c>
      <c r="C4811" s="112" t="s">
        <v>8</v>
      </c>
      <c r="D4811" s="112" t="s">
        <v>55</v>
      </c>
      <c r="E4811" s="114">
        <v>1</v>
      </c>
      <c r="F4811" s="115">
        <f t="shared" si="1293"/>
        <v>4.5374999999999996</v>
      </c>
      <c r="G4811" s="115">
        <f t="shared" si="1294"/>
        <v>4.54</v>
      </c>
      <c r="AA4811" s="6" t="s">
        <v>1496</v>
      </c>
      <c r="AB4811" s="6" t="s">
        <v>1497</v>
      </c>
      <c r="AC4811" s="6" t="s">
        <v>8</v>
      </c>
      <c r="AD4811" s="6" t="s">
        <v>55</v>
      </c>
      <c r="AE4811" s="6">
        <v>1</v>
      </c>
      <c r="AF4811" s="104">
        <v>6.05</v>
      </c>
      <c r="AG4811" s="104">
        <v>6.05</v>
      </c>
    </row>
    <row r="4812" spans="1:33" ht="15" customHeight="1">
      <c r="A4812" s="112" t="s">
        <v>821</v>
      </c>
      <c r="B4812" s="113" t="s">
        <v>822</v>
      </c>
      <c r="C4812" s="112" t="s">
        <v>8</v>
      </c>
      <c r="D4812" s="112" t="s">
        <v>55</v>
      </c>
      <c r="E4812" s="114">
        <v>4.0300000000000002E-2</v>
      </c>
      <c r="F4812" s="115">
        <f t="shared" si="1293"/>
        <v>1.71</v>
      </c>
      <c r="G4812" s="115">
        <f t="shared" si="1294"/>
        <v>7.0000000000000007E-2</v>
      </c>
      <c r="AA4812" s="6" t="s">
        <v>821</v>
      </c>
      <c r="AB4812" s="6" t="s">
        <v>822</v>
      </c>
      <c r="AC4812" s="6" t="s">
        <v>8</v>
      </c>
      <c r="AD4812" s="6" t="s">
        <v>55</v>
      </c>
      <c r="AE4812" s="6">
        <v>4.0300000000000002E-2</v>
      </c>
      <c r="AF4812" s="104">
        <v>2.2799999999999998</v>
      </c>
      <c r="AG4812" s="104">
        <v>0.09</v>
      </c>
    </row>
    <row r="4813" spans="1:33" ht="20.100000000000001" customHeight="1">
      <c r="A4813" s="112" t="s">
        <v>835</v>
      </c>
      <c r="B4813" s="113" t="s">
        <v>836</v>
      </c>
      <c r="C4813" s="112" t="s">
        <v>8</v>
      </c>
      <c r="D4813" s="112" t="s">
        <v>55</v>
      </c>
      <c r="E4813" s="114">
        <v>1.0999999999999999E-2</v>
      </c>
      <c r="F4813" s="115">
        <f t="shared" si="1293"/>
        <v>51.1875</v>
      </c>
      <c r="G4813" s="115">
        <f t="shared" si="1294"/>
        <v>0.56000000000000005</v>
      </c>
      <c r="AA4813" s="6" t="s">
        <v>835</v>
      </c>
      <c r="AB4813" s="6" t="s">
        <v>836</v>
      </c>
      <c r="AC4813" s="6" t="s">
        <v>8</v>
      </c>
      <c r="AD4813" s="6" t="s">
        <v>55</v>
      </c>
      <c r="AE4813" s="6">
        <v>1.0999999999999999E-2</v>
      </c>
      <c r="AF4813" s="104">
        <v>68.25</v>
      </c>
      <c r="AG4813" s="104">
        <v>0.75</v>
      </c>
    </row>
    <row r="4814" spans="1:33" ht="15" customHeight="1">
      <c r="A4814" s="107"/>
      <c r="B4814" s="107"/>
      <c r="C4814" s="107"/>
      <c r="D4814" s="107"/>
      <c r="E4814" s="116" t="s">
        <v>75</v>
      </c>
      <c r="F4814" s="116"/>
      <c r="G4814" s="117">
        <f>SUM(G4809:G4813)</f>
        <v>5.59</v>
      </c>
      <c r="AE4814" s="6" t="s">
        <v>75</v>
      </c>
      <c r="AG4814" s="104">
        <v>7.45</v>
      </c>
    </row>
    <row r="4815" spans="1:33" ht="15" customHeight="1">
      <c r="A4815" s="110" t="s">
        <v>96</v>
      </c>
      <c r="B4815" s="110"/>
      <c r="C4815" s="111" t="s">
        <v>2</v>
      </c>
      <c r="D4815" s="111" t="s">
        <v>3</v>
      </c>
      <c r="E4815" s="111" t="s">
        <v>4</v>
      </c>
      <c r="F4815" s="111" t="s">
        <v>5</v>
      </c>
      <c r="G4815" s="111" t="s">
        <v>6</v>
      </c>
      <c r="AA4815" s="6" t="s">
        <v>96</v>
      </c>
      <c r="AC4815" s="6" t="s">
        <v>2</v>
      </c>
      <c r="AD4815" s="6" t="s">
        <v>3</v>
      </c>
      <c r="AE4815" s="6" t="s">
        <v>4</v>
      </c>
      <c r="AF4815" s="104" t="s">
        <v>5</v>
      </c>
      <c r="AG4815" s="104" t="s">
        <v>6</v>
      </c>
    </row>
    <row r="4816" spans="1:33" ht="20.100000000000001" customHeight="1">
      <c r="A4816" s="112" t="s">
        <v>825</v>
      </c>
      <c r="B4816" s="113" t="s">
        <v>1742</v>
      </c>
      <c r="C4816" s="112" t="s">
        <v>8</v>
      </c>
      <c r="D4816" s="112" t="s">
        <v>36</v>
      </c>
      <c r="E4816" s="114">
        <v>0.1812</v>
      </c>
      <c r="F4816" s="115">
        <f t="shared" ref="F4816:F4817" si="1295">IF(D4816="H",$K$9*AF4816,$K$10*AF4816)</f>
        <v>12.914999999999999</v>
      </c>
      <c r="G4816" s="115">
        <f t="shared" ref="G4816:G4817" si="1296">ROUND(F4816*E4816,2)</f>
        <v>2.34</v>
      </c>
      <c r="AA4816" s="6" t="s">
        <v>825</v>
      </c>
      <c r="AB4816" s="6" t="s">
        <v>1742</v>
      </c>
      <c r="AC4816" s="6" t="s">
        <v>8</v>
      </c>
      <c r="AD4816" s="6" t="s">
        <v>36</v>
      </c>
      <c r="AE4816" s="6">
        <v>0.1812</v>
      </c>
      <c r="AF4816" s="104">
        <v>17.22</v>
      </c>
      <c r="AG4816" s="104">
        <v>3.12</v>
      </c>
    </row>
    <row r="4817" spans="1:33" ht="20.100000000000001" customHeight="1">
      <c r="A4817" s="112" t="s">
        <v>605</v>
      </c>
      <c r="B4817" s="113" t="s">
        <v>1736</v>
      </c>
      <c r="C4817" s="112" t="s">
        <v>8</v>
      </c>
      <c r="D4817" s="112" t="s">
        <v>36</v>
      </c>
      <c r="E4817" s="114">
        <v>0.1812</v>
      </c>
      <c r="F4817" s="115">
        <f t="shared" si="1295"/>
        <v>15.75</v>
      </c>
      <c r="G4817" s="115">
        <f t="shared" si="1296"/>
        <v>2.85</v>
      </c>
      <c r="AA4817" s="6" t="s">
        <v>605</v>
      </c>
      <c r="AB4817" s="6" t="s">
        <v>1736</v>
      </c>
      <c r="AC4817" s="6" t="s">
        <v>8</v>
      </c>
      <c r="AD4817" s="6" t="s">
        <v>36</v>
      </c>
      <c r="AE4817" s="6">
        <v>0.1812</v>
      </c>
      <c r="AF4817" s="104">
        <v>21</v>
      </c>
      <c r="AG4817" s="104">
        <v>3.8</v>
      </c>
    </row>
    <row r="4818" spans="1:33" ht="18" customHeight="1">
      <c r="A4818" s="107"/>
      <c r="B4818" s="107"/>
      <c r="C4818" s="107"/>
      <c r="D4818" s="107"/>
      <c r="E4818" s="116" t="s">
        <v>99</v>
      </c>
      <c r="F4818" s="116"/>
      <c r="G4818" s="117">
        <f>SUM(G4816:G4817)</f>
        <v>5.1899999999999995</v>
      </c>
      <c r="AE4818" s="6" t="s">
        <v>99</v>
      </c>
      <c r="AG4818" s="104">
        <v>6.92</v>
      </c>
    </row>
    <row r="4819" spans="1:33" ht="15" customHeight="1">
      <c r="A4819" s="107"/>
      <c r="B4819" s="107"/>
      <c r="C4819" s="107"/>
      <c r="D4819" s="107"/>
      <c r="E4819" s="118" t="s">
        <v>21</v>
      </c>
      <c r="F4819" s="118"/>
      <c r="G4819" s="119">
        <f>G4818+G4814</f>
        <v>10.78</v>
      </c>
      <c r="AE4819" s="6" t="s">
        <v>21</v>
      </c>
      <c r="AG4819" s="104">
        <v>14.37</v>
      </c>
    </row>
    <row r="4820" spans="1:33" ht="9.9499999999999993" customHeight="1">
      <c r="A4820" s="107"/>
      <c r="B4820" s="107"/>
      <c r="C4820" s="108"/>
      <c r="D4820" s="108"/>
      <c r="E4820" s="107"/>
      <c r="F4820" s="107"/>
      <c r="G4820" s="107"/>
    </row>
    <row r="4821" spans="1:33" ht="20.100000000000001" customHeight="1">
      <c r="A4821" s="109" t="s">
        <v>1498</v>
      </c>
      <c r="B4821" s="109"/>
      <c r="C4821" s="109"/>
      <c r="D4821" s="109"/>
      <c r="E4821" s="109"/>
      <c r="F4821" s="109"/>
      <c r="G4821" s="109"/>
      <c r="AA4821" s="6" t="s">
        <v>1498</v>
      </c>
    </row>
    <row r="4822" spans="1:33" ht="15" customHeight="1">
      <c r="A4822" s="110" t="s">
        <v>63</v>
      </c>
      <c r="B4822" s="110"/>
      <c r="C4822" s="111" t="s">
        <v>2</v>
      </c>
      <c r="D4822" s="111" t="s">
        <v>3</v>
      </c>
      <c r="E4822" s="111" t="s">
        <v>4</v>
      </c>
      <c r="F4822" s="111" t="s">
        <v>5</v>
      </c>
      <c r="G4822" s="111" t="s">
        <v>6</v>
      </c>
      <c r="AA4822" s="6" t="s">
        <v>63</v>
      </c>
      <c r="AC4822" s="6" t="s">
        <v>2</v>
      </c>
      <c r="AD4822" s="6" t="s">
        <v>3</v>
      </c>
      <c r="AE4822" s="6" t="s">
        <v>4</v>
      </c>
      <c r="AF4822" s="104" t="s">
        <v>5</v>
      </c>
      <c r="AG4822" s="104" t="s">
        <v>6</v>
      </c>
    </row>
    <row r="4823" spans="1:33" ht="15" customHeight="1">
      <c r="A4823" s="112" t="s">
        <v>831</v>
      </c>
      <c r="B4823" s="113" t="s">
        <v>832</v>
      </c>
      <c r="C4823" s="112" t="s">
        <v>8</v>
      </c>
      <c r="D4823" s="112" t="s">
        <v>55</v>
      </c>
      <c r="E4823" s="114">
        <v>9.4000000000000004E-3</v>
      </c>
      <c r="F4823" s="115">
        <f t="shared" ref="F4823:F4826" si="1297">IF(D4823="H",$K$9*AF4823,$K$10*AF4823)</f>
        <v>45.18</v>
      </c>
      <c r="G4823" s="115">
        <f t="shared" ref="G4823:G4826" si="1298">ROUND(F4823*E4823,2)</f>
        <v>0.42</v>
      </c>
      <c r="AA4823" s="6" t="s">
        <v>831</v>
      </c>
      <c r="AB4823" s="6" t="s">
        <v>832</v>
      </c>
      <c r="AC4823" s="6" t="s">
        <v>8</v>
      </c>
      <c r="AD4823" s="6" t="s">
        <v>55</v>
      </c>
      <c r="AE4823" s="6">
        <v>9.4000000000000004E-3</v>
      </c>
      <c r="AF4823" s="104">
        <v>60.24</v>
      </c>
      <c r="AG4823" s="104">
        <v>0.56000000000000005</v>
      </c>
    </row>
    <row r="4824" spans="1:33" ht="20.100000000000001" customHeight="1">
      <c r="A4824" s="112" t="s">
        <v>1499</v>
      </c>
      <c r="B4824" s="113" t="s">
        <v>1500</v>
      </c>
      <c r="C4824" s="112" t="s">
        <v>8</v>
      </c>
      <c r="D4824" s="112" t="s">
        <v>55</v>
      </c>
      <c r="E4824" s="114">
        <v>1</v>
      </c>
      <c r="F4824" s="115">
        <f t="shared" si="1297"/>
        <v>3.1349999999999998</v>
      </c>
      <c r="G4824" s="115">
        <f t="shared" si="1298"/>
        <v>3.14</v>
      </c>
      <c r="AA4824" s="6" t="s">
        <v>1499</v>
      </c>
      <c r="AB4824" s="6" t="s">
        <v>1500</v>
      </c>
      <c r="AC4824" s="6" t="s">
        <v>8</v>
      </c>
      <c r="AD4824" s="6" t="s">
        <v>55</v>
      </c>
      <c r="AE4824" s="6">
        <v>1</v>
      </c>
      <c r="AF4824" s="104">
        <v>4.18</v>
      </c>
      <c r="AG4824" s="104">
        <v>4.18</v>
      </c>
    </row>
    <row r="4825" spans="1:33" ht="15" customHeight="1">
      <c r="A4825" s="112" t="s">
        <v>821</v>
      </c>
      <c r="B4825" s="113" t="s">
        <v>822</v>
      </c>
      <c r="C4825" s="112" t="s">
        <v>8</v>
      </c>
      <c r="D4825" s="112" t="s">
        <v>55</v>
      </c>
      <c r="E4825" s="114">
        <v>4.0300000000000002E-2</v>
      </c>
      <c r="F4825" s="115">
        <f t="shared" si="1297"/>
        <v>1.71</v>
      </c>
      <c r="G4825" s="115">
        <f t="shared" si="1298"/>
        <v>7.0000000000000007E-2</v>
      </c>
      <c r="AA4825" s="6" t="s">
        <v>821</v>
      </c>
      <c r="AB4825" s="6" t="s">
        <v>822</v>
      </c>
      <c r="AC4825" s="6" t="s">
        <v>8</v>
      </c>
      <c r="AD4825" s="6" t="s">
        <v>55</v>
      </c>
      <c r="AE4825" s="6">
        <v>4.0300000000000002E-2</v>
      </c>
      <c r="AF4825" s="104">
        <v>2.2799999999999998</v>
      </c>
      <c r="AG4825" s="104">
        <v>0.09</v>
      </c>
    </row>
    <row r="4826" spans="1:33" ht="20.100000000000001" customHeight="1">
      <c r="A4826" s="112" t="s">
        <v>835</v>
      </c>
      <c r="B4826" s="113" t="s">
        <v>836</v>
      </c>
      <c r="C4826" s="112" t="s">
        <v>8</v>
      </c>
      <c r="D4826" s="112" t="s">
        <v>55</v>
      </c>
      <c r="E4826" s="114">
        <v>1.0999999999999999E-2</v>
      </c>
      <c r="F4826" s="115">
        <f t="shared" si="1297"/>
        <v>51.1875</v>
      </c>
      <c r="G4826" s="115">
        <f t="shared" si="1298"/>
        <v>0.56000000000000005</v>
      </c>
      <c r="AA4826" s="6" t="s">
        <v>835</v>
      </c>
      <c r="AB4826" s="6" t="s">
        <v>836</v>
      </c>
      <c r="AC4826" s="6" t="s">
        <v>8</v>
      </c>
      <c r="AD4826" s="6" t="s">
        <v>55</v>
      </c>
      <c r="AE4826" s="6">
        <v>1.0999999999999999E-2</v>
      </c>
      <c r="AF4826" s="104">
        <v>68.25</v>
      </c>
      <c r="AG4826" s="104">
        <v>0.75</v>
      </c>
    </row>
    <row r="4827" spans="1:33" ht="15" customHeight="1">
      <c r="A4827" s="107"/>
      <c r="B4827" s="107"/>
      <c r="C4827" s="107"/>
      <c r="D4827" s="107"/>
      <c r="E4827" s="116" t="s">
        <v>75</v>
      </c>
      <c r="F4827" s="116"/>
      <c r="G4827" s="117">
        <f>SUM(G4822:G4826)</f>
        <v>4.1899999999999995</v>
      </c>
      <c r="AE4827" s="6" t="s">
        <v>75</v>
      </c>
      <c r="AG4827" s="104">
        <v>5.58</v>
      </c>
    </row>
    <row r="4828" spans="1:33" ht="15" customHeight="1">
      <c r="A4828" s="110" t="s">
        <v>96</v>
      </c>
      <c r="B4828" s="110"/>
      <c r="C4828" s="111" t="s">
        <v>2</v>
      </c>
      <c r="D4828" s="111" t="s">
        <v>3</v>
      </c>
      <c r="E4828" s="111" t="s">
        <v>4</v>
      </c>
      <c r="F4828" s="111" t="s">
        <v>5</v>
      </c>
      <c r="G4828" s="111" t="s">
        <v>6</v>
      </c>
      <c r="AA4828" s="6" t="s">
        <v>96</v>
      </c>
      <c r="AC4828" s="6" t="s">
        <v>2</v>
      </c>
      <c r="AD4828" s="6" t="s">
        <v>3</v>
      </c>
      <c r="AE4828" s="6" t="s">
        <v>4</v>
      </c>
      <c r="AF4828" s="104" t="s">
        <v>5</v>
      </c>
      <c r="AG4828" s="104" t="s">
        <v>6</v>
      </c>
    </row>
    <row r="4829" spans="1:33" ht="20.100000000000001" customHeight="1">
      <c r="A4829" s="112" t="s">
        <v>825</v>
      </c>
      <c r="B4829" s="113" t="s">
        <v>1742</v>
      </c>
      <c r="C4829" s="112" t="s">
        <v>8</v>
      </c>
      <c r="D4829" s="112" t="s">
        <v>36</v>
      </c>
      <c r="E4829" s="114">
        <v>0.1812</v>
      </c>
      <c r="F4829" s="115">
        <f t="shared" ref="F4829:F4830" si="1299">IF(D4829="H",$K$9*AF4829,$K$10*AF4829)</f>
        <v>12.914999999999999</v>
      </c>
      <c r="G4829" s="115">
        <f t="shared" ref="G4829:G4830" si="1300">ROUND(F4829*E4829,2)</f>
        <v>2.34</v>
      </c>
      <c r="AA4829" s="6" t="s">
        <v>825</v>
      </c>
      <c r="AB4829" s="6" t="s">
        <v>1742</v>
      </c>
      <c r="AC4829" s="6" t="s">
        <v>8</v>
      </c>
      <c r="AD4829" s="6" t="s">
        <v>36</v>
      </c>
      <c r="AE4829" s="6">
        <v>0.1812</v>
      </c>
      <c r="AF4829" s="104">
        <v>17.22</v>
      </c>
      <c r="AG4829" s="104">
        <v>3.12</v>
      </c>
    </row>
    <row r="4830" spans="1:33" ht="20.100000000000001" customHeight="1">
      <c r="A4830" s="112" t="s">
        <v>605</v>
      </c>
      <c r="B4830" s="113" t="s">
        <v>1736</v>
      </c>
      <c r="C4830" s="112" t="s">
        <v>8</v>
      </c>
      <c r="D4830" s="112" t="s">
        <v>36</v>
      </c>
      <c r="E4830" s="114">
        <v>0.1812</v>
      </c>
      <c r="F4830" s="115">
        <f t="shared" si="1299"/>
        <v>15.75</v>
      </c>
      <c r="G4830" s="115">
        <f t="shared" si="1300"/>
        <v>2.85</v>
      </c>
      <c r="AA4830" s="6" t="s">
        <v>605</v>
      </c>
      <c r="AB4830" s="6" t="s">
        <v>1736</v>
      </c>
      <c r="AC4830" s="6" t="s">
        <v>8</v>
      </c>
      <c r="AD4830" s="6" t="s">
        <v>36</v>
      </c>
      <c r="AE4830" s="6">
        <v>0.1812</v>
      </c>
      <c r="AF4830" s="104">
        <v>21</v>
      </c>
      <c r="AG4830" s="104">
        <v>3.8</v>
      </c>
    </row>
    <row r="4831" spans="1:33" ht="18" customHeight="1">
      <c r="A4831" s="107"/>
      <c r="B4831" s="107"/>
      <c r="C4831" s="107"/>
      <c r="D4831" s="107"/>
      <c r="E4831" s="116" t="s">
        <v>99</v>
      </c>
      <c r="F4831" s="116"/>
      <c r="G4831" s="117">
        <f>SUM(G4829:G4830)</f>
        <v>5.1899999999999995</v>
      </c>
      <c r="AE4831" s="6" t="s">
        <v>99</v>
      </c>
      <c r="AG4831" s="104">
        <v>6.92</v>
      </c>
    </row>
    <row r="4832" spans="1:33" ht="15" customHeight="1">
      <c r="A4832" s="107"/>
      <c r="B4832" s="107"/>
      <c r="C4832" s="107"/>
      <c r="D4832" s="107"/>
      <c r="E4832" s="118" t="s">
        <v>21</v>
      </c>
      <c r="F4832" s="118"/>
      <c r="G4832" s="119">
        <f>G4831+G4827</f>
        <v>9.379999999999999</v>
      </c>
      <c r="AE4832" s="6" t="s">
        <v>21</v>
      </c>
      <c r="AG4832" s="104">
        <v>12.5</v>
      </c>
    </row>
    <row r="4833" spans="1:33" ht="9.9499999999999993" customHeight="1">
      <c r="A4833" s="107"/>
      <c r="B4833" s="107"/>
      <c r="C4833" s="108"/>
      <c r="D4833" s="108"/>
      <c r="E4833" s="107"/>
      <c r="F4833" s="107"/>
      <c r="G4833" s="107"/>
    </row>
    <row r="4834" spans="1:33" ht="20.100000000000001" customHeight="1">
      <c r="A4834" s="109" t="s">
        <v>1501</v>
      </c>
      <c r="B4834" s="109"/>
      <c r="C4834" s="109"/>
      <c r="D4834" s="109"/>
      <c r="E4834" s="109"/>
      <c r="F4834" s="109"/>
      <c r="G4834" s="109"/>
      <c r="AA4834" s="6" t="s">
        <v>1501</v>
      </c>
    </row>
    <row r="4835" spans="1:33" ht="15" customHeight="1">
      <c r="A4835" s="110" t="s">
        <v>63</v>
      </c>
      <c r="B4835" s="110"/>
      <c r="C4835" s="111" t="s">
        <v>2</v>
      </c>
      <c r="D4835" s="111" t="s">
        <v>3</v>
      </c>
      <c r="E4835" s="111" t="s">
        <v>4</v>
      </c>
      <c r="F4835" s="111" t="s">
        <v>5</v>
      </c>
      <c r="G4835" s="111" t="s">
        <v>6</v>
      </c>
      <c r="AA4835" s="6" t="s">
        <v>63</v>
      </c>
      <c r="AC4835" s="6" t="s">
        <v>2</v>
      </c>
      <c r="AD4835" s="6" t="s">
        <v>3</v>
      </c>
      <c r="AE4835" s="6" t="s">
        <v>4</v>
      </c>
      <c r="AF4835" s="104" t="s">
        <v>5</v>
      </c>
      <c r="AG4835" s="104" t="s">
        <v>6</v>
      </c>
    </row>
    <row r="4836" spans="1:33" ht="35.25" customHeight="1">
      <c r="A4836" s="112">
        <v>39259</v>
      </c>
      <c r="B4836" s="113" t="s">
        <v>2177</v>
      </c>
      <c r="C4836" s="112" t="s">
        <v>8</v>
      </c>
      <c r="D4836" s="112" t="s">
        <v>66</v>
      </c>
      <c r="E4836" s="114">
        <v>1.02</v>
      </c>
      <c r="F4836" s="115">
        <f>0.75*AF4836</f>
        <v>9.4350000000000005</v>
      </c>
      <c r="G4836" s="115">
        <f>ROUND(F4836*E4836,2)</f>
        <v>9.6199999999999992</v>
      </c>
      <c r="AA4836" s="6">
        <v>39259</v>
      </c>
      <c r="AB4836" s="6" t="s">
        <v>2177</v>
      </c>
      <c r="AC4836" s="6" t="s">
        <v>8</v>
      </c>
      <c r="AD4836" s="6" t="s">
        <v>66</v>
      </c>
      <c r="AE4836" s="6">
        <v>1.02</v>
      </c>
      <c r="AF4836" s="104">
        <v>12.58</v>
      </c>
      <c r="AG4836" s="104">
        <v>12.83</v>
      </c>
    </row>
    <row r="4837" spans="1:33" ht="15" customHeight="1">
      <c r="A4837" s="107"/>
      <c r="B4837" s="107"/>
      <c r="C4837" s="107"/>
      <c r="D4837" s="107"/>
      <c r="E4837" s="116" t="s">
        <v>75</v>
      </c>
      <c r="F4837" s="116"/>
      <c r="G4837" s="117">
        <f>SUM(G4835:G4836)</f>
        <v>9.6199999999999992</v>
      </c>
      <c r="AE4837" s="6" t="s">
        <v>75</v>
      </c>
      <c r="AG4837" s="104">
        <v>12.83</v>
      </c>
    </row>
    <row r="4838" spans="1:33" ht="15" customHeight="1">
      <c r="A4838" s="110" t="s">
        <v>96</v>
      </c>
      <c r="B4838" s="110"/>
      <c r="C4838" s="111" t="s">
        <v>2</v>
      </c>
      <c r="D4838" s="111" t="s">
        <v>3</v>
      </c>
      <c r="E4838" s="111" t="s">
        <v>4</v>
      </c>
      <c r="F4838" s="111" t="s">
        <v>5</v>
      </c>
      <c r="G4838" s="111" t="s">
        <v>6</v>
      </c>
      <c r="AA4838" s="6" t="s">
        <v>96</v>
      </c>
      <c r="AC4838" s="6" t="s">
        <v>2</v>
      </c>
      <c r="AD4838" s="6" t="s">
        <v>3</v>
      </c>
      <c r="AE4838" s="6" t="s">
        <v>4</v>
      </c>
      <c r="AF4838" s="104" t="s">
        <v>5</v>
      </c>
      <c r="AG4838" s="104" t="s">
        <v>6</v>
      </c>
    </row>
    <row r="4839" spans="1:33" ht="15" customHeight="1">
      <c r="A4839" s="112">
        <v>88316</v>
      </c>
      <c r="B4839" s="113" t="s">
        <v>128</v>
      </c>
      <c r="C4839" s="112" t="s">
        <v>8</v>
      </c>
      <c r="D4839" s="112" t="s">
        <v>60</v>
      </c>
      <c r="E4839" s="114">
        <v>0.1</v>
      </c>
      <c r="F4839" s="115">
        <f t="shared" ref="F4839:F4840" si="1301">IF(D4839="H",$K$9*AF4839,$K$10*AF4839)</f>
        <v>12.84</v>
      </c>
      <c r="G4839" s="115">
        <f t="shared" ref="G4839:G4840" si="1302">ROUND(F4839*E4839,2)</f>
        <v>1.28</v>
      </c>
      <c r="AA4839" s="6">
        <v>88316</v>
      </c>
      <c r="AB4839" s="6" t="s">
        <v>128</v>
      </c>
      <c r="AC4839" s="6" t="s">
        <v>8</v>
      </c>
      <c r="AD4839" s="6" t="s">
        <v>60</v>
      </c>
      <c r="AE4839" s="6">
        <v>0.1</v>
      </c>
      <c r="AF4839" s="104">
        <v>17.12</v>
      </c>
      <c r="AG4839" s="104">
        <v>1.71</v>
      </c>
    </row>
    <row r="4840" spans="1:33" ht="15" customHeight="1">
      <c r="A4840" s="112">
        <v>88264</v>
      </c>
      <c r="B4840" s="113" t="s">
        <v>2073</v>
      </c>
      <c r="C4840" s="112" t="s">
        <v>8</v>
      </c>
      <c r="D4840" s="112" t="s">
        <v>60</v>
      </c>
      <c r="E4840" s="114">
        <v>0.1</v>
      </c>
      <c r="F4840" s="115">
        <f t="shared" si="1301"/>
        <v>16.484999999999999</v>
      </c>
      <c r="G4840" s="115">
        <f t="shared" si="1302"/>
        <v>1.65</v>
      </c>
      <c r="AA4840" s="6">
        <v>88264</v>
      </c>
      <c r="AB4840" s="6" t="s">
        <v>2073</v>
      </c>
      <c r="AC4840" s="6" t="s">
        <v>8</v>
      </c>
      <c r="AD4840" s="6" t="s">
        <v>60</v>
      </c>
      <c r="AE4840" s="6">
        <v>0.1</v>
      </c>
      <c r="AF4840" s="104">
        <v>21.98</v>
      </c>
      <c r="AG4840" s="104">
        <v>2.2000000000000002</v>
      </c>
    </row>
    <row r="4841" spans="1:33" ht="15" customHeight="1">
      <c r="A4841" s="107"/>
      <c r="B4841" s="107"/>
      <c r="C4841" s="107"/>
      <c r="D4841" s="107"/>
      <c r="E4841" s="116" t="s">
        <v>99</v>
      </c>
      <c r="F4841" s="116"/>
      <c r="G4841" s="117">
        <f>SUM(G4839:G4840)</f>
        <v>2.9299999999999997</v>
      </c>
      <c r="AE4841" s="6" t="s">
        <v>99</v>
      </c>
      <c r="AG4841" s="104">
        <v>3.91</v>
      </c>
    </row>
    <row r="4842" spans="1:33" ht="15" customHeight="1">
      <c r="A4842" s="107"/>
      <c r="B4842" s="107"/>
      <c r="C4842" s="107"/>
      <c r="D4842" s="107"/>
      <c r="E4842" s="118" t="s">
        <v>21</v>
      </c>
      <c r="F4842" s="118"/>
      <c r="G4842" s="119">
        <f>G4841+G4837</f>
        <v>12.549999999999999</v>
      </c>
      <c r="AE4842" s="6" t="s">
        <v>21</v>
      </c>
      <c r="AG4842" s="104">
        <v>16.740000000000002</v>
      </c>
    </row>
    <row r="4843" spans="1:33" ht="9.9499999999999993" customHeight="1">
      <c r="A4843" s="107"/>
      <c r="B4843" s="107"/>
      <c r="C4843" s="108"/>
      <c r="D4843" s="108"/>
      <c r="E4843" s="107"/>
      <c r="F4843" s="107"/>
      <c r="G4843" s="107"/>
    </row>
    <row r="4844" spans="1:33" ht="20.100000000000001" customHeight="1">
      <c r="A4844" s="109" t="s">
        <v>1502</v>
      </c>
      <c r="B4844" s="109"/>
      <c r="C4844" s="109"/>
      <c r="D4844" s="109"/>
      <c r="E4844" s="109"/>
      <c r="F4844" s="109"/>
      <c r="G4844" s="109"/>
      <c r="AA4844" s="6" t="s">
        <v>1502</v>
      </c>
    </row>
    <row r="4845" spans="1:33" ht="15" customHeight="1">
      <c r="A4845" s="110" t="s">
        <v>341</v>
      </c>
      <c r="B4845" s="110"/>
      <c r="C4845" s="111" t="s">
        <v>2</v>
      </c>
      <c r="D4845" s="111" t="s">
        <v>3</v>
      </c>
      <c r="E4845" s="111" t="s">
        <v>4</v>
      </c>
      <c r="F4845" s="111" t="s">
        <v>5</v>
      </c>
      <c r="G4845" s="111" t="s">
        <v>6</v>
      </c>
      <c r="AA4845" s="6" t="s">
        <v>341</v>
      </c>
      <c r="AC4845" s="6" t="s">
        <v>2</v>
      </c>
      <c r="AD4845" s="6" t="s">
        <v>3</v>
      </c>
      <c r="AE4845" s="6" t="s">
        <v>4</v>
      </c>
      <c r="AF4845" s="104" t="s">
        <v>5</v>
      </c>
      <c r="AG4845" s="104" t="s">
        <v>6</v>
      </c>
    </row>
    <row r="4846" spans="1:33" ht="29.1" customHeight="1">
      <c r="A4846" s="112" t="s">
        <v>1503</v>
      </c>
      <c r="B4846" s="113" t="s">
        <v>1504</v>
      </c>
      <c r="C4846" s="112" t="s">
        <v>8</v>
      </c>
      <c r="D4846" s="112" t="s">
        <v>55</v>
      </c>
      <c r="E4846" s="114">
        <v>1</v>
      </c>
      <c r="F4846" s="115">
        <f>0.7*AF4846</f>
        <v>1494.6889999999999</v>
      </c>
      <c r="G4846" s="115">
        <f>ROUND(F4846*E4846,2)</f>
        <v>1494.69</v>
      </c>
      <c r="AA4846" s="6" t="s">
        <v>1503</v>
      </c>
      <c r="AB4846" s="6" t="s">
        <v>1504</v>
      </c>
      <c r="AC4846" s="6" t="s">
        <v>8</v>
      </c>
      <c r="AD4846" s="6" t="s">
        <v>55</v>
      </c>
      <c r="AE4846" s="6">
        <v>1</v>
      </c>
      <c r="AF4846" s="104">
        <v>2135.27</v>
      </c>
      <c r="AG4846" s="104">
        <v>2135.27</v>
      </c>
    </row>
    <row r="4847" spans="1:33" ht="15" customHeight="1">
      <c r="A4847" s="107"/>
      <c r="B4847" s="107"/>
      <c r="C4847" s="107"/>
      <c r="D4847" s="107"/>
      <c r="E4847" s="116" t="s">
        <v>346</v>
      </c>
      <c r="F4847" s="116"/>
      <c r="G4847" s="117">
        <f>SUM(G4844:G4846)</f>
        <v>1494.69</v>
      </c>
      <c r="AE4847" s="6" t="s">
        <v>346</v>
      </c>
      <c r="AG4847" s="104">
        <v>2135.27</v>
      </c>
    </row>
    <row r="4848" spans="1:33" ht="15" customHeight="1">
      <c r="A4848" s="110" t="s">
        <v>63</v>
      </c>
      <c r="B4848" s="110"/>
      <c r="C4848" s="111" t="s">
        <v>2</v>
      </c>
      <c r="D4848" s="111" t="s">
        <v>3</v>
      </c>
      <c r="E4848" s="111" t="s">
        <v>4</v>
      </c>
      <c r="F4848" s="111" t="s">
        <v>5</v>
      </c>
      <c r="G4848" s="111" t="s">
        <v>6</v>
      </c>
      <c r="AA4848" s="6" t="s">
        <v>63</v>
      </c>
      <c r="AC4848" s="6" t="s">
        <v>2</v>
      </c>
      <c r="AD4848" s="6" t="s">
        <v>3</v>
      </c>
      <c r="AE4848" s="6" t="s">
        <v>4</v>
      </c>
      <c r="AF4848" s="104" t="s">
        <v>5</v>
      </c>
      <c r="AG4848" s="104" t="s">
        <v>6</v>
      </c>
    </row>
    <row r="4849" spans="1:33" ht="29.1" customHeight="1">
      <c r="A4849" s="112" t="s">
        <v>627</v>
      </c>
      <c r="B4849" s="113" t="s">
        <v>628</v>
      </c>
      <c r="C4849" s="112" t="s">
        <v>8</v>
      </c>
      <c r="D4849" s="112" t="s">
        <v>55</v>
      </c>
      <c r="E4849" s="114">
        <v>9</v>
      </c>
      <c r="F4849" s="115">
        <f t="shared" ref="F4849:F4853" si="1303">IF(D4849="H",$K$9*AF4849,$K$10*AF4849)</f>
        <v>0.69000000000000006</v>
      </c>
      <c r="G4849" s="115">
        <f t="shared" ref="G4849:G4852" si="1304">ROUND(F4849*E4849,2)</f>
        <v>6.21</v>
      </c>
      <c r="AA4849" s="6" t="s">
        <v>627</v>
      </c>
      <c r="AB4849" s="6" t="s">
        <v>628</v>
      </c>
      <c r="AC4849" s="6" t="s">
        <v>8</v>
      </c>
      <c r="AD4849" s="6" t="s">
        <v>55</v>
      </c>
      <c r="AE4849" s="6">
        <v>9</v>
      </c>
      <c r="AF4849" s="104">
        <v>0.92</v>
      </c>
      <c r="AG4849" s="104">
        <v>8.2799999999999994</v>
      </c>
    </row>
    <row r="4850" spans="1:33" ht="15" customHeight="1">
      <c r="A4850" s="112" t="s">
        <v>1505</v>
      </c>
      <c r="B4850" s="113" t="s">
        <v>1506</v>
      </c>
      <c r="C4850" s="112" t="s">
        <v>8</v>
      </c>
      <c r="D4850" s="112" t="s">
        <v>55</v>
      </c>
      <c r="E4850" s="114">
        <v>6</v>
      </c>
      <c r="F4850" s="115">
        <f t="shared" si="1303"/>
        <v>0.96</v>
      </c>
      <c r="G4850" s="115">
        <f t="shared" si="1304"/>
        <v>5.76</v>
      </c>
      <c r="AA4850" s="6" t="s">
        <v>1505</v>
      </c>
      <c r="AB4850" s="6" t="s">
        <v>1506</v>
      </c>
      <c r="AC4850" s="6" t="s">
        <v>8</v>
      </c>
      <c r="AD4850" s="6" t="s">
        <v>55</v>
      </c>
      <c r="AE4850" s="6">
        <v>6</v>
      </c>
      <c r="AF4850" s="104">
        <v>1.28</v>
      </c>
      <c r="AG4850" s="104">
        <v>7.68</v>
      </c>
    </row>
    <row r="4851" spans="1:33" ht="29.1" customHeight="1">
      <c r="A4851" s="112" t="s">
        <v>1507</v>
      </c>
      <c r="B4851" s="113" t="s">
        <v>1508</v>
      </c>
      <c r="C4851" s="112" t="s">
        <v>8</v>
      </c>
      <c r="D4851" s="112" t="s">
        <v>55</v>
      </c>
      <c r="E4851" s="114">
        <v>4</v>
      </c>
      <c r="F4851" s="115">
        <f t="shared" si="1303"/>
        <v>0.36</v>
      </c>
      <c r="G4851" s="115">
        <f t="shared" si="1304"/>
        <v>1.44</v>
      </c>
      <c r="AA4851" s="6" t="s">
        <v>1507</v>
      </c>
      <c r="AB4851" s="6" t="s">
        <v>1508</v>
      </c>
      <c r="AC4851" s="6" t="s">
        <v>8</v>
      </c>
      <c r="AD4851" s="6" t="s">
        <v>55</v>
      </c>
      <c r="AE4851" s="6">
        <v>4</v>
      </c>
      <c r="AF4851" s="104">
        <v>0.48</v>
      </c>
      <c r="AG4851" s="104">
        <v>1.92</v>
      </c>
    </row>
    <row r="4852" spans="1:33" ht="20.100000000000001" customHeight="1">
      <c r="A4852" s="112" t="s">
        <v>1509</v>
      </c>
      <c r="B4852" s="113" t="s">
        <v>1510</v>
      </c>
      <c r="C4852" s="112" t="s">
        <v>8</v>
      </c>
      <c r="D4852" s="112" t="s">
        <v>55</v>
      </c>
      <c r="E4852" s="114">
        <v>2</v>
      </c>
      <c r="F4852" s="115">
        <f t="shared" si="1303"/>
        <v>19.762500000000003</v>
      </c>
      <c r="G4852" s="115">
        <f t="shared" si="1304"/>
        <v>39.53</v>
      </c>
      <c r="AA4852" s="6" t="s">
        <v>1509</v>
      </c>
      <c r="AB4852" s="6" t="s">
        <v>1510</v>
      </c>
      <c r="AC4852" s="6" t="s">
        <v>8</v>
      </c>
      <c r="AD4852" s="6" t="s">
        <v>55</v>
      </c>
      <c r="AE4852" s="6">
        <v>2</v>
      </c>
      <c r="AF4852" s="104">
        <v>26.35</v>
      </c>
      <c r="AG4852" s="104">
        <v>52.7</v>
      </c>
    </row>
    <row r="4853" spans="1:33" ht="29.1" customHeight="1">
      <c r="A4853" s="112" t="s">
        <v>1103</v>
      </c>
      <c r="B4853" s="113" t="s">
        <v>1104</v>
      </c>
      <c r="C4853" s="112" t="s">
        <v>8</v>
      </c>
      <c r="D4853" s="112" t="s">
        <v>55</v>
      </c>
      <c r="E4853" s="114">
        <v>10</v>
      </c>
      <c r="F4853" s="115">
        <f t="shared" si="1303"/>
        <v>0.84000000000000008</v>
      </c>
      <c r="G4853" s="115">
        <f>ROUND(F4853*E4853,2)</f>
        <v>8.4</v>
      </c>
      <c r="AA4853" s="6" t="s">
        <v>1103</v>
      </c>
      <c r="AB4853" s="6" t="s">
        <v>1104</v>
      </c>
      <c r="AC4853" s="6" t="s">
        <v>8</v>
      </c>
      <c r="AD4853" s="6" t="s">
        <v>55</v>
      </c>
      <c r="AE4853" s="6">
        <v>10</v>
      </c>
      <c r="AF4853" s="104">
        <v>1.1200000000000001</v>
      </c>
      <c r="AG4853" s="104">
        <v>11.2</v>
      </c>
    </row>
    <row r="4854" spans="1:33" ht="15" customHeight="1">
      <c r="A4854" s="107"/>
      <c r="B4854" s="107"/>
      <c r="C4854" s="107"/>
      <c r="D4854" s="107"/>
      <c r="E4854" s="116" t="s">
        <v>75</v>
      </c>
      <c r="F4854" s="116"/>
      <c r="G4854" s="117">
        <f>SUM(G4849:G4853)</f>
        <v>61.339999999999996</v>
      </c>
      <c r="AE4854" s="6" t="s">
        <v>75</v>
      </c>
      <c r="AG4854" s="104">
        <v>81.78</v>
      </c>
    </row>
    <row r="4855" spans="1:33" ht="15" customHeight="1">
      <c r="A4855" s="110" t="s">
        <v>96</v>
      </c>
      <c r="B4855" s="110"/>
      <c r="C4855" s="111" t="s">
        <v>2</v>
      </c>
      <c r="D4855" s="111" t="s">
        <v>3</v>
      </c>
      <c r="E4855" s="111" t="s">
        <v>4</v>
      </c>
      <c r="F4855" s="111" t="s">
        <v>5</v>
      </c>
      <c r="G4855" s="111" t="s">
        <v>6</v>
      </c>
      <c r="AA4855" s="6" t="s">
        <v>96</v>
      </c>
      <c r="AC4855" s="6" t="s">
        <v>2</v>
      </c>
      <c r="AD4855" s="6" t="s">
        <v>3</v>
      </c>
      <c r="AE4855" s="6" t="s">
        <v>4</v>
      </c>
      <c r="AF4855" s="104" t="s">
        <v>5</v>
      </c>
      <c r="AG4855" s="104" t="s">
        <v>6</v>
      </c>
    </row>
    <row r="4856" spans="1:33" ht="15" customHeight="1">
      <c r="A4856" s="112" t="s">
        <v>476</v>
      </c>
      <c r="B4856" s="113" t="s">
        <v>1732</v>
      </c>
      <c r="C4856" s="112" t="s">
        <v>8</v>
      </c>
      <c r="D4856" s="112" t="s">
        <v>36</v>
      </c>
      <c r="E4856" s="114">
        <v>2.3334000000000001</v>
      </c>
      <c r="F4856" s="115">
        <f t="shared" ref="F4856:F4857" si="1305">IF(D4856="H",$K$9*AF4856,$K$10*AF4856)</f>
        <v>13.3125</v>
      </c>
      <c r="G4856" s="115">
        <f t="shared" ref="G4856:G4857" si="1306">ROUND(F4856*E4856,2)</f>
        <v>31.06</v>
      </c>
      <c r="AA4856" s="6" t="s">
        <v>476</v>
      </c>
      <c r="AB4856" s="6" t="s">
        <v>1732</v>
      </c>
      <c r="AC4856" s="6" t="s">
        <v>8</v>
      </c>
      <c r="AD4856" s="6" t="s">
        <v>36</v>
      </c>
      <c r="AE4856" s="6">
        <v>2.3334000000000001</v>
      </c>
      <c r="AF4856" s="104">
        <v>17.75</v>
      </c>
      <c r="AG4856" s="104">
        <v>41.41</v>
      </c>
    </row>
    <row r="4857" spans="1:33" ht="20.100000000000001" customHeight="1">
      <c r="A4857" s="112" t="s">
        <v>1511</v>
      </c>
      <c r="B4857" s="113" t="s">
        <v>1745</v>
      </c>
      <c r="C4857" s="112" t="s">
        <v>8</v>
      </c>
      <c r="D4857" s="112" t="s">
        <v>36</v>
      </c>
      <c r="E4857" s="114">
        <v>2.3334000000000001</v>
      </c>
      <c r="F4857" s="115">
        <f t="shared" si="1305"/>
        <v>16.342500000000001</v>
      </c>
      <c r="G4857" s="115">
        <f t="shared" si="1306"/>
        <v>38.130000000000003</v>
      </c>
      <c r="AA4857" s="6" t="s">
        <v>1511</v>
      </c>
      <c r="AB4857" s="6" t="s">
        <v>1745</v>
      </c>
      <c r="AC4857" s="6" t="s">
        <v>8</v>
      </c>
      <c r="AD4857" s="6" t="s">
        <v>36</v>
      </c>
      <c r="AE4857" s="6">
        <v>2.3334000000000001</v>
      </c>
      <c r="AF4857" s="104">
        <v>21.79</v>
      </c>
      <c r="AG4857" s="104">
        <v>50.84</v>
      </c>
    </row>
    <row r="4858" spans="1:33" ht="18" customHeight="1">
      <c r="A4858" s="107"/>
      <c r="B4858" s="107"/>
      <c r="C4858" s="107"/>
      <c r="D4858" s="107"/>
      <c r="E4858" s="116" t="s">
        <v>99</v>
      </c>
      <c r="F4858" s="116"/>
      <c r="G4858" s="117">
        <f>SUM(G4856:G4857)</f>
        <v>69.19</v>
      </c>
      <c r="AE4858" s="6" t="s">
        <v>99</v>
      </c>
      <c r="AG4858" s="104">
        <v>92.25</v>
      </c>
    </row>
    <row r="4859" spans="1:33" ht="15" customHeight="1">
      <c r="A4859" s="107"/>
      <c r="B4859" s="107"/>
      <c r="C4859" s="107"/>
      <c r="D4859" s="107"/>
      <c r="E4859" s="118" t="s">
        <v>21</v>
      </c>
      <c r="F4859" s="118"/>
      <c r="G4859" s="119">
        <f>G4858+G4854+G4847</f>
        <v>1625.22</v>
      </c>
      <c r="AE4859" s="6" t="s">
        <v>21</v>
      </c>
      <c r="AG4859" s="104">
        <v>2309.3000000000002</v>
      </c>
    </row>
    <row r="4860" spans="1:33" ht="9.9499999999999993" customHeight="1">
      <c r="A4860" s="107"/>
      <c r="B4860" s="107"/>
      <c r="C4860" s="108"/>
      <c r="D4860" s="108"/>
      <c r="E4860" s="107"/>
      <c r="F4860" s="107"/>
      <c r="G4860" s="107"/>
    </row>
    <row r="4861" spans="1:33" ht="27" customHeight="1">
      <c r="A4861" s="109" t="s">
        <v>2176</v>
      </c>
      <c r="B4861" s="109"/>
      <c r="C4861" s="109"/>
      <c r="D4861" s="109"/>
      <c r="E4861" s="109"/>
      <c r="F4861" s="109"/>
      <c r="G4861" s="109"/>
      <c r="AA4861" s="6" t="s">
        <v>2176</v>
      </c>
    </row>
    <row r="4862" spans="1:33" ht="15" customHeight="1">
      <c r="A4862" s="110" t="s">
        <v>341</v>
      </c>
      <c r="B4862" s="110"/>
      <c r="C4862" s="111" t="s">
        <v>2</v>
      </c>
      <c r="D4862" s="111" t="s">
        <v>3</v>
      </c>
      <c r="E4862" s="111" t="s">
        <v>4</v>
      </c>
      <c r="F4862" s="111" t="s">
        <v>5</v>
      </c>
      <c r="G4862" s="111" t="s">
        <v>6</v>
      </c>
      <c r="AA4862" s="6" t="s">
        <v>341</v>
      </c>
      <c r="AC4862" s="6" t="s">
        <v>2</v>
      </c>
      <c r="AD4862" s="6" t="s">
        <v>3</v>
      </c>
      <c r="AE4862" s="6" t="s">
        <v>4</v>
      </c>
      <c r="AF4862" s="104" t="s">
        <v>5</v>
      </c>
      <c r="AG4862" s="104" t="s">
        <v>6</v>
      </c>
    </row>
    <row r="4863" spans="1:33" ht="29.1" customHeight="1">
      <c r="A4863" s="112" t="s">
        <v>1512</v>
      </c>
      <c r="B4863" s="113" t="s">
        <v>1513</v>
      </c>
      <c r="C4863" s="112" t="s">
        <v>8</v>
      </c>
      <c r="D4863" s="112" t="s">
        <v>55</v>
      </c>
      <c r="E4863" s="114">
        <v>1</v>
      </c>
      <c r="F4863" s="115">
        <f>0.7*AF4863</f>
        <v>1673.6229999999998</v>
      </c>
      <c r="G4863" s="115">
        <f>ROUND(F4863*E4863,2)</f>
        <v>1673.62</v>
      </c>
      <c r="AA4863" s="6" t="s">
        <v>1512</v>
      </c>
      <c r="AB4863" s="6" t="s">
        <v>1513</v>
      </c>
      <c r="AC4863" s="6" t="s">
        <v>8</v>
      </c>
      <c r="AD4863" s="6" t="s">
        <v>55</v>
      </c>
      <c r="AE4863" s="6">
        <v>1</v>
      </c>
      <c r="AF4863" s="104">
        <v>2390.89</v>
      </c>
      <c r="AG4863" s="104">
        <v>2390.89</v>
      </c>
    </row>
    <row r="4864" spans="1:33" ht="15" customHeight="1">
      <c r="A4864" s="107"/>
      <c r="B4864" s="107"/>
      <c r="C4864" s="107"/>
      <c r="D4864" s="107"/>
      <c r="E4864" s="116" t="s">
        <v>346</v>
      </c>
      <c r="F4864" s="116"/>
      <c r="G4864" s="117">
        <f>SUM(G4861:G4863)</f>
        <v>1673.62</v>
      </c>
      <c r="AE4864" s="6" t="s">
        <v>346</v>
      </c>
      <c r="AG4864" s="104">
        <v>2390.89</v>
      </c>
    </row>
    <row r="4865" spans="1:33" ht="15" customHeight="1">
      <c r="A4865" s="110" t="s">
        <v>63</v>
      </c>
      <c r="B4865" s="110"/>
      <c r="C4865" s="111" t="s">
        <v>2</v>
      </c>
      <c r="D4865" s="111" t="s">
        <v>3</v>
      </c>
      <c r="E4865" s="111" t="s">
        <v>4</v>
      </c>
      <c r="F4865" s="111" t="s">
        <v>5</v>
      </c>
      <c r="G4865" s="111" t="s">
        <v>6</v>
      </c>
      <c r="AA4865" s="6" t="s">
        <v>63</v>
      </c>
      <c r="AC4865" s="6" t="s">
        <v>2</v>
      </c>
      <c r="AD4865" s="6" t="s">
        <v>3</v>
      </c>
      <c r="AE4865" s="6" t="s">
        <v>4</v>
      </c>
      <c r="AF4865" s="104" t="s">
        <v>5</v>
      </c>
      <c r="AG4865" s="104" t="s">
        <v>6</v>
      </c>
    </row>
    <row r="4866" spans="1:33" ht="29.1" customHeight="1">
      <c r="A4866" s="112" t="s">
        <v>627</v>
      </c>
      <c r="B4866" s="113" t="s">
        <v>628</v>
      </c>
      <c r="C4866" s="112" t="s">
        <v>8</v>
      </c>
      <c r="D4866" s="112" t="s">
        <v>55</v>
      </c>
      <c r="E4866" s="114">
        <v>9</v>
      </c>
      <c r="F4866" s="115">
        <f t="shared" ref="F4866:F4870" si="1307">IF(D4866="H",$K$9*AF4866,$K$10*AF4866)</f>
        <v>0.69000000000000006</v>
      </c>
      <c r="G4866" s="115">
        <f t="shared" ref="G4866:G4869" si="1308">ROUND(F4866*E4866,2)</f>
        <v>6.21</v>
      </c>
      <c r="AA4866" s="6" t="s">
        <v>627</v>
      </c>
      <c r="AB4866" s="6" t="s">
        <v>628</v>
      </c>
      <c r="AC4866" s="6" t="s">
        <v>8</v>
      </c>
      <c r="AD4866" s="6" t="s">
        <v>55</v>
      </c>
      <c r="AE4866" s="6">
        <v>9</v>
      </c>
      <c r="AF4866" s="104">
        <v>0.92</v>
      </c>
      <c r="AG4866" s="104">
        <v>8.2799999999999994</v>
      </c>
    </row>
    <row r="4867" spans="1:33" ht="15" customHeight="1">
      <c r="A4867" s="112" t="s">
        <v>1505</v>
      </c>
      <c r="B4867" s="113" t="s">
        <v>1506</v>
      </c>
      <c r="C4867" s="112" t="s">
        <v>8</v>
      </c>
      <c r="D4867" s="112" t="s">
        <v>55</v>
      </c>
      <c r="E4867" s="114">
        <v>6</v>
      </c>
      <c r="F4867" s="115">
        <f t="shared" si="1307"/>
        <v>0.96</v>
      </c>
      <c r="G4867" s="115">
        <f t="shared" si="1308"/>
        <v>5.76</v>
      </c>
      <c r="AA4867" s="6" t="s">
        <v>1505</v>
      </c>
      <c r="AB4867" s="6" t="s">
        <v>1506</v>
      </c>
      <c r="AC4867" s="6" t="s">
        <v>8</v>
      </c>
      <c r="AD4867" s="6" t="s">
        <v>55</v>
      </c>
      <c r="AE4867" s="6">
        <v>6</v>
      </c>
      <c r="AF4867" s="104">
        <v>1.28</v>
      </c>
      <c r="AG4867" s="104">
        <v>7.68</v>
      </c>
    </row>
    <row r="4868" spans="1:33" ht="29.1" customHeight="1">
      <c r="A4868" s="112" t="s">
        <v>1507</v>
      </c>
      <c r="B4868" s="113" t="s">
        <v>1508</v>
      </c>
      <c r="C4868" s="112" t="s">
        <v>8</v>
      </c>
      <c r="D4868" s="112" t="s">
        <v>55</v>
      </c>
      <c r="E4868" s="114">
        <v>4</v>
      </c>
      <c r="F4868" s="115">
        <f t="shared" si="1307"/>
        <v>0.36</v>
      </c>
      <c r="G4868" s="115">
        <f t="shared" si="1308"/>
        <v>1.44</v>
      </c>
      <c r="AA4868" s="6" t="s">
        <v>1507</v>
      </c>
      <c r="AB4868" s="6" t="s">
        <v>1508</v>
      </c>
      <c r="AC4868" s="6" t="s">
        <v>8</v>
      </c>
      <c r="AD4868" s="6" t="s">
        <v>55</v>
      </c>
      <c r="AE4868" s="6">
        <v>4</v>
      </c>
      <c r="AF4868" s="104">
        <v>0.48</v>
      </c>
      <c r="AG4868" s="104">
        <v>1.92</v>
      </c>
    </row>
    <row r="4869" spans="1:33" ht="20.100000000000001" customHeight="1">
      <c r="A4869" s="112" t="s">
        <v>1509</v>
      </c>
      <c r="B4869" s="113" t="s">
        <v>1510</v>
      </c>
      <c r="C4869" s="112" t="s">
        <v>8</v>
      </c>
      <c r="D4869" s="112" t="s">
        <v>55</v>
      </c>
      <c r="E4869" s="114">
        <v>2</v>
      </c>
      <c r="F4869" s="115">
        <f t="shared" si="1307"/>
        <v>19.762500000000003</v>
      </c>
      <c r="G4869" s="115">
        <f t="shared" si="1308"/>
        <v>39.53</v>
      </c>
      <c r="AA4869" s="6" t="s">
        <v>1509</v>
      </c>
      <c r="AB4869" s="6" t="s">
        <v>1510</v>
      </c>
      <c r="AC4869" s="6" t="s">
        <v>8</v>
      </c>
      <c r="AD4869" s="6" t="s">
        <v>55</v>
      </c>
      <c r="AE4869" s="6">
        <v>2</v>
      </c>
      <c r="AF4869" s="104">
        <v>26.35</v>
      </c>
      <c r="AG4869" s="104">
        <v>52.7</v>
      </c>
    </row>
    <row r="4870" spans="1:33" ht="29.1" customHeight="1">
      <c r="A4870" s="112" t="s">
        <v>1103</v>
      </c>
      <c r="B4870" s="113" t="s">
        <v>1104</v>
      </c>
      <c r="C4870" s="112" t="s">
        <v>8</v>
      </c>
      <c r="D4870" s="112" t="s">
        <v>55</v>
      </c>
      <c r="E4870" s="114">
        <v>10</v>
      </c>
      <c r="F4870" s="115">
        <f t="shared" si="1307"/>
        <v>0.84000000000000008</v>
      </c>
      <c r="G4870" s="115">
        <f>ROUND(F4870*E4870,2)</f>
        <v>8.4</v>
      </c>
      <c r="AA4870" s="6" t="s">
        <v>1103</v>
      </c>
      <c r="AB4870" s="6" t="s">
        <v>1104</v>
      </c>
      <c r="AC4870" s="6" t="s">
        <v>8</v>
      </c>
      <c r="AD4870" s="6" t="s">
        <v>55</v>
      </c>
      <c r="AE4870" s="6">
        <v>10</v>
      </c>
      <c r="AF4870" s="104">
        <v>1.1200000000000001</v>
      </c>
      <c r="AG4870" s="104">
        <v>11.2</v>
      </c>
    </row>
    <row r="4871" spans="1:33" ht="15" customHeight="1">
      <c r="A4871" s="107"/>
      <c r="B4871" s="107"/>
      <c r="C4871" s="107"/>
      <c r="D4871" s="107"/>
      <c r="E4871" s="116" t="s">
        <v>75</v>
      </c>
      <c r="F4871" s="116"/>
      <c r="G4871" s="117">
        <f>SUM(G4866:G4870)</f>
        <v>61.339999999999996</v>
      </c>
      <c r="AE4871" s="6" t="s">
        <v>75</v>
      </c>
      <c r="AG4871" s="104">
        <v>81.78</v>
      </c>
    </row>
    <row r="4872" spans="1:33" ht="15" customHeight="1">
      <c r="A4872" s="110" t="s">
        <v>96</v>
      </c>
      <c r="B4872" s="110"/>
      <c r="C4872" s="111" t="s">
        <v>2</v>
      </c>
      <c r="D4872" s="111" t="s">
        <v>3</v>
      </c>
      <c r="E4872" s="111" t="s">
        <v>4</v>
      </c>
      <c r="F4872" s="111" t="s">
        <v>5</v>
      </c>
      <c r="G4872" s="111" t="s">
        <v>6</v>
      </c>
      <c r="AA4872" s="6" t="s">
        <v>96</v>
      </c>
      <c r="AC4872" s="6" t="s">
        <v>2</v>
      </c>
      <c r="AD4872" s="6" t="s">
        <v>3</v>
      </c>
      <c r="AE4872" s="6" t="s">
        <v>4</v>
      </c>
      <c r="AF4872" s="104" t="s">
        <v>5</v>
      </c>
      <c r="AG4872" s="104" t="s">
        <v>6</v>
      </c>
    </row>
    <row r="4873" spans="1:33" ht="15" customHeight="1">
      <c r="A4873" s="112" t="s">
        <v>476</v>
      </c>
      <c r="B4873" s="113" t="s">
        <v>1732</v>
      </c>
      <c r="C4873" s="112" t="s">
        <v>8</v>
      </c>
      <c r="D4873" s="112" t="s">
        <v>36</v>
      </c>
      <c r="E4873" s="114">
        <v>2.3334000000000001</v>
      </c>
      <c r="F4873" s="115">
        <f t="shared" ref="F4873:F4874" si="1309">IF(D4873="H",$K$9*AF4873,$K$10*AF4873)</f>
        <v>13.3125</v>
      </c>
      <c r="G4873" s="115">
        <f t="shared" ref="G4873:G4874" si="1310">ROUND(F4873*E4873,2)</f>
        <v>31.06</v>
      </c>
      <c r="AA4873" s="6" t="s">
        <v>476</v>
      </c>
      <c r="AB4873" s="6" t="s">
        <v>1732</v>
      </c>
      <c r="AC4873" s="6" t="s">
        <v>8</v>
      </c>
      <c r="AD4873" s="6" t="s">
        <v>36</v>
      </c>
      <c r="AE4873" s="6">
        <v>2.3334000000000001</v>
      </c>
      <c r="AF4873" s="104">
        <v>17.75</v>
      </c>
      <c r="AG4873" s="104">
        <v>41.41</v>
      </c>
    </row>
    <row r="4874" spans="1:33" ht="20.100000000000001" customHeight="1">
      <c r="A4874" s="112" t="s">
        <v>1511</v>
      </c>
      <c r="B4874" s="113" t="s">
        <v>1745</v>
      </c>
      <c r="C4874" s="112" t="s">
        <v>8</v>
      </c>
      <c r="D4874" s="112" t="s">
        <v>36</v>
      </c>
      <c r="E4874" s="114">
        <v>2.3334000000000001</v>
      </c>
      <c r="F4874" s="115">
        <f t="shared" si="1309"/>
        <v>16.342500000000001</v>
      </c>
      <c r="G4874" s="115">
        <f t="shared" si="1310"/>
        <v>38.130000000000003</v>
      </c>
      <c r="AA4874" s="6" t="s">
        <v>1511</v>
      </c>
      <c r="AB4874" s="6" t="s">
        <v>1745</v>
      </c>
      <c r="AC4874" s="6" t="s">
        <v>8</v>
      </c>
      <c r="AD4874" s="6" t="s">
        <v>36</v>
      </c>
      <c r="AE4874" s="6">
        <v>2.3334000000000001</v>
      </c>
      <c r="AF4874" s="104">
        <v>21.79</v>
      </c>
      <c r="AG4874" s="104">
        <v>50.84</v>
      </c>
    </row>
    <row r="4875" spans="1:33" ht="18" customHeight="1">
      <c r="A4875" s="107"/>
      <c r="B4875" s="107"/>
      <c r="C4875" s="107"/>
      <c r="D4875" s="107"/>
      <c r="E4875" s="116" t="s">
        <v>99</v>
      </c>
      <c r="F4875" s="116"/>
      <c r="G4875" s="117">
        <f>SUM(G4873:G4874)</f>
        <v>69.19</v>
      </c>
      <c r="AE4875" s="6" t="s">
        <v>99</v>
      </c>
      <c r="AG4875" s="104">
        <v>92.25</v>
      </c>
    </row>
    <row r="4876" spans="1:33" ht="15" customHeight="1">
      <c r="A4876" s="107"/>
      <c r="B4876" s="107"/>
      <c r="C4876" s="107"/>
      <c r="D4876" s="107"/>
      <c r="E4876" s="118" t="s">
        <v>21</v>
      </c>
      <c r="F4876" s="118"/>
      <c r="G4876" s="119">
        <f>G4875+G4871+G4864</f>
        <v>1804.1499999999999</v>
      </c>
      <c r="AE4876" s="6" t="s">
        <v>21</v>
      </c>
      <c r="AG4876" s="104">
        <v>2564.92</v>
      </c>
    </row>
    <row r="4877" spans="1:33" ht="9.9499999999999993" customHeight="1">
      <c r="A4877" s="107"/>
      <c r="B4877" s="107"/>
      <c r="C4877" s="108"/>
      <c r="D4877" s="108"/>
      <c r="E4877" s="107"/>
      <c r="F4877" s="107"/>
      <c r="G4877" s="107"/>
    </row>
    <row r="4878" spans="1:33" ht="20.100000000000001" customHeight="1">
      <c r="A4878" s="109" t="s">
        <v>1514</v>
      </c>
      <c r="B4878" s="109"/>
      <c r="C4878" s="109"/>
      <c r="D4878" s="109"/>
      <c r="E4878" s="109"/>
      <c r="F4878" s="109"/>
      <c r="G4878" s="109"/>
      <c r="AA4878" s="6" t="s">
        <v>1514</v>
      </c>
    </row>
    <row r="4879" spans="1:33" ht="15" customHeight="1">
      <c r="A4879" s="110" t="s">
        <v>341</v>
      </c>
      <c r="B4879" s="110"/>
      <c r="C4879" s="111" t="s">
        <v>2</v>
      </c>
      <c r="D4879" s="111" t="s">
        <v>3</v>
      </c>
      <c r="E4879" s="111" t="s">
        <v>4</v>
      </c>
      <c r="F4879" s="111" t="s">
        <v>5</v>
      </c>
      <c r="G4879" s="111" t="s">
        <v>6</v>
      </c>
      <c r="AA4879" s="6" t="s">
        <v>341</v>
      </c>
      <c r="AC4879" s="6" t="s">
        <v>2</v>
      </c>
      <c r="AD4879" s="6" t="s">
        <v>3</v>
      </c>
      <c r="AE4879" s="6" t="s">
        <v>4</v>
      </c>
      <c r="AF4879" s="104" t="s">
        <v>5</v>
      </c>
      <c r="AG4879" s="104" t="s">
        <v>6</v>
      </c>
    </row>
    <row r="4880" spans="1:33" ht="29.1" customHeight="1">
      <c r="A4880" s="112" t="s">
        <v>1515</v>
      </c>
      <c r="B4880" s="113" t="s">
        <v>1516</v>
      </c>
      <c r="C4880" s="112" t="s">
        <v>8</v>
      </c>
      <c r="D4880" s="112" t="s">
        <v>55</v>
      </c>
      <c r="E4880" s="114">
        <v>1</v>
      </c>
      <c r="F4880" s="115">
        <f>0.7*AF4880</f>
        <v>2484.5449999999996</v>
      </c>
      <c r="G4880" s="115">
        <f>ROUND(F4880*E4880,2)</f>
        <v>2484.5500000000002</v>
      </c>
      <c r="AA4880" s="6" t="s">
        <v>1515</v>
      </c>
      <c r="AB4880" s="6" t="s">
        <v>1516</v>
      </c>
      <c r="AC4880" s="6" t="s">
        <v>8</v>
      </c>
      <c r="AD4880" s="6" t="s">
        <v>55</v>
      </c>
      <c r="AE4880" s="6">
        <v>1</v>
      </c>
      <c r="AF4880" s="104">
        <v>3549.35</v>
      </c>
      <c r="AG4880" s="104">
        <v>3549.35</v>
      </c>
    </row>
    <row r="4881" spans="1:33" ht="15" customHeight="1">
      <c r="A4881" s="107"/>
      <c r="B4881" s="107"/>
      <c r="C4881" s="107"/>
      <c r="D4881" s="107"/>
      <c r="E4881" s="116" t="s">
        <v>346</v>
      </c>
      <c r="F4881" s="116"/>
      <c r="G4881" s="117">
        <f>SUM(G4878:G4880)</f>
        <v>2484.5500000000002</v>
      </c>
      <c r="AE4881" s="6" t="s">
        <v>346</v>
      </c>
      <c r="AG4881" s="104">
        <v>3549.35</v>
      </c>
    </row>
    <row r="4882" spans="1:33" ht="15" customHeight="1">
      <c r="A4882" s="110" t="s">
        <v>63</v>
      </c>
      <c r="B4882" s="110"/>
      <c r="C4882" s="111" t="s">
        <v>2</v>
      </c>
      <c r="D4882" s="111" t="s">
        <v>3</v>
      </c>
      <c r="E4882" s="111" t="s">
        <v>4</v>
      </c>
      <c r="F4882" s="111" t="s">
        <v>5</v>
      </c>
      <c r="G4882" s="111" t="s">
        <v>6</v>
      </c>
      <c r="AA4882" s="6" t="s">
        <v>63</v>
      </c>
      <c r="AC4882" s="6" t="s">
        <v>2</v>
      </c>
      <c r="AD4882" s="6" t="s">
        <v>3</v>
      </c>
      <c r="AE4882" s="6" t="s">
        <v>4</v>
      </c>
      <c r="AF4882" s="104" t="s">
        <v>5</v>
      </c>
      <c r="AG4882" s="104" t="s">
        <v>6</v>
      </c>
    </row>
    <row r="4883" spans="1:33" ht="29.1" customHeight="1">
      <c r="A4883" s="112" t="s">
        <v>627</v>
      </c>
      <c r="B4883" s="113" t="s">
        <v>628</v>
      </c>
      <c r="C4883" s="112" t="s">
        <v>8</v>
      </c>
      <c r="D4883" s="112" t="s">
        <v>55</v>
      </c>
      <c r="E4883" s="114">
        <v>9</v>
      </c>
      <c r="F4883" s="115">
        <f t="shared" ref="F4883:F4887" si="1311">IF(D4883="H",$K$9*AF4883,$K$10*AF4883)</f>
        <v>0.69000000000000006</v>
      </c>
      <c r="G4883" s="115">
        <f t="shared" ref="G4883:G4886" si="1312">ROUND(F4883*E4883,2)</f>
        <v>6.21</v>
      </c>
      <c r="AA4883" s="6" t="s">
        <v>627</v>
      </c>
      <c r="AB4883" s="6" t="s">
        <v>628</v>
      </c>
      <c r="AC4883" s="6" t="s">
        <v>8</v>
      </c>
      <c r="AD4883" s="6" t="s">
        <v>55</v>
      </c>
      <c r="AE4883" s="6">
        <v>9</v>
      </c>
      <c r="AF4883" s="104">
        <v>0.92</v>
      </c>
      <c r="AG4883" s="104">
        <v>8.2799999999999994</v>
      </c>
    </row>
    <row r="4884" spans="1:33" ht="15" customHeight="1">
      <c r="A4884" s="112" t="s">
        <v>1505</v>
      </c>
      <c r="B4884" s="113" t="s">
        <v>1506</v>
      </c>
      <c r="C4884" s="112" t="s">
        <v>8</v>
      </c>
      <c r="D4884" s="112" t="s">
        <v>55</v>
      </c>
      <c r="E4884" s="114">
        <v>6</v>
      </c>
      <c r="F4884" s="115">
        <f t="shared" si="1311"/>
        <v>0.96</v>
      </c>
      <c r="G4884" s="115">
        <f t="shared" si="1312"/>
        <v>5.76</v>
      </c>
      <c r="AA4884" s="6" t="s">
        <v>1505</v>
      </c>
      <c r="AB4884" s="6" t="s">
        <v>1506</v>
      </c>
      <c r="AC4884" s="6" t="s">
        <v>8</v>
      </c>
      <c r="AD4884" s="6" t="s">
        <v>55</v>
      </c>
      <c r="AE4884" s="6">
        <v>6</v>
      </c>
      <c r="AF4884" s="104">
        <v>1.28</v>
      </c>
      <c r="AG4884" s="104">
        <v>7.68</v>
      </c>
    </row>
    <row r="4885" spans="1:33" ht="29.1" customHeight="1">
      <c r="A4885" s="112" t="s">
        <v>1507</v>
      </c>
      <c r="B4885" s="113" t="s">
        <v>1508</v>
      </c>
      <c r="C4885" s="112" t="s">
        <v>8</v>
      </c>
      <c r="D4885" s="112" t="s">
        <v>55</v>
      </c>
      <c r="E4885" s="114">
        <v>4</v>
      </c>
      <c r="F4885" s="115">
        <f t="shared" si="1311"/>
        <v>0.36</v>
      </c>
      <c r="G4885" s="115">
        <f t="shared" si="1312"/>
        <v>1.44</v>
      </c>
      <c r="AA4885" s="6" t="s">
        <v>1507</v>
      </c>
      <c r="AB4885" s="6" t="s">
        <v>1508</v>
      </c>
      <c r="AC4885" s="6" t="s">
        <v>8</v>
      </c>
      <c r="AD4885" s="6" t="s">
        <v>55</v>
      </c>
      <c r="AE4885" s="6">
        <v>4</v>
      </c>
      <c r="AF4885" s="104">
        <v>0.48</v>
      </c>
      <c r="AG4885" s="104">
        <v>1.92</v>
      </c>
    </row>
    <row r="4886" spans="1:33" ht="20.100000000000001" customHeight="1">
      <c r="A4886" s="112" t="s">
        <v>1509</v>
      </c>
      <c r="B4886" s="113" t="s">
        <v>1510</v>
      </c>
      <c r="C4886" s="112" t="s">
        <v>8</v>
      </c>
      <c r="D4886" s="112" t="s">
        <v>55</v>
      </c>
      <c r="E4886" s="114">
        <v>2</v>
      </c>
      <c r="F4886" s="115">
        <f t="shared" si="1311"/>
        <v>19.762500000000003</v>
      </c>
      <c r="G4886" s="115">
        <f t="shared" si="1312"/>
        <v>39.53</v>
      </c>
      <c r="AA4886" s="6" t="s">
        <v>1509</v>
      </c>
      <c r="AB4886" s="6" t="s">
        <v>1510</v>
      </c>
      <c r="AC4886" s="6" t="s">
        <v>8</v>
      </c>
      <c r="AD4886" s="6" t="s">
        <v>55</v>
      </c>
      <c r="AE4886" s="6">
        <v>2</v>
      </c>
      <c r="AF4886" s="104">
        <v>26.35</v>
      </c>
      <c r="AG4886" s="104">
        <v>52.7</v>
      </c>
    </row>
    <row r="4887" spans="1:33" ht="29.1" customHeight="1">
      <c r="A4887" s="112" t="s">
        <v>1103</v>
      </c>
      <c r="B4887" s="113" t="s">
        <v>1104</v>
      </c>
      <c r="C4887" s="112" t="s">
        <v>8</v>
      </c>
      <c r="D4887" s="112" t="s">
        <v>55</v>
      </c>
      <c r="E4887" s="114">
        <v>10</v>
      </c>
      <c r="F4887" s="115">
        <f t="shared" si="1311"/>
        <v>0.84000000000000008</v>
      </c>
      <c r="G4887" s="115">
        <f>ROUND(F4887*E4887,2)</f>
        <v>8.4</v>
      </c>
      <c r="AA4887" s="6" t="s">
        <v>1103</v>
      </c>
      <c r="AB4887" s="6" t="s">
        <v>1104</v>
      </c>
      <c r="AC4887" s="6" t="s">
        <v>8</v>
      </c>
      <c r="AD4887" s="6" t="s">
        <v>55</v>
      </c>
      <c r="AE4887" s="6">
        <v>10</v>
      </c>
      <c r="AF4887" s="104">
        <v>1.1200000000000001</v>
      </c>
      <c r="AG4887" s="104">
        <v>11.2</v>
      </c>
    </row>
    <row r="4888" spans="1:33" ht="15" customHeight="1">
      <c r="A4888" s="107"/>
      <c r="B4888" s="107"/>
      <c r="C4888" s="107"/>
      <c r="D4888" s="107"/>
      <c r="E4888" s="116" t="s">
        <v>75</v>
      </c>
      <c r="F4888" s="116"/>
      <c r="G4888" s="117">
        <f>SUM(G4883:G4887)</f>
        <v>61.339999999999996</v>
      </c>
      <c r="AE4888" s="6" t="s">
        <v>75</v>
      </c>
      <c r="AG4888" s="104">
        <v>81.78</v>
      </c>
    </row>
    <row r="4889" spans="1:33" ht="15" customHeight="1">
      <c r="A4889" s="110" t="s">
        <v>96</v>
      </c>
      <c r="B4889" s="110"/>
      <c r="C4889" s="111" t="s">
        <v>2</v>
      </c>
      <c r="D4889" s="111" t="s">
        <v>3</v>
      </c>
      <c r="E4889" s="111" t="s">
        <v>4</v>
      </c>
      <c r="F4889" s="111" t="s">
        <v>5</v>
      </c>
      <c r="G4889" s="111" t="s">
        <v>6</v>
      </c>
      <c r="AA4889" s="6" t="s">
        <v>96</v>
      </c>
      <c r="AC4889" s="6" t="s">
        <v>2</v>
      </c>
      <c r="AD4889" s="6" t="s">
        <v>3</v>
      </c>
      <c r="AE4889" s="6" t="s">
        <v>4</v>
      </c>
      <c r="AF4889" s="104" t="s">
        <v>5</v>
      </c>
      <c r="AG4889" s="104" t="s">
        <v>6</v>
      </c>
    </row>
    <row r="4890" spans="1:33" ht="15" customHeight="1">
      <c r="A4890" s="112" t="s">
        <v>476</v>
      </c>
      <c r="B4890" s="113" t="s">
        <v>1732</v>
      </c>
      <c r="C4890" s="112" t="s">
        <v>8</v>
      </c>
      <c r="D4890" s="112" t="s">
        <v>36</v>
      </c>
      <c r="E4890" s="114">
        <v>2.5230000000000001</v>
      </c>
      <c r="F4890" s="115">
        <f t="shared" ref="F4890:F4891" si="1313">IF(D4890="H",$K$9*AF4890,$K$10*AF4890)</f>
        <v>13.3125</v>
      </c>
      <c r="G4890" s="115">
        <f t="shared" ref="G4890:G4891" si="1314">ROUND(F4890*E4890,2)</f>
        <v>33.590000000000003</v>
      </c>
      <c r="AA4890" s="6" t="s">
        <v>476</v>
      </c>
      <c r="AB4890" s="6" t="s">
        <v>1732</v>
      </c>
      <c r="AC4890" s="6" t="s">
        <v>8</v>
      </c>
      <c r="AD4890" s="6" t="s">
        <v>36</v>
      </c>
      <c r="AE4890" s="6">
        <v>2.5230000000000001</v>
      </c>
      <c r="AF4890" s="104">
        <v>17.75</v>
      </c>
      <c r="AG4890" s="104">
        <v>44.78</v>
      </c>
    </row>
    <row r="4891" spans="1:33" ht="20.100000000000001" customHeight="1">
      <c r="A4891" s="112" t="s">
        <v>1511</v>
      </c>
      <c r="B4891" s="113" t="s">
        <v>1745</v>
      </c>
      <c r="C4891" s="112" t="s">
        <v>8</v>
      </c>
      <c r="D4891" s="112" t="s">
        <v>36</v>
      </c>
      <c r="E4891" s="114">
        <v>2.5230000000000001</v>
      </c>
      <c r="F4891" s="115">
        <f t="shared" si="1313"/>
        <v>16.342500000000001</v>
      </c>
      <c r="G4891" s="115">
        <f t="shared" si="1314"/>
        <v>41.23</v>
      </c>
      <c r="AA4891" s="6" t="s">
        <v>1511</v>
      </c>
      <c r="AB4891" s="6" t="s">
        <v>1745</v>
      </c>
      <c r="AC4891" s="6" t="s">
        <v>8</v>
      </c>
      <c r="AD4891" s="6" t="s">
        <v>36</v>
      </c>
      <c r="AE4891" s="6">
        <v>2.5230000000000001</v>
      </c>
      <c r="AF4891" s="104">
        <v>21.79</v>
      </c>
      <c r="AG4891" s="104">
        <v>54.97</v>
      </c>
    </row>
    <row r="4892" spans="1:33" ht="18" customHeight="1">
      <c r="A4892" s="107"/>
      <c r="B4892" s="107"/>
      <c r="C4892" s="107"/>
      <c r="D4892" s="107"/>
      <c r="E4892" s="116" t="s">
        <v>99</v>
      </c>
      <c r="F4892" s="116"/>
      <c r="G4892" s="117">
        <f>SUM(G4890:G4891)</f>
        <v>74.819999999999993</v>
      </c>
      <c r="AE4892" s="6" t="s">
        <v>99</v>
      </c>
      <c r="AG4892" s="104">
        <v>99.75</v>
      </c>
    </row>
    <row r="4893" spans="1:33" ht="15" customHeight="1">
      <c r="A4893" s="107"/>
      <c r="B4893" s="107"/>
      <c r="C4893" s="107"/>
      <c r="D4893" s="107"/>
      <c r="E4893" s="118" t="s">
        <v>21</v>
      </c>
      <c r="F4893" s="118"/>
      <c r="G4893" s="119">
        <f>G4892+G4888+G4881</f>
        <v>2620.71</v>
      </c>
      <c r="AE4893" s="6" t="s">
        <v>21</v>
      </c>
      <c r="AG4893" s="104">
        <v>3730.88</v>
      </c>
    </row>
    <row r="4894" spans="1:33" ht="9.9499999999999993" customHeight="1">
      <c r="A4894" s="107"/>
      <c r="B4894" s="107"/>
      <c r="C4894" s="108"/>
      <c r="D4894" s="108"/>
      <c r="E4894" s="107"/>
      <c r="F4894" s="107"/>
      <c r="G4894" s="107"/>
    </row>
    <row r="4895" spans="1:33" ht="27" customHeight="1">
      <c r="A4895" s="109" t="s">
        <v>2175</v>
      </c>
      <c r="B4895" s="109"/>
      <c r="C4895" s="109"/>
      <c r="D4895" s="109"/>
      <c r="E4895" s="109"/>
      <c r="F4895" s="109"/>
      <c r="G4895" s="109"/>
      <c r="AA4895" s="6" t="s">
        <v>2175</v>
      </c>
    </row>
    <row r="4896" spans="1:33" ht="15" customHeight="1">
      <c r="A4896" s="110" t="s">
        <v>341</v>
      </c>
      <c r="B4896" s="110"/>
      <c r="C4896" s="111" t="s">
        <v>2</v>
      </c>
      <c r="D4896" s="111" t="s">
        <v>3</v>
      </c>
      <c r="E4896" s="111" t="s">
        <v>4</v>
      </c>
      <c r="F4896" s="111" t="s">
        <v>5</v>
      </c>
      <c r="G4896" s="111" t="s">
        <v>6</v>
      </c>
      <c r="AA4896" s="6" t="s">
        <v>341</v>
      </c>
      <c r="AC4896" s="6" t="s">
        <v>2</v>
      </c>
      <c r="AD4896" s="6" t="s">
        <v>3</v>
      </c>
      <c r="AE4896" s="6" t="s">
        <v>4</v>
      </c>
      <c r="AF4896" s="104" t="s">
        <v>5</v>
      </c>
      <c r="AG4896" s="104" t="s">
        <v>6</v>
      </c>
    </row>
    <row r="4897" spans="1:33" ht="29.1" customHeight="1">
      <c r="A4897" s="112" t="s">
        <v>1517</v>
      </c>
      <c r="B4897" s="113" t="s">
        <v>1518</v>
      </c>
      <c r="C4897" s="112" t="s">
        <v>8</v>
      </c>
      <c r="D4897" s="112" t="s">
        <v>55</v>
      </c>
      <c r="E4897" s="114">
        <v>1</v>
      </c>
      <c r="F4897" s="115">
        <f>0.7*AF4897</f>
        <v>3433.8779999999997</v>
      </c>
      <c r="G4897" s="115">
        <f>ROUND(F4897*E4897,2)</f>
        <v>3433.88</v>
      </c>
      <c r="AA4897" s="6" t="s">
        <v>1517</v>
      </c>
      <c r="AB4897" s="6" t="s">
        <v>1518</v>
      </c>
      <c r="AC4897" s="6" t="s">
        <v>8</v>
      </c>
      <c r="AD4897" s="6" t="s">
        <v>55</v>
      </c>
      <c r="AE4897" s="6">
        <v>1</v>
      </c>
      <c r="AF4897" s="104">
        <v>4905.54</v>
      </c>
      <c r="AG4897" s="104">
        <v>4905.54</v>
      </c>
    </row>
    <row r="4898" spans="1:33" ht="15" customHeight="1">
      <c r="A4898" s="107"/>
      <c r="B4898" s="107"/>
      <c r="C4898" s="107"/>
      <c r="D4898" s="107"/>
      <c r="E4898" s="116" t="s">
        <v>346</v>
      </c>
      <c r="F4898" s="116"/>
      <c r="G4898" s="117">
        <f>SUM(G4895:G4897)</f>
        <v>3433.88</v>
      </c>
      <c r="AE4898" s="6" t="s">
        <v>346</v>
      </c>
      <c r="AG4898" s="104">
        <v>4905.54</v>
      </c>
    </row>
    <row r="4899" spans="1:33" ht="15" customHeight="1">
      <c r="A4899" s="110" t="s">
        <v>63</v>
      </c>
      <c r="B4899" s="110"/>
      <c r="C4899" s="111" t="s">
        <v>2</v>
      </c>
      <c r="D4899" s="111" t="s">
        <v>3</v>
      </c>
      <c r="E4899" s="111" t="s">
        <v>4</v>
      </c>
      <c r="F4899" s="111" t="s">
        <v>5</v>
      </c>
      <c r="G4899" s="111" t="s">
        <v>6</v>
      </c>
      <c r="AA4899" s="6" t="s">
        <v>63</v>
      </c>
      <c r="AC4899" s="6" t="s">
        <v>2</v>
      </c>
      <c r="AD4899" s="6" t="s">
        <v>3</v>
      </c>
      <c r="AE4899" s="6" t="s">
        <v>4</v>
      </c>
      <c r="AF4899" s="104" t="s">
        <v>5</v>
      </c>
      <c r="AG4899" s="104" t="s">
        <v>6</v>
      </c>
    </row>
    <row r="4900" spans="1:33" ht="29.1" customHeight="1">
      <c r="A4900" s="112" t="s">
        <v>627</v>
      </c>
      <c r="B4900" s="113" t="s">
        <v>628</v>
      </c>
      <c r="C4900" s="112" t="s">
        <v>8</v>
      </c>
      <c r="D4900" s="112" t="s">
        <v>55</v>
      </c>
      <c r="E4900" s="114">
        <v>9</v>
      </c>
      <c r="F4900" s="115">
        <f t="shared" ref="F4900:F4904" si="1315">IF(D4900="H",$K$9*AF4900,$K$10*AF4900)</f>
        <v>0.69000000000000006</v>
      </c>
      <c r="G4900" s="115">
        <f t="shared" ref="G4900:G4903" si="1316">ROUND(F4900*E4900,2)</f>
        <v>6.21</v>
      </c>
      <c r="AA4900" s="6" t="s">
        <v>627</v>
      </c>
      <c r="AB4900" s="6" t="s">
        <v>628</v>
      </c>
      <c r="AC4900" s="6" t="s">
        <v>8</v>
      </c>
      <c r="AD4900" s="6" t="s">
        <v>55</v>
      </c>
      <c r="AE4900" s="6">
        <v>9</v>
      </c>
      <c r="AF4900" s="104">
        <v>0.92</v>
      </c>
      <c r="AG4900" s="104">
        <v>8.2799999999999994</v>
      </c>
    </row>
    <row r="4901" spans="1:33" ht="15" customHeight="1">
      <c r="A4901" s="112" t="s">
        <v>1505</v>
      </c>
      <c r="B4901" s="113" t="s">
        <v>1506</v>
      </c>
      <c r="C4901" s="112" t="s">
        <v>8</v>
      </c>
      <c r="D4901" s="112" t="s">
        <v>55</v>
      </c>
      <c r="E4901" s="114">
        <v>6</v>
      </c>
      <c r="F4901" s="115">
        <f t="shared" si="1315"/>
        <v>0.96</v>
      </c>
      <c r="G4901" s="115">
        <f t="shared" si="1316"/>
        <v>5.76</v>
      </c>
      <c r="AA4901" s="6" t="s">
        <v>1505</v>
      </c>
      <c r="AB4901" s="6" t="s">
        <v>1506</v>
      </c>
      <c r="AC4901" s="6" t="s">
        <v>8</v>
      </c>
      <c r="AD4901" s="6" t="s">
        <v>55</v>
      </c>
      <c r="AE4901" s="6">
        <v>6</v>
      </c>
      <c r="AF4901" s="104">
        <v>1.28</v>
      </c>
      <c r="AG4901" s="104">
        <v>7.68</v>
      </c>
    </row>
    <row r="4902" spans="1:33" ht="29.1" customHeight="1">
      <c r="A4902" s="112" t="s">
        <v>1507</v>
      </c>
      <c r="B4902" s="113" t="s">
        <v>1508</v>
      </c>
      <c r="C4902" s="112" t="s">
        <v>8</v>
      </c>
      <c r="D4902" s="112" t="s">
        <v>55</v>
      </c>
      <c r="E4902" s="114">
        <v>4</v>
      </c>
      <c r="F4902" s="115">
        <f t="shared" si="1315"/>
        <v>0.36</v>
      </c>
      <c r="G4902" s="115">
        <f t="shared" si="1316"/>
        <v>1.44</v>
      </c>
      <c r="AA4902" s="6" t="s">
        <v>1507</v>
      </c>
      <c r="AB4902" s="6" t="s">
        <v>1508</v>
      </c>
      <c r="AC4902" s="6" t="s">
        <v>8</v>
      </c>
      <c r="AD4902" s="6" t="s">
        <v>55</v>
      </c>
      <c r="AE4902" s="6">
        <v>4</v>
      </c>
      <c r="AF4902" s="104">
        <v>0.48</v>
      </c>
      <c r="AG4902" s="104">
        <v>1.92</v>
      </c>
    </row>
    <row r="4903" spans="1:33" ht="20.100000000000001" customHeight="1">
      <c r="A4903" s="112" t="s">
        <v>1509</v>
      </c>
      <c r="B4903" s="113" t="s">
        <v>1510</v>
      </c>
      <c r="C4903" s="112" t="s">
        <v>8</v>
      </c>
      <c r="D4903" s="112" t="s">
        <v>55</v>
      </c>
      <c r="E4903" s="114">
        <v>2</v>
      </c>
      <c r="F4903" s="115">
        <f t="shared" si="1315"/>
        <v>19.762500000000003</v>
      </c>
      <c r="G4903" s="115">
        <f t="shared" si="1316"/>
        <v>39.53</v>
      </c>
      <c r="AA4903" s="6" t="s">
        <v>1509</v>
      </c>
      <c r="AB4903" s="6" t="s">
        <v>1510</v>
      </c>
      <c r="AC4903" s="6" t="s">
        <v>8</v>
      </c>
      <c r="AD4903" s="6" t="s">
        <v>55</v>
      </c>
      <c r="AE4903" s="6">
        <v>2</v>
      </c>
      <c r="AF4903" s="104">
        <v>26.35</v>
      </c>
      <c r="AG4903" s="104">
        <v>52.7</v>
      </c>
    </row>
    <row r="4904" spans="1:33" ht="29.1" customHeight="1">
      <c r="A4904" s="112" t="s">
        <v>1103</v>
      </c>
      <c r="B4904" s="113" t="s">
        <v>1104</v>
      </c>
      <c r="C4904" s="112" t="s">
        <v>8</v>
      </c>
      <c r="D4904" s="112" t="s">
        <v>55</v>
      </c>
      <c r="E4904" s="114">
        <v>10</v>
      </c>
      <c r="F4904" s="115">
        <f t="shared" si="1315"/>
        <v>0.84000000000000008</v>
      </c>
      <c r="G4904" s="115">
        <f>ROUND(F4904*E4904,2)</f>
        <v>8.4</v>
      </c>
      <c r="AA4904" s="6" t="s">
        <v>1103</v>
      </c>
      <c r="AB4904" s="6" t="s">
        <v>1104</v>
      </c>
      <c r="AC4904" s="6" t="s">
        <v>8</v>
      </c>
      <c r="AD4904" s="6" t="s">
        <v>55</v>
      </c>
      <c r="AE4904" s="6">
        <v>10</v>
      </c>
      <c r="AF4904" s="104">
        <v>1.1200000000000001</v>
      </c>
      <c r="AG4904" s="104">
        <v>11.2</v>
      </c>
    </row>
    <row r="4905" spans="1:33" ht="15" customHeight="1">
      <c r="A4905" s="107"/>
      <c r="B4905" s="107"/>
      <c r="C4905" s="107"/>
      <c r="D4905" s="107"/>
      <c r="E4905" s="116" t="s">
        <v>75</v>
      </c>
      <c r="F4905" s="116"/>
      <c r="G4905" s="117">
        <f>SUM(G4900:G4904)</f>
        <v>61.339999999999996</v>
      </c>
      <c r="AE4905" s="6" t="s">
        <v>75</v>
      </c>
      <c r="AG4905" s="104">
        <v>81.78</v>
      </c>
    </row>
    <row r="4906" spans="1:33" ht="15" customHeight="1">
      <c r="A4906" s="110" t="s">
        <v>96</v>
      </c>
      <c r="B4906" s="110"/>
      <c r="C4906" s="111" t="s">
        <v>2</v>
      </c>
      <c r="D4906" s="111" t="s">
        <v>3</v>
      </c>
      <c r="E4906" s="111" t="s">
        <v>4</v>
      </c>
      <c r="F4906" s="111" t="s">
        <v>5</v>
      </c>
      <c r="G4906" s="111" t="s">
        <v>6</v>
      </c>
      <c r="AA4906" s="6" t="s">
        <v>96</v>
      </c>
      <c r="AC4906" s="6" t="s">
        <v>2</v>
      </c>
      <c r="AD4906" s="6" t="s">
        <v>3</v>
      </c>
      <c r="AE4906" s="6" t="s">
        <v>4</v>
      </c>
      <c r="AF4906" s="104" t="s">
        <v>5</v>
      </c>
      <c r="AG4906" s="104" t="s">
        <v>6</v>
      </c>
    </row>
    <row r="4907" spans="1:33" ht="15" customHeight="1">
      <c r="A4907" s="112" t="s">
        <v>476</v>
      </c>
      <c r="B4907" s="113" t="s">
        <v>1732</v>
      </c>
      <c r="C4907" s="112" t="s">
        <v>8</v>
      </c>
      <c r="D4907" s="112" t="s">
        <v>36</v>
      </c>
      <c r="E4907" s="114">
        <v>2.6335000000000002</v>
      </c>
      <c r="F4907" s="115">
        <f t="shared" ref="F4907:F4908" si="1317">IF(D4907="H",$K$9*AF4907,$K$10*AF4907)</f>
        <v>13.3125</v>
      </c>
      <c r="G4907" s="115">
        <f t="shared" ref="G4907:G4908" si="1318">ROUND(F4907*E4907,2)</f>
        <v>35.06</v>
      </c>
      <c r="AA4907" s="6" t="s">
        <v>476</v>
      </c>
      <c r="AB4907" s="6" t="s">
        <v>1732</v>
      </c>
      <c r="AC4907" s="6" t="s">
        <v>8</v>
      </c>
      <c r="AD4907" s="6" t="s">
        <v>36</v>
      </c>
      <c r="AE4907" s="6">
        <v>2.6335000000000002</v>
      </c>
      <c r="AF4907" s="104">
        <v>17.75</v>
      </c>
      <c r="AG4907" s="104">
        <v>46.74</v>
      </c>
    </row>
    <row r="4908" spans="1:33" ht="20.100000000000001" customHeight="1">
      <c r="A4908" s="112" t="s">
        <v>1511</v>
      </c>
      <c r="B4908" s="113" t="s">
        <v>1745</v>
      </c>
      <c r="C4908" s="112" t="s">
        <v>8</v>
      </c>
      <c r="D4908" s="112" t="s">
        <v>36</v>
      </c>
      <c r="E4908" s="114">
        <v>2.6335000000000002</v>
      </c>
      <c r="F4908" s="115">
        <f t="shared" si="1317"/>
        <v>16.342500000000001</v>
      </c>
      <c r="G4908" s="115">
        <f t="shared" si="1318"/>
        <v>43.04</v>
      </c>
      <c r="AA4908" s="6" t="s">
        <v>1511</v>
      </c>
      <c r="AB4908" s="6" t="s">
        <v>1745</v>
      </c>
      <c r="AC4908" s="6" t="s">
        <v>8</v>
      </c>
      <c r="AD4908" s="6" t="s">
        <v>36</v>
      </c>
      <c r="AE4908" s="6">
        <v>2.6335000000000002</v>
      </c>
      <c r="AF4908" s="104">
        <v>21.79</v>
      </c>
      <c r="AG4908" s="104">
        <v>57.38</v>
      </c>
    </row>
    <row r="4909" spans="1:33" ht="18" customHeight="1">
      <c r="A4909" s="107"/>
      <c r="B4909" s="107"/>
      <c r="C4909" s="107"/>
      <c r="D4909" s="107"/>
      <c r="E4909" s="116" t="s">
        <v>99</v>
      </c>
      <c r="F4909" s="116"/>
      <c r="G4909" s="117">
        <f>SUM(G4907:G4908)</f>
        <v>78.099999999999994</v>
      </c>
      <c r="AE4909" s="6" t="s">
        <v>99</v>
      </c>
      <c r="AG4909" s="104">
        <v>104.12</v>
      </c>
    </row>
    <row r="4910" spans="1:33" ht="15" customHeight="1">
      <c r="A4910" s="107"/>
      <c r="B4910" s="107"/>
      <c r="C4910" s="107"/>
      <c r="D4910" s="107"/>
      <c r="E4910" s="118" t="s">
        <v>21</v>
      </c>
      <c r="F4910" s="118"/>
      <c r="G4910" s="119">
        <f>G4909+G4905+G4898</f>
        <v>3573.32</v>
      </c>
      <c r="AE4910" s="6" t="s">
        <v>21</v>
      </c>
      <c r="AG4910" s="104">
        <v>5091.4399999999996</v>
      </c>
    </row>
    <row r="4911" spans="1:33" ht="9.9499999999999993" customHeight="1">
      <c r="A4911" s="107"/>
      <c r="B4911" s="107"/>
      <c r="C4911" s="108"/>
      <c r="D4911" s="108"/>
      <c r="E4911" s="107"/>
      <c r="F4911" s="107"/>
      <c r="G4911" s="107"/>
    </row>
    <row r="4912" spans="1:33" ht="27" customHeight="1">
      <c r="A4912" s="109" t="s">
        <v>2174</v>
      </c>
      <c r="B4912" s="109"/>
      <c r="C4912" s="109"/>
      <c r="D4912" s="109"/>
      <c r="E4912" s="109"/>
      <c r="F4912" s="109"/>
      <c r="G4912" s="109"/>
      <c r="AA4912" s="6" t="s">
        <v>2174</v>
      </c>
    </row>
    <row r="4913" spans="1:33" ht="15" customHeight="1">
      <c r="A4913" s="110" t="s">
        <v>341</v>
      </c>
      <c r="B4913" s="110"/>
      <c r="C4913" s="111" t="s">
        <v>2</v>
      </c>
      <c r="D4913" s="111" t="s">
        <v>3</v>
      </c>
      <c r="E4913" s="111" t="s">
        <v>4</v>
      </c>
      <c r="F4913" s="111" t="s">
        <v>5</v>
      </c>
      <c r="G4913" s="111" t="s">
        <v>6</v>
      </c>
      <c r="AA4913" s="6" t="s">
        <v>341</v>
      </c>
      <c r="AC4913" s="6" t="s">
        <v>2</v>
      </c>
      <c r="AD4913" s="6" t="s">
        <v>3</v>
      </c>
      <c r="AE4913" s="6" t="s">
        <v>4</v>
      </c>
      <c r="AF4913" s="104" t="s">
        <v>5</v>
      </c>
      <c r="AG4913" s="104" t="s">
        <v>6</v>
      </c>
    </row>
    <row r="4914" spans="1:33" ht="29.1" customHeight="1">
      <c r="A4914" s="112" t="s">
        <v>1519</v>
      </c>
      <c r="B4914" s="113" t="s">
        <v>1520</v>
      </c>
      <c r="C4914" s="112" t="s">
        <v>8</v>
      </c>
      <c r="D4914" s="112" t="s">
        <v>55</v>
      </c>
      <c r="E4914" s="114">
        <v>1</v>
      </c>
      <c r="F4914" s="115">
        <f>0.7*AF4914</f>
        <v>8161.1459999999997</v>
      </c>
      <c r="G4914" s="115">
        <f>ROUND(F4914*E4914,2)</f>
        <v>8161.15</v>
      </c>
      <c r="AA4914" s="6" t="s">
        <v>1519</v>
      </c>
      <c r="AB4914" s="6" t="s">
        <v>1520</v>
      </c>
      <c r="AC4914" s="6" t="s">
        <v>8</v>
      </c>
      <c r="AD4914" s="6" t="s">
        <v>55</v>
      </c>
      <c r="AE4914" s="6">
        <v>1</v>
      </c>
      <c r="AF4914" s="104">
        <v>11658.78</v>
      </c>
      <c r="AG4914" s="104">
        <v>11658.78</v>
      </c>
    </row>
    <row r="4915" spans="1:33" ht="15" customHeight="1">
      <c r="A4915" s="107"/>
      <c r="B4915" s="107"/>
      <c r="C4915" s="107"/>
      <c r="D4915" s="107"/>
      <c r="E4915" s="116" t="s">
        <v>346</v>
      </c>
      <c r="F4915" s="116"/>
      <c r="G4915" s="117">
        <f>SUM(G4912:G4914)</f>
        <v>8161.15</v>
      </c>
      <c r="AE4915" s="6" t="s">
        <v>346</v>
      </c>
      <c r="AG4915" s="104">
        <v>11658.78</v>
      </c>
    </row>
    <row r="4916" spans="1:33" ht="15" customHeight="1">
      <c r="A4916" s="110" t="s">
        <v>63</v>
      </c>
      <c r="B4916" s="110"/>
      <c r="C4916" s="111" t="s">
        <v>2</v>
      </c>
      <c r="D4916" s="111" t="s">
        <v>3</v>
      </c>
      <c r="E4916" s="111" t="s">
        <v>4</v>
      </c>
      <c r="F4916" s="111" t="s">
        <v>5</v>
      </c>
      <c r="G4916" s="111" t="s">
        <v>6</v>
      </c>
      <c r="AA4916" s="6" t="s">
        <v>63</v>
      </c>
      <c r="AC4916" s="6" t="s">
        <v>2</v>
      </c>
      <c r="AD4916" s="6" t="s">
        <v>3</v>
      </c>
      <c r="AE4916" s="6" t="s">
        <v>4</v>
      </c>
      <c r="AF4916" s="104" t="s">
        <v>5</v>
      </c>
      <c r="AG4916" s="104" t="s">
        <v>6</v>
      </c>
    </row>
    <row r="4917" spans="1:33" ht="20.100000000000001" customHeight="1">
      <c r="A4917" s="112" t="s">
        <v>1521</v>
      </c>
      <c r="B4917" s="113" t="s">
        <v>1522</v>
      </c>
      <c r="C4917" s="112" t="s">
        <v>8</v>
      </c>
      <c r="D4917" s="112" t="s">
        <v>55</v>
      </c>
      <c r="E4917" s="114">
        <v>6</v>
      </c>
      <c r="F4917" s="115">
        <f t="shared" ref="F4917:F4923" si="1319">IF(D4917="H",$K$9*AF4917,$K$10*AF4917)</f>
        <v>1.3425</v>
      </c>
      <c r="G4917" s="115">
        <f t="shared" ref="G4917:G4922" si="1320">ROUND(F4917*E4917,2)</f>
        <v>8.06</v>
      </c>
      <c r="AA4917" s="6" t="s">
        <v>1521</v>
      </c>
      <c r="AB4917" s="6" t="s">
        <v>1522</v>
      </c>
      <c r="AC4917" s="6" t="s">
        <v>8</v>
      </c>
      <c r="AD4917" s="6" t="s">
        <v>55</v>
      </c>
      <c r="AE4917" s="6">
        <v>6</v>
      </c>
      <c r="AF4917" s="104">
        <v>1.79</v>
      </c>
      <c r="AG4917" s="104">
        <v>10.74</v>
      </c>
    </row>
    <row r="4918" spans="1:33" ht="15" customHeight="1">
      <c r="A4918" s="112" t="s">
        <v>1523</v>
      </c>
      <c r="B4918" s="113" t="s">
        <v>1524</v>
      </c>
      <c r="C4918" s="112" t="s">
        <v>8</v>
      </c>
      <c r="D4918" s="112" t="s">
        <v>55</v>
      </c>
      <c r="E4918" s="114">
        <v>6</v>
      </c>
      <c r="F4918" s="115">
        <f t="shared" si="1319"/>
        <v>0.41250000000000003</v>
      </c>
      <c r="G4918" s="115">
        <f t="shared" si="1320"/>
        <v>2.48</v>
      </c>
      <c r="AA4918" s="6" t="s">
        <v>1523</v>
      </c>
      <c r="AB4918" s="6" t="s">
        <v>1524</v>
      </c>
      <c r="AC4918" s="6" t="s">
        <v>8</v>
      </c>
      <c r="AD4918" s="6" t="s">
        <v>55</v>
      </c>
      <c r="AE4918" s="6">
        <v>6</v>
      </c>
      <c r="AF4918" s="104">
        <v>0.55000000000000004</v>
      </c>
      <c r="AG4918" s="104">
        <v>3.3</v>
      </c>
    </row>
    <row r="4919" spans="1:33" ht="15" customHeight="1">
      <c r="A4919" s="112" t="s">
        <v>1505</v>
      </c>
      <c r="B4919" s="113" t="s">
        <v>1506</v>
      </c>
      <c r="C4919" s="112" t="s">
        <v>8</v>
      </c>
      <c r="D4919" s="112" t="s">
        <v>55</v>
      </c>
      <c r="E4919" s="114">
        <v>6</v>
      </c>
      <c r="F4919" s="115">
        <f t="shared" si="1319"/>
        <v>0.96</v>
      </c>
      <c r="G4919" s="115">
        <f t="shared" si="1320"/>
        <v>5.76</v>
      </c>
      <c r="AA4919" s="6" t="s">
        <v>1505</v>
      </c>
      <c r="AB4919" s="6" t="s">
        <v>1506</v>
      </c>
      <c r="AC4919" s="6" t="s">
        <v>8</v>
      </c>
      <c r="AD4919" s="6" t="s">
        <v>55</v>
      </c>
      <c r="AE4919" s="6">
        <v>6</v>
      </c>
      <c r="AF4919" s="104">
        <v>1.28</v>
      </c>
      <c r="AG4919" s="104">
        <v>7.68</v>
      </c>
    </row>
    <row r="4920" spans="1:33" ht="29.1" customHeight="1">
      <c r="A4920" s="112" t="s">
        <v>1507</v>
      </c>
      <c r="B4920" s="113" t="s">
        <v>1508</v>
      </c>
      <c r="C4920" s="112" t="s">
        <v>8</v>
      </c>
      <c r="D4920" s="112" t="s">
        <v>55</v>
      </c>
      <c r="E4920" s="114">
        <v>8</v>
      </c>
      <c r="F4920" s="115">
        <f t="shared" si="1319"/>
        <v>0.36</v>
      </c>
      <c r="G4920" s="115">
        <f t="shared" si="1320"/>
        <v>2.88</v>
      </c>
      <c r="AA4920" s="6" t="s">
        <v>1507</v>
      </c>
      <c r="AB4920" s="6" t="s">
        <v>1508</v>
      </c>
      <c r="AC4920" s="6" t="s">
        <v>8</v>
      </c>
      <c r="AD4920" s="6" t="s">
        <v>55</v>
      </c>
      <c r="AE4920" s="6">
        <v>8</v>
      </c>
      <c r="AF4920" s="104">
        <v>0.48</v>
      </c>
      <c r="AG4920" s="104">
        <v>3.84</v>
      </c>
    </row>
    <row r="4921" spans="1:33" ht="20.100000000000001" customHeight="1">
      <c r="A4921" s="112" t="s">
        <v>1525</v>
      </c>
      <c r="B4921" s="113" t="s">
        <v>1526</v>
      </c>
      <c r="C4921" s="112" t="s">
        <v>8</v>
      </c>
      <c r="D4921" s="112" t="s">
        <v>55</v>
      </c>
      <c r="E4921" s="114">
        <v>6</v>
      </c>
      <c r="F4921" s="115">
        <f t="shared" si="1319"/>
        <v>1.2000000000000002</v>
      </c>
      <c r="G4921" s="115">
        <f t="shared" si="1320"/>
        <v>7.2</v>
      </c>
      <c r="AA4921" s="6" t="s">
        <v>1525</v>
      </c>
      <c r="AB4921" s="6" t="s">
        <v>1526</v>
      </c>
      <c r="AC4921" s="6" t="s">
        <v>8</v>
      </c>
      <c r="AD4921" s="6" t="s">
        <v>55</v>
      </c>
      <c r="AE4921" s="6">
        <v>6</v>
      </c>
      <c r="AF4921" s="104">
        <v>1.6</v>
      </c>
      <c r="AG4921" s="104">
        <v>9.6</v>
      </c>
    </row>
    <row r="4922" spans="1:33" ht="20.100000000000001" customHeight="1">
      <c r="A4922" s="112" t="s">
        <v>1509</v>
      </c>
      <c r="B4922" s="113" t="s">
        <v>1510</v>
      </c>
      <c r="C4922" s="112" t="s">
        <v>8</v>
      </c>
      <c r="D4922" s="112" t="s">
        <v>55</v>
      </c>
      <c r="E4922" s="114">
        <v>2</v>
      </c>
      <c r="F4922" s="115">
        <f t="shared" si="1319"/>
        <v>19.762500000000003</v>
      </c>
      <c r="G4922" s="115">
        <f t="shared" si="1320"/>
        <v>39.53</v>
      </c>
      <c r="AA4922" s="6" t="s">
        <v>1509</v>
      </c>
      <c r="AB4922" s="6" t="s">
        <v>1510</v>
      </c>
      <c r="AC4922" s="6" t="s">
        <v>8</v>
      </c>
      <c r="AD4922" s="6" t="s">
        <v>55</v>
      </c>
      <c r="AE4922" s="6">
        <v>2</v>
      </c>
      <c r="AF4922" s="104">
        <v>26.35</v>
      </c>
      <c r="AG4922" s="104">
        <v>52.7</v>
      </c>
    </row>
    <row r="4923" spans="1:33" ht="29.1" customHeight="1">
      <c r="A4923" s="112" t="s">
        <v>1103</v>
      </c>
      <c r="B4923" s="113" t="s">
        <v>1104</v>
      </c>
      <c r="C4923" s="112" t="s">
        <v>8</v>
      </c>
      <c r="D4923" s="112" t="s">
        <v>55</v>
      </c>
      <c r="E4923" s="114">
        <v>10</v>
      </c>
      <c r="F4923" s="115">
        <f t="shared" si="1319"/>
        <v>0.84000000000000008</v>
      </c>
      <c r="G4923" s="115">
        <f>ROUND(F4923*E4923,2)</f>
        <v>8.4</v>
      </c>
      <c r="AA4923" s="6" t="s">
        <v>1103</v>
      </c>
      <c r="AB4923" s="6" t="s">
        <v>1104</v>
      </c>
      <c r="AC4923" s="6" t="s">
        <v>8</v>
      </c>
      <c r="AD4923" s="6" t="s">
        <v>55</v>
      </c>
      <c r="AE4923" s="6">
        <v>10</v>
      </c>
      <c r="AF4923" s="104">
        <v>1.1200000000000001</v>
      </c>
      <c r="AG4923" s="104">
        <v>11.2</v>
      </c>
    </row>
    <row r="4924" spans="1:33" ht="15" customHeight="1">
      <c r="A4924" s="107"/>
      <c r="B4924" s="107"/>
      <c r="C4924" s="107"/>
      <c r="D4924" s="107"/>
      <c r="E4924" s="116" t="s">
        <v>75</v>
      </c>
      <c r="F4924" s="116"/>
      <c r="G4924" s="117">
        <f>SUM(G4917:G4923)</f>
        <v>74.31</v>
      </c>
      <c r="AE4924" s="6" t="s">
        <v>75</v>
      </c>
      <c r="AG4924" s="104">
        <v>99.06</v>
      </c>
    </row>
    <row r="4925" spans="1:33" ht="15" customHeight="1">
      <c r="A4925" s="110" t="s">
        <v>96</v>
      </c>
      <c r="B4925" s="110"/>
      <c r="C4925" s="111" t="s">
        <v>2</v>
      </c>
      <c r="D4925" s="111" t="s">
        <v>3</v>
      </c>
      <c r="E4925" s="111" t="s">
        <v>4</v>
      </c>
      <c r="F4925" s="111" t="s">
        <v>5</v>
      </c>
      <c r="G4925" s="111" t="s">
        <v>6</v>
      </c>
      <c r="AA4925" s="6" t="s">
        <v>96</v>
      </c>
      <c r="AC4925" s="6" t="s">
        <v>2</v>
      </c>
      <c r="AD4925" s="6" t="s">
        <v>3</v>
      </c>
      <c r="AE4925" s="6" t="s">
        <v>4</v>
      </c>
      <c r="AF4925" s="104" t="s">
        <v>5</v>
      </c>
      <c r="AG4925" s="104" t="s">
        <v>6</v>
      </c>
    </row>
    <row r="4926" spans="1:33" ht="15" customHeight="1">
      <c r="A4926" s="112" t="s">
        <v>476</v>
      </c>
      <c r="B4926" s="113" t="s">
        <v>1732</v>
      </c>
      <c r="C4926" s="112" t="s">
        <v>8</v>
      </c>
      <c r="D4926" s="112" t="s">
        <v>36</v>
      </c>
      <c r="E4926" s="114">
        <v>4.3619000000000003</v>
      </c>
      <c r="F4926" s="115">
        <f t="shared" ref="F4926:F4927" si="1321">IF(D4926="H",$K$9*AF4926,$K$10*AF4926)</f>
        <v>13.3125</v>
      </c>
      <c r="G4926" s="115">
        <f t="shared" ref="G4926:G4927" si="1322">ROUND(F4926*E4926,2)</f>
        <v>58.07</v>
      </c>
      <c r="AA4926" s="6" t="s">
        <v>476</v>
      </c>
      <c r="AB4926" s="6" t="s">
        <v>1732</v>
      </c>
      <c r="AC4926" s="6" t="s">
        <v>8</v>
      </c>
      <c r="AD4926" s="6" t="s">
        <v>36</v>
      </c>
      <c r="AE4926" s="6">
        <v>4.3619000000000003</v>
      </c>
      <c r="AF4926" s="104">
        <v>17.75</v>
      </c>
      <c r="AG4926" s="104">
        <v>77.42</v>
      </c>
    </row>
    <row r="4927" spans="1:33" ht="20.100000000000001" customHeight="1">
      <c r="A4927" s="112" t="s">
        <v>1511</v>
      </c>
      <c r="B4927" s="113" t="s">
        <v>1745</v>
      </c>
      <c r="C4927" s="112" t="s">
        <v>8</v>
      </c>
      <c r="D4927" s="112" t="s">
        <v>36</v>
      </c>
      <c r="E4927" s="114">
        <v>4.3619000000000003</v>
      </c>
      <c r="F4927" s="115">
        <f t="shared" si="1321"/>
        <v>16.342500000000001</v>
      </c>
      <c r="G4927" s="115">
        <f t="shared" si="1322"/>
        <v>71.28</v>
      </c>
      <c r="AA4927" s="6" t="s">
        <v>1511</v>
      </c>
      <c r="AB4927" s="6" t="s">
        <v>1745</v>
      </c>
      <c r="AC4927" s="6" t="s">
        <v>8</v>
      </c>
      <c r="AD4927" s="6" t="s">
        <v>36</v>
      </c>
      <c r="AE4927" s="6">
        <v>4.3619000000000003</v>
      </c>
      <c r="AF4927" s="104">
        <v>21.79</v>
      </c>
      <c r="AG4927" s="104">
        <v>95.04</v>
      </c>
    </row>
    <row r="4928" spans="1:33" ht="18" customHeight="1">
      <c r="A4928" s="107"/>
      <c r="B4928" s="107"/>
      <c r="C4928" s="107"/>
      <c r="D4928" s="107"/>
      <c r="E4928" s="116" t="s">
        <v>99</v>
      </c>
      <c r="F4928" s="116"/>
      <c r="G4928" s="117">
        <f>SUM(G4926:G4927)</f>
        <v>129.35</v>
      </c>
      <c r="AE4928" s="6" t="s">
        <v>99</v>
      </c>
      <c r="AG4928" s="104">
        <v>172.46</v>
      </c>
    </row>
    <row r="4929" spans="1:33" ht="15" customHeight="1">
      <c r="A4929" s="107"/>
      <c r="B4929" s="107"/>
      <c r="C4929" s="107"/>
      <c r="D4929" s="107"/>
      <c r="E4929" s="118" t="s">
        <v>21</v>
      </c>
      <c r="F4929" s="118"/>
      <c r="G4929" s="119">
        <f>G4928+G4924+G4915</f>
        <v>8364.81</v>
      </c>
      <c r="AE4929" s="6" t="s">
        <v>21</v>
      </c>
      <c r="AG4929" s="104">
        <v>11930.3</v>
      </c>
    </row>
    <row r="4930" spans="1:33" ht="9.9499999999999993" customHeight="1">
      <c r="A4930" s="107"/>
      <c r="B4930" s="107"/>
      <c r="C4930" s="108"/>
      <c r="D4930" s="108"/>
      <c r="E4930" s="107"/>
      <c r="F4930" s="107"/>
      <c r="G4930" s="107"/>
    </row>
    <row r="4931" spans="1:33" ht="20.100000000000001" customHeight="1">
      <c r="A4931" s="109" t="s">
        <v>1527</v>
      </c>
      <c r="B4931" s="109"/>
      <c r="C4931" s="109"/>
      <c r="D4931" s="109"/>
      <c r="E4931" s="109"/>
      <c r="F4931" s="109"/>
      <c r="G4931" s="109"/>
      <c r="AA4931" s="6" t="s">
        <v>1527</v>
      </c>
    </row>
    <row r="4932" spans="1:33" ht="15" customHeight="1">
      <c r="A4932" s="110" t="s">
        <v>341</v>
      </c>
      <c r="B4932" s="110"/>
      <c r="C4932" s="111" t="s">
        <v>2</v>
      </c>
      <c r="D4932" s="111" t="s">
        <v>3</v>
      </c>
      <c r="E4932" s="111" t="s">
        <v>4</v>
      </c>
      <c r="F4932" s="111" t="s">
        <v>5</v>
      </c>
      <c r="G4932" s="111" t="s">
        <v>6</v>
      </c>
      <c r="AA4932" s="6" t="s">
        <v>341</v>
      </c>
      <c r="AC4932" s="6" t="s">
        <v>2</v>
      </c>
      <c r="AD4932" s="6" t="s">
        <v>3</v>
      </c>
      <c r="AE4932" s="6" t="s">
        <v>4</v>
      </c>
      <c r="AF4932" s="104" t="s">
        <v>5</v>
      </c>
      <c r="AG4932" s="104" t="s">
        <v>6</v>
      </c>
    </row>
    <row r="4933" spans="1:33" ht="29.1" customHeight="1">
      <c r="A4933" s="112" t="s">
        <v>1528</v>
      </c>
      <c r="B4933" s="113" t="s">
        <v>1529</v>
      </c>
      <c r="C4933" s="112" t="s">
        <v>8</v>
      </c>
      <c r="D4933" s="112" t="s">
        <v>55</v>
      </c>
      <c r="E4933" s="114">
        <v>1</v>
      </c>
      <c r="F4933" s="115">
        <f>0.7*AF4933</f>
        <v>11216.891</v>
      </c>
      <c r="G4933" s="115">
        <f>ROUND(F4933*E4933,2)</f>
        <v>11216.89</v>
      </c>
      <c r="AA4933" s="6" t="s">
        <v>1528</v>
      </c>
      <c r="AB4933" s="6" t="s">
        <v>1529</v>
      </c>
      <c r="AC4933" s="6" t="s">
        <v>8</v>
      </c>
      <c r="AD4933" s="6" t="s">
        <v>55</v>
      </c>
      <c r="AE4933" s="6">
        <v>1</v>
      </c>
      <c r="AF4933" s="104">
        <v>16024.13</v>
      </c>
      <c r="AG4933" s="104">
        <v>16024.13</v>
      </c>
    </row>
    <row r="4934" spans="1:33" ht="15" customHeight="1">
      <c r="A4934" s="107"/>
      <c r="B4934" s="107"/>
      <c r="C4934" s="107"/>
      <c r="D4934" s="107"/>
      <c r="E4934" s="116" t="s">
        <v>346</v>
      </c>
      <c r="F4934" s="116"/>
      <c r="G4934" s="117">
        <f>SUM(G4931:G4933)</f>
        <v>11216.89</v>
      </c>
      <c r="AE4934" s="6" t="s">
        <v>346</v>
      </c>
      <c r="AG4934" s="104">
        <v>16024.13</v>
      </c>
    </row>
    <row r="4935" spans="1:33" ht="15" customHeight="1">
      <c r="A4935" s="110" t="s">
        <v>77</v>
      </c>
      <c r="B4935" s="110"/>
      <c r="C4935" s="111" t="s">
        <v>2</v>
      </c>
      <c r="D4935" s="111" t="s">
        <v>3</v>
      </c>
      <c r="E4935" s="111" t="s">
        <v>4</v>
      </c>
      <c r="F4935" s="111" t="s">
        <v>5</v>
      </c>
      <c r="G4935" s="111" t="s">
        <v>6</v>
      </c>
      <c r="AA4935" s="6" t="s">
        <v>77</v>
      </c>
      <c r="AC4935" s="6" t="s">
        <v>2</v>
      </c>
      <c r="AD4935" s="6" t="s">
        <v>3</v>
      </c>
      <c r="AE4935" s="6" t="s">
        <v>4</v>
      </c>
      <c r="AF4935" s="104" t="s">
        <v>5</v>
      </c>
      <c r="AG4935" s="104" t="s">
        <v>6</v>
      </c>
    </row>
    <row r="4936" spans="1:33" ht="29.1" customHeight="1">
      <c r="A4936" s="112" t="s">
        <v>1530</v>
      </c>
      <c r="B4936" s="113" t="s">
        <v>1531</v>
      </c>
      <c r="C4936" s="112" t="s">
        <v>8</v>
      </c>
      <c r="D4936" s="112" t="s">
        <v>80</v>
      </c>
      <c r="E4936" s="114">
        <v>1.5165999999999999</v>
      </c>
      <c r="F4936" s="115">
        <f t="shared" ref="F4936:F4937" si="1323">IF(D4936="H",$K$9*AF4936,$K$10*AF4936)</f>
        <v>112.6275</v>
      </c>
      <c r="G4936" s="115">
        <f>ROUND(F4936*E4936,2)</f>
        <v>170.81</v>
      </c>
      <c r="AA4936" s="6" t="s">
        <v>1530</v>
      </c>
      <c r="AB4936" s="6" t="s">
        <v>1531</v>
      </c>
      <c r="AC4936" s="6" t="s">
        <v>8</v>
      </c>
      <c r="AD4936" s="6" t="s">
        <v>80</v>
      </c>
      <c r="AE4936" s="6">
        <v>1.5165999999999999</v>
      </c>
      <c r="AF4936" s="104">
        <v>150.16999999999999</v>
      </c>
      <c r="AG4936" s="104">
        <v>227.74</v>
      </c>
    </row>
    <row r="4937" spans="1:33" ht="29.1" customHeight="1">
      <c r="A4937" s="112" t="s">
        <v>1532</v>
      </c>
      <c r="B4937" s="113" t="s">
        <v>1533</v>
      </c>
      <c r="C4937" s="112" t="s">
        <v>8</v>
      </c>
      <c r="D4937" s="112" t="s">
        <v>83</v>
      </c>
      <c r="E4937" s="114">
        <v>0.2059</v>
      </c>
      <c r="F4937" s="115">
        <f t="shared" si="1323"/>
        <v>238.27499999999998</v>
      </c>
      <c r="G4937" s="115">
        <f>ROUND(F4937*E4937,2)</f>
        <v>49.06</v>
      </c>
      <c r="AA4937" s="6" t="s">
        <v>1532</v>
      </c>
      <c r="AB4937" s="6" t="s">
        <v>1533</v>
      </c>
      <c r="AC4937" s="6" t="s">
        <v>8</v>
      </c>
      <c r="AD4937" s="6" t="s">
        <v>83</v>
      </c>
      <c r="AE4937" s="6">
        <v>0.2059</v>
      </c>
      <c r="AF4937" s="104">
        <v>317.7</v>
      </c>
      <c r="AG4937" s="104">
        <v>65.41</v>
      </c>
    </row>
    <row r="4938" spans="1:33" ht="15" customHeight="1">
      <c r="A4938" s="107"/>
      <c r="B4938" s="107"/>
      <c r="C4938" s="107"/>
      <c r="D4938" s="107"/>
      <c r="E4938" s="116" t="s">
        <v>84</v>
      </c>
      <c r="F4938" s="116"/>
      <c r="G4938" s="117">
        <f>SUM(G4935:G4937)</f>
        <v>219.87</v>
      </c>
      <c r="AE4938" s="6" t="s">
        <v>84</v>
      </c>
      <c r="AG4938" s="104">
        <v>293.14999999999998</v>
      </c>
    </row>
    <row r="4939" spans="1:33" ht="15" customHeight="1">
      <c r="A4939" s="110" t="s">
        <v>63</v>
      </c>
      <c r="B4939" s="110"/>
      <c r="C4939" s="111" t="s">
        <v>2</v>
      </c>
      <c r="D4939" s="111" t="s">
        <v>3</v>
      </c>
      <c r="E4939" s="111" t="s">
        <v>4</v>
      </c>
      <c r="F4939" s="111" t="s">
        <v>5</v>
      </c>
      <c r="G4939" s="111" t="s">
        <v>6</v>
      </c>
      <c r="AA4939" s="6" t="s">
        <v>63</v>
      </c>
      <c r="AC4939" s="6" t="s">
        <v>2</v>
      </c>
      <c r="AD4939" s="6" t="s">
        <v>3</v>
      </c>
      <c r="AE4939" s="6" t="s">
        <v>4</v>
      </c>
      <c r="AF4939" s="104" t="s">
        <v>5</v>
      </c>
      <c r="AG4939" s="104" t="s">
        <v>6</v>
      </c>
    </row>
    <row r="4940" spans="1:33" ht="20.100000000000001" customHeight="1">
      <c r="A4940" s="112" t="s">
        <v>1521</v>
      </c>
      <c r="B4940" s="113" t="s">
        <v>1522</v>
      </c>
      <c r="C4940" s="112" t="s">
        <v>8</v>
      </c>
      <c r="D4940" s="112" t="s">
        <v>55</v>
      </c>
      <c r="E4940" s="114">
        <v>6</v>
      </c>
      <c r="F4940" s="115">
        <f t="shared" ref="F4940:F4944" si="1324">IF(D4940="H",$K$9*AF4940,$K$10*AF4940)</f>
        <v>1.3425</v>
      </c>
      <c r="G4940" s="115">
        <f t="shared" ref="G4940:G4943" si="1325">ROUND(F4940*E4940,2)</f>
        <v>8.06</v>
      </c>
      <c r="AA4940" s="6" t="s">
        <v>1521</v>
      </c>
      <c r="AB4940" s="6" t="s">
        <v>1522</v>
      </c>
      <c r="AC4940" s="6" t="s">
        <v>8</v>
      </c>
      <c r="AD4940" s="6" t="s">
        <v>55</v>
      </c>
      <c r="AE4940" s="6">
        <v>6</v>
      </c>
      <c r="AF4940" s="104">
        <v>1.79</v>
      </c>
      <c r="AG4940" s="104">
        <v>10.74</v>
      </c>
    </row>
    <row r="4941" spans="1:33" ht="15" customHeight="1">
      <c r="A4941" s="112" t="s">
        <v>1523</v>
      </c>
      <c r="B4941" s="113" t="s">
        <v>1524</v>
      </c>
      <c r="C4941" s="112" t="s">
        <v>8</v>
      </c>
      <c r="D4941" s="112" t="s">
        <v>55</v>
      </c>
      <c r="E4941" s="114">
        <v>6</v>
      </c>
      <c r="F4941" s="115">
        <f t="shared" si="1324"/>
        <v>0.41250000000000003</v>
      </c>
      <c r="G4941" s="115">
        <f t="shared" si="1325"/>
        <v>2.48</v>
      </c>
      <c r="AA4941" s="6" t="s">
        <v>1523</v>
      </c>
      <c r="AB4941" s="6" t="s">
        <v>1524</v>
      </c>
      <c r="AC4941" s="6" t="s">
        <v>8</v>
      </c>
      <c r="AD4941" s="6" t="s">
        <v>55</v>
      </c>
      <c r="AE4941" s="6">
        <v>6</v>
      </c>
      <c r="AF4941" s="104">
        <v>0.55000000000000004</v>
      </c>
      <c r="AG4941" s="104">
        <v>3.3</v>
      </c>
    </row>
    <row r="4942" spans="1:33" ht="29.1" customHeight="1">
      <c r="A4942" s="112" t="s">
        <v>1507</v>
      </c>
      <c r="B4942" s="113" t="s">
        <v>1508</v>
      </c>
      <c r="C4942" s="112" t="s">
        <v>8</v>
      </c>
      <c r="D4942" s="112" t="s">
        <v>55</v>
      </c>
      <c r="E4942" s="114">
        <v>4</v>
      </c>
      <c r="F4942" s="115">
        <f t="shared" si="1324"/>
        <v>0.36</v>
      </c>
      <c r="G4942" s="115">
        <f t="shared" si="1325"/>
        <v>1.44</v>
      </c>
      <c r="AA4942" s="6" t="s">
        <v>1507</v>
      </c>
      <c r="AB4942" s="6" t="s">
        <v>1508</v>
      </c>
      <c r="AC4942" s="6" t="s">
        <v>8</v>
      </c>
      <c r="AD4942" s="6" t="s">
        <v>55</v>
      </c>
      <c r="AE4942" s="6">
        <v>4</v>
      </c>
      <c r="AF4942" s="104">
        <v>0.48</v>
      </c>
      <c r="AG4942" s="104">
        <v>1.92</v>
      </c>
    </row>
    <row r="4943" spans="1:33" ht="20.100000000000001" customHeight="1">
      <c r="A4943" s="112" t="s">
        <v>1525</v>
      </c>
      <c r="B4943" s="113" t="s">
        <v>1526</v>
      </c>
      <c r="C4943" s="112" t="s">
        <v>8</v>
      </c>
      <c r="D4943" s="112" t="s">
        <v>55</v>
      </c>
      <c r="E4943" s="114">
        <v>6</v>
      </c>
      <c r="F4943" s="115">
        <f t="shared" si="1324"/>
        <v>1.2000000000000002</v>
      </c>
      <c r="G4943" s="115">
        <f t="shared" si="1325"/>
        <v>7.2</v>
      </c>
      <c r="AA4943" s="6" t="s">
        <v>1525</v>
      </c>
      <c r="AB4943" s="6" t="s">
        <v>1526</v>
      </c>
      <c r="AC4943" s="6" t="s">
        <v>8</v>
      </c>
      <c r="AD4943" s="6" t="s">
        <v>55</v>
      </c>
      <c r="AE4943" s="6">
        <v>6</v>
      </c>
      <c r="AF4943" s="104">
        <v>1.6</v>
      </c>
      <c r="AG4943" s="104">
        <v>9.6</v>
      </c>
    </row>
    <row r="4944" spans="1:33" ht="29.1" customHeight="1">
      <c r="A4944" s="112" t="s">
        <v>1103</v>
      </c>
      <c r="B4944" s="113" t="s">
        <v>1104</v>
      </c>
      <c r="C4944" s="112" t="s">
        <v>8</v>
      </c>
      <c r="D4944" s="112" t="s">
        <v>55</v>
      </c>
      <c r="E4944" s="114">
        <v>10</v>
      </c>
      <c r="F4944" s="115">
        <f t="shared" si="1324"/>
        <v>0.84000000000000008</v>
      </c>
      <c r="G4944" s="115">
        <f>ROUND(F4944*E4944,2)</f>
        <v>8.4</v>
      </c>
      <c r="AA4944" s="6" t="s">
        <v>1103</v>
      </c>
      <c r="AB4944" s="6" t="s">
        <v>1104</v>
      </c>
      <c r="AC4944" s="6" t="s">
        <v>8</v>
      </c>
      <c r="AD4944" s="6" t="s">
        <v>55</v>
      </c>
      <c r="AE4944" s="6">
        <v>10</v>
      </c>
      <c r="AF4944" s="104">
        <v>1.1200000000000001</v>
      </c>
      <c r="AG4944" s="104">
        <v>11.2</v>
      </c>
    </row>
    <row r="4945" spans="1:33" ht="15" customHeight="1">
      <c r="A4945" s="107"/>
      <c r="B4945" s="107"/>
      <c r="C4945" s="107"/>
      <c r="D4945" s="107"/>
      <c r="E4945" s="116" t="s">
        <v>75</v>
      </c>
      <c r="F4945" s="116"/>
      <c r="G4945" s="117">
        <f>SUM(G4940:G4944)</f>
        <v>27.58</v>
      </c>
      <c r="AE4945" s="6" t="s">
        <v>75</v>
      </c>
      <c r="AG4945" s="104">
        <v>36.76</v>
      </c>
    </row>
    <row r="4946" spans="1:33" ht="15" customHeight="1">
      <c r="A4946" s="110" t="s">
        <v>96</v>
      </c>
      <c r="B4946" s="110"/>
      <c r="C4946" s="111" t="s">
        <v>2</v>
      </c>
      <c r="D4946" s="111" t="s">
        <v>3</v>
      </c>
      <c r="E4946" s="111" t="s">
        <v>4</v>
      </c>
      <c r="F4946" s="111" t="s">
        <v>5</v>
      </c>
      <c r="G4946" s="111" t="s">
        <v>6</v>
      </c>
      <c r="AA4946" s="6" t="s">
        <v>96</v>
      </c>
      <c r="AC4946" s="6" t="s">
        <v>2</v>
      </c>
      <c r="AD4946" s="6" t="s">
        <v>3</v>
      </c>
      <c r="AE4946" s="6" t="s">
        <v>4</v>
      </c>
      <c r="AF4946" s="104" t="s">
        <v>5</v>
      </c>
      <c r="AG4946" s="104" t="s">
        <v>6</v>
      </c>
    </row>
    <row r="4947" spans="1:33" ht="15" customHeight="1">
      <c r="A4947" s="112" t="s">
        <v>476</v>
      </c>
      <c r="B4947" s="113" t="s">
        <v>1732</v>
      </c>
      <c r="C4947" s="112" t="s">
        <v>8</v>
      </c>
      <c r="D4947" s="112" t="s">
        <v>36</v>
      </c>
      <c r="E4947" s="114">
        <v>4.5749000000000004</v>
      </c>
      <c r="F4947" s="115">
        <f t="shared" ref="F4947:F4948" si="1326">IF(D4947="H",$K$9*AF4947,$K$10*AF4947)</f>
        <v>13.3125</v>
      </c>
      <c r="G4947" s="115">
        <f>ROUND(F4947*E4947,2)</f>
        <v>60.9</v>
      </c>
      <c r="AA4947" s="6" t="s">
        <v>476</v>
      </c>
      <c r="AB4947" s="6" t="s">
        <v>1732</v>
      </c>
      <c r="AC4947" s="6" t="s">
        <v>8</v>
      </c>
      <c r="AD4947" s="6" t="s">
        <v>36</v>
      </c>
      <c r="AE4947" s="6">
        <v>4.5749000000000004</v>
      </c>
      <c r="AF4947" s="104">
        <v>17.75</v>
      </c>
      <c r="AG4947" s="104">
        <v>81.2</v>
      </c>
    </row>
    <row r="4948" spans="1:33" ht="20.100000000000001" customHeight="1">
      <c r="A4948" s="112" t="s">
        <v>1511</v>
      </c>
      <c r="B4948" s="113" t="s">
        <v>1745</v>
      </c>
      <c r="C4948" s="112" t="s">
        <v>8</v>
      </c>
      <c r="D4948" s="112" t="s">
        <v>36</v>
      </c>
      <c r="E4948" s="114">
        <v>4.5749000000000004</v>
      </c>
      <c r="F4948" s="115">
        <f t="shared" si="1326"/>
        <v>16.342500000000001</v>
      </c>
      <c r="G4948" s="115">
        <f>ROUND(F4948*E4948,2)</f>
        <v>74.77</v>
      </c>
      <c r="AA4948" s="6" t="s">
        <v>1511</v>
      </c>
      <c r="AB4948" s="6" t="s">
        <v>1745</v>
      </c>
      <c r="AC4948" s="6" t="s">
        <v>8</v>
      </c>
      <c r="AD4948" s="6" t="s">
        <v>36</v>
      </c>
      <c r="AE4948" s="6">
        <v>4.5749000000000004</v>
      </c>
      <c r="AF4948" s="104">
        <v>21.79</v>
      </c>
      <c r="AG4948" s="104">
        <v>99.68</v>
      </c>
    </row>
    <row r="4949" spans="1:33" ht="18" customHeight="1">
      <c r="A4949" s="107"/>
      <c r="B4949" s="107"/>
      <c r="C4949" s="107"/>
      <c r="D4949" s="107"/>
      <c r="E4949" s="116" t="s">
        <v>99</v>
      </c>
      <c r="F4949" s="116"/>
      <c r="G4949" s="117">
        <f>SUM(G4946:G4948)</f>
        <v>135.66999999999999</v>
      </c>
      <c r="AE4949" s="6" t="s">
        <v>99</v>
      </c>
      <c r="AG4949" s="104">
        <v>180.88</v>
      </c>
    </row>
    <row r="4950" spans="1:33" ht="15" customHeight="1">
      <c r="A4950" s="107"/>
      <c r="B4950" s="107"/>
      <c r="C4950" s="107"/>
      <c r="D4950" s="107"/>
      <c r="E4950" s="118" t="s">
        <v>21</v>
      </c>
      <c r="F4950" s="118"/>
      <c r="G4950" s="119">
        <f>G4949+G4945+G4938+G4934</f>
        <v>11600.01</v>
      </c>
      <c r="AE4950" s="6" t="s">
        <v>21</v>
      </c>
      <c r="AG4950" s="104">
        <v>16534.919999999998</v>
      </c>
    </row>
    <row r="4951" spans="1:33" ht="9.9499999999999993" customHeight="1">
      <c r="A4951" s="107"/>
      <c r="B4951" s="107"/>
      <c r="C4951" s="108"/>
      <c r="D4951" s="108"/>
      <c r="E4951" s="107"/>
      <c r="F4951" s="107"/>
      <c r="G4951" s="107"/>
    </row>
    <row r="4952" spans="1:33" ht="20.100000000000001" customHeight="1">
      <c r="A4952" s="109" t="s">
        <v>1534</v>
      </c>
      <c r="B4952" s="109"/>
      <c r="C4952" s="109"/>
      <c r="D4952" s="109"/>
      <c r="E4952" s="109"/>
      <c r="F4952" s="109"/>
      <c r="G4952" s="109"/>
      <c r="AA4952" s="6" t="s">
        <v>1534</v>
      </c>
    </row>
    <row r="4953" spans="1:33" ht="15" customHeight="1">
      <c r="A4953" s="110" t="s">
        <v>341</v>
      </c>
      <c r="B4953" s="110"/>
      <c r="C4953" s="111" t="s">
        <v>2</v>
      </c>
      <c r="D4953" s="111" t="s">
        <v>3</v>
      </c>
      <c r="E4953" s="111" t="s">
        <v>4</v>
      </c>
      <c r="F4953" s="111" t="s">
        <v>5</v>
      </c>
      <c r="G4953" s="111" t="s">
        <v>6</v>
      </c>
      <c r="AA4953" s="6" t="s">
        <v>341</v>
      </c>
      <c r="AC4953" s="6" t="s">
        <v>2</v>
      </c>
      <c r="AD4953" s="6" t="s">
        <v>3</v>
      </c>
      <c r="AE4953" s="6" t="s">
        <v>4</v>
      </c>
      <c r="AF4953" s="104" t="s">
        <v>5</v>
      </c>
      <c r="AG4953" s="104" t="s">
        <v>6</v>
      </c>
    </row>
    <row r="4954" spans="1:33" ht="29.1" customHeight="1">
      <c r="A4954" s="112" t="s">
        <v>1535</v>
      </c>
      <c r="B4954" s="113" t="s">
        <v>1536</v>
      </c>
      <c r="C4954" s="112" t="s">
        <v>8</v>
      </c>
      <c r="D4954" s="112" t="s">
        <v>55</v>
      </c>
      <c r="E4954" s="114">
        <v>1</v>
      </c>
      <c r="F4954" s="115">
        <f>0.7*AF4954</f>
        <v>9101.8409999999985</v>
      </c>
      <c r="G4954" s="115">
        <f>ROUND(F4954*E4954,2)</f>
        <v>9101.84</v>
      </c>
      <c r="AA4954" s="6" t="s">
        <v>1535</v>
      </c>
      <c r="AB4954" s="6" t="s">
        <v>1536</v>
      </c>
      <c r="AC4954" s="6" t="s">
        <v>8</v>
      </c>
      <c r="AD4954" s="6" t="s">
        <v>55</v>
      </c>
      <c r="AE4954" s="6">
        <v>1</v>
      </c>
      <c r="AF4954" s="104">
        <v>13002.63</v>
      </c>
      <c r="AG4954" s="104">
        <v>13002.63</v>
      </c>
    </row>
    <row r="4955" spans="1:33" ht="15" customHeight="1">
      <c r="A4955" s="107"/>
      <c r="B4955" s="107"/>
      <c r="C4955" s="107"/>
      <c r="D4955" s="107"/>
      <c r="E4955" s="116" t="s">
        <v>346</v>
      </c>
      <c r="F4955" s="116"/>
      <c r="G4955" s="117">
        <f>SUM(G4952:G4954)</f>
        <v>9101.84</v>
      </c>
      <c r="AE4955" s="6" t="s">
        <v>346</v>
      </c>
      <c r="AG4955" s="104">
        <v>13002.63</v>
      </c>
    </row>
    <row r="4956" spans="1:33" ht="15" customHeight="1">
      <c r="A4956" s="110" t="s">
        <v>77</v>
      </c>
      <c r="B4956" s="110"/>
      <c r="C4956" s="111" t="s">
        <v>2</v>
      </c>
      <c r="D4956" s="111" t="s">
        <v>3</v>
      </c>
      <c r="E4956" s="111" t="s">
        <v>4</v>
      </c>
      <c r="F4956" s="111" t="s">
        <v>5</v>
      </c>
      <c r="G4956" s="111" t="s">
        <v>6</v>
      </c>
      <c r="AA4956" s="6" t="s">
        <v>77</v>
      </c>
      <c r="AC4956" s="6" t="s">
        <v>2</v>
      </c>
      <c r="AD4956" s="6" t="s">
        <v>3</v>
      </c>
      <c r="AE4956" s="6" t="s">
        <v>4</v>
      </c>
      <c r="AF4956" s="104" t="s">
        <v>5</v>
      </c>
      <c r="AG4956" s="104" t="s">
        <v>6</v>
      </c>
    </row>
    <row r="4957" spans="1:33" ht="29.1" customHeight="1">
      <c r="A4957" s="112" t="s">
        <v>1530</v>
      </c>
      <c r="B4957" s="113" t="s">
        <v>1531</v>
      </c>
      <c r="C4957" s="112" t="s">
        <v>8</v>
      </c>
      <c r="D4957" s="112" t="s">
        <v>80</v>
      </c>
      <c r="E4957" s="114">
        <v>1.5165999999999999</v>
      </c>
      <c r="F4957" s="115">
        <f t="shared" ref="F4957:F4958" si="1327">IF(D4957="H",$K$9*AF4957,$K$10*AF4957)</f>
        <v>112.6275</v>
      </c>
      <c r="G4957" s="115">
        <f>ROUND(F4957*E4957,2)</f>
        <v>170.81</v>
      </c>
      <c r="AA4957" s="6" t="s">
        <v>1530</v>
      </c>
      <c r="AB4957" s="6" t="s">
        <v>1531</v>
      </c>
      <c r="AC4957" s="6" t="s">
        <v>8</v>
      </c>
      <c r="AD4957" s="6" t="s">
        <v>80</v>
      </c>
      <c r="AE4957" s="6">
        <v>1.5165999999999999</v>
      </c>
      <c r="AF4957" s="104">
        <v>150.16999999999999</v>
      </c>
      <c r="AG4957" s="104">
        <v>227.74</v>
      </c>
    </row>
    <row r="4958" spans="1:33" ht="29.1" customHeight="1">
      <c r="A4958" s="112" t="s">
        <v>1532</v>
      </c>
      <c r="B4958" s="113" t="s">
        <v>1533</v>
      </c>
      <c r="C4958" s="112" t="s">
        <v>8</v>
      </c>
      <c r="D4958" s="112" t="s">
        <v>83</v>
      </c>
      <c r="E4958" s="114">
        <v>0.2059</v>
      </c>
      <c r="F4958" s="115">
        <f t="shared" si="1327"/>
        <v>238.27499999999998</v>
      </c>
      <c r="G4958" s="115">
        <f>ROUND(F4958*E4958,2)</f>
        <v>49.06</v>
      </c>
      <c r="AA4958" s="6" t="s">
        <v>1532</v>
      </c>
      <c r="AB4958" s="6" t="s">
        <v>1533</v>
      </c>
      <c r="AC4958" s="6" t="s">
        <v>8</v>
      </c>
      <c r="AD4958" s="6" t="s">
        <v>83</v>
      </c>
      <c r="AE4958" s="6">
        <v>0.2059</v>
      </c>
      <c r="AF4958" s="104">
        <v>317.7</v>
      </c>
      <c r="AG4958" s="104">
        <v>65.41</v>
      </c>
    </row>
    <row r="4959" spans="1:33" ht="15" customHeight="1">
      <c r="A4959" s="107"/>
      <c r="B4959" s="107"/>
      <c r="C4959" s="107"/>
      <c r="D4959" s="107"/>
      <c r="E4959" s="116" t="s">
        <v>84</v>
      </c>
      <c r="F4959" s="116"/>
      <c r="G4959" s="117">
        <f>SUM(G4956:G4958)</f>
        <v>219.87</v>
      </c>
      <c r="AE4959" s="6" t="s">
        <v>84</v>
      </c>
      <c r="AG4959" s="104">
        <v>293.14999999999998</v>
      </c>
    </row>
    <row r="4960" spans="1:33" ht="15" customHeight="1">
      <c r="A4960" s="110" t="s">
        <v>63</v>
      </c>
      <c r="B4960" s="110"/>
      <c r="C4960" s="111" t="s">
        <v>2</v>
      </c>
      <c r="D4960" s="111" t="s">
        <v>3</v>
      </c>
      <c r="E4960" s="111" t="s">
        <v>4</v>
      </c>
      <c r="F4960" s="111" t="s">
        <v>5</v>
      </c>
      <c r="G4960" s="111" t="s">
        <v>6</v>
      </c>
      <c r="AA4960" s="6" t="s">
        <v>63</v>
      </c>
      <c r="AC4960" s="6" t="s">
        <v>2</v>
      </c>
      <c r="AD4960" s="6" t="s">
        <v>3</v>
      </c>
      <c r="AE4960" s="6" t="s">
        <v>4</v>
      </c>
      <c r="AF4960" s="104" t="s">
        <v>5</v>
      </c>
      <c r="AG4960" s="104" t="s">
        <v>6</v>
      </c>
    </row>
    <row r="4961" spans="1:33" ht="20.100000000000001" customHeight="1">
      <c r="A4961" s="112" t="s">
        <v>1521</v>
      </c>
      <c r="B4961" s="113" t="s">
        <v>1522</v>
      </c>
      <c r="C4961" s="112" t="s">
        <v>8</v>
      </c>
      <c r="D4961" s="112" t="s">
        <v>55</v>
      </c>
      <c r="E4961" s="114">
        <v>4</v>
      </c>
      <c r="F4961" s="115">
        <f t="shared" ref="F4961:F4965" si="1328">IF(D4961="H",$K$9*AF4961,$K$10*AF4961)</f>
        <v>1.3425</v>
      </c>
      <c r="G4961" s="115">
        <f t="shared" ref="G4961:G4964" si="1329">ROUND(F4961*E4961,2)</f>
        <v>5.37</v>
      </c>
      <c r="AA4961" s="6" t="s">
        <v>1521</v>
      </c>
      <c r="AB4961" s="6" t="s">
        <v>1522</v>
      </c>
      <c r="AC4961" s="6" t="s">
        <v>8</v>
      </c>
      <c r="AD4961" s="6" t="s">
        <v>55</v>
      </c>
      <c r="AE4961" s="6">
        <v>4</v>
      </c>
      <c r="AF4961" s="104">
        <v>1.79</v>
      </c>
      <c r="AG4961" s="104">
        <v>7.16</v>
      </c>
    </row>
    <row r="4962" spans="1:33" ht="15" customHeight="1">
      <c r="A4962" s="112" t="s">
        <v>1505</v>
      </c>
      <c r="B4962" s="113" t="s">
        <v>1506</v>
      </c>
      <c r="C4962" s="112" t="s">
        <v>8</v>
      </c>
      <c r="D4962" s="112" t="s">
        <v>55</v>
      </c>
      <c r="E4962" s="114">
        <v>4</v>
      </c>
      <c r="F4962" s="115">
        <f t="shared" si="1328"/>
        <v>0.96</v>
      </c>
      <c r="G4962" s="115">
        <f t="shared" si="1329"/>
        <v>3.84</v>
      </c>
      <c r="AA4962" s="6" t="s">
        <v>1505</v>
      </c>
      <c r="AB4962" s="6" t="s">
        <v>1506</v>
      </c>
      <c r="AC4962" s="6" t="s">
        <v>8</v>
      </c>
      <c r="AD4962" s="6" t="s">
        <v>55</v>
      </c>
      <c r="AE4962" s="6">
        <v>4</v>
      </c>
      <c r="AF4962" s="104">
        <v>1.28</v>
      </c>
      <c r="AG4962" s="104">
        <v>5.12</v>
      </c>
    </row>
    <row r="4963" spans="1:33" ht="15" customHeight="1">
      <c r="A4963" s="112" t="s">
        <v>1081</v>
      </c>
      <c r="B4963" s="113" t="s">
        <v>1082</v>
      </c>
      <c r="C4963" s="112" t="s">
        <v>8</v>
      </c>
      <c r="D4963" s="112" t="s">
        <v>55</v>
      </c>
      <c r="E4963" s="114">
        <v>8</v>
      </c>
      <c r="F4963" s="115">
        <f t="shared" si="1328"/>
        <v>0.24</v>
      </c>
      <c r="G4963" s="115">
        <f t="shared" si="1329"/>
        <v>1.92</v>
      </c>
      <c r="AA4963" s="6" t="s">
        <v>1081</v>
      </c>
      <c r="AB4963" s="6" t="s">
        <v>1082</v>
      </c>
      <c r="AC4963" s="6" t="s">
        <v>8</v>
      </c>
      <c r="AD4963" s="6" t="s">
        <v>55</v>
      </c>
      <c r="AE4963" s="6">
        <v>8</v>
      </c>
      <c r="AF4963" s="104">
        <v>0.32</v>
      </c>
      <c r="AG4963" s="104">
        <v>2.56</v>
      </c>
    </row>
    <row r="4964" spans="1:33" ht="29.1" customHeight="1">
      <c r="A4964" s="112" t="s">
        <v>1103</v>
      </c>
      <c r="B4964" s="113" t="s">
        <v>1104</v>
      </c>
      <c r="C4964" s="112" t="s">
        <v>8</v>
      </c>
      <c r="D4964" s="112" t="s">
        <v>55</v>
      </c>
      <c r="E4964" s="114">
        <v>10</v>
      </c>
      <c r="F4964" s="115">
        <f t="shared" si="1328"/>
        <v>0.84000000000000008</v>
      </c>
      <c r="G4964" s="115">
        <f t="shared" si="1329"/>
        <v>8.4</v>
      </c>
      <c r="AA4964" s="6" t="s">
        <v>1103</v>
      </c>
      <c r="AB4964" s="6" t="s">
        <v>1104</v>
      </c>
      <c r="AC4964" s="6" t="s">
        <v>8</v>
      </c>
      <c r="AD4964" s="6" t="s">
        <v>55</v>
      </c>
      <c r="AE4964" s="6">
        <v>10</v>
      </c>
      <c r="AF4964" s="104">
        <v>1.1200000000000001</v>
      </c>
      <c r="AG4964" s="104">
        <v>11.2</v>
      </c>
    </row>
    <row r="4965" spans="1:33" ht="15" customHeight="1">
      <c r="A4965" s="112" t="s">
        <v>1083</v>
      </c>
      <c r="B4965" s="113" t="s">
        <v>1084</v>
      </c>
      <c r="C4965" s="112" t="s">
        <v>8</v>
      </c>
      <c r="D4965" s="112" t="s">
        <v>87</v>
      </c>
      <c r="E4965" s="114">
        <v>1.28</v>
      </c>
      <c r="F4965" s="115">
        <f t="shared" si="1328"/>
        <v>2.5499999999999998</v>
      </c>
      <c r="G4965" s="115">
        <f>ROUND(F4965*E4965,2)</f>
        <v>3.26</v>
      </c>
      <c r="AA4965" s="6" t="s">
        <v>1083</v>
      </c>
      <c r="AB4965" s="6" t="s">
        <v>1084</v>
      </c>
      <c r="AC4965" s="6" t="s">
        <v>8</v>
      </c>
      <c r="AD4965" s="6" t="s">
        <v>87</v>
      </c>
      <c r="AE4965" s="6">
        <v>1.28</v>
      </c>
      <c r="AF4965" s="104">
        <v>3.4</v>
      </c>
      <c r="AG4965" s="104">
        <v>4.3499999999999996</v>
      </c>
    </row>
    <row r="4966" spans="1:33" ht="15" customHeight="1">
      <c r="A4966" s="107"/>
      <c r="B4966" s="107"/>
      <c r="C4966" s="107"/>
      <c r="D4966" s="107"/>
      <c r="E4966" s="116" t="s">
        <v>75</v>
      </c>
      <c r="F4966" s="116"/>
      <c r="G4966" s="117">
        <f>SUM(G4961:G4965)</f>
        <v>22.79</v>
      </c>
      <c r="AE4966" s="6" t="s">
        <v>75</v>
      </c>
      <c r="AG4966" s="104">
        <v>30.39</v>
      </c>
    </row>
    <row r="4967" spans="1:33" ht="15" customHeight="1">
      <c r="A4967" s="110" t="s">
        <v>96</v>
      </c>
      <c r="B4967" s="110"/>
      <c r="C4967" s="111" t="s">
        <v>2</v>
      </c>
      <c r="D4967" s="111" t="s">
        <v>3</v>
      </c>
      <c r="E4967" s="111" t="s">
        <v>4</v>
      </c>
      <c r="F4967" s="111" t="s">
        <v>5</v>
      </c>
      <c r="G4967" s="111" t="s">
        <v>6</v>
      </c>
      <c r="AA4967" s="6" t="s">
        <v>96</v>
      </c>
      <c r="AC4967" s="6" t="s">
        <v>2</v>
      </c>
      <c r="AD4967" s="6" t="s">
        <v>3</v>
      </c>
      <c r="AE4967" s="6" t="s">
        <v>4</v>
      </c>
      <c r="AF4967" s="104" t="s">
        <v>5</v>
      </c>
      <c r="AG4967" s="104" t="s">
        <v>6</v>
      </c>
    </row>
    <row r="4968" spans="1:33" ht="15" customHeight="1">
      <c r="A4968" s="112" t="s">
        <v>476</v>
      </c>
      <c r="B4968" s="113" t="s">
        <v>1732</v>
      </c>
      <c r="C4968" s="112" t="s">
        <v>8</v>
      </c>
      <c r="D4968" s="112" t="s">
        <v>36</v>
      </c>
      <c r="E4968" s="114">
        <v>5.0091000000000001</v>
      </c>
      <c r="F4968" s="115">
        <f t="shared" ref="F4968:F4969" si="1330">IF(D4968="H",$K$9*AF4968,$K$10*AF4968)</f>
        <v>13.3125</v>
      </c>
      <c r="G4968" s="115">
        <f>ROUND(F4968*E4968,2)</f>
        <v>66.680000000000007</v>
      </c>
      <c r="AA4968" s="6" t="s">
        <v>476</v>
      </c>
      <c r="AB4968" s="6" t="s">
        <v>1732</v>
      </c>
      <c r="AC4968" s="6" t="s">
        <v>8</v>
      </c>
      <c r="AD4968" s="6" t="s">
        <v>36</v>
      </c>
      <c r="AE4968" s="6">
        <v>5.0091000000000001</v>
      </c>
      <c r="AF4968" s="104">
        <v>17.75</v>
      </c>
      <c r="AG4968" s="104">
        <v>88.91</v>
      </c>
    </row>
    <row r="4969" spans="1:33" ht="20.100000000000001" customHeight="1">
      <c r="A4969" s="112" t="s">
        <v>1511</v>
      </c>
      <c r="B4969" s="113" t="s">
        <v>1745</v>
      </c>
      <c r="C4969" s="112" t="s">
        <v>8</v>
      </c>
      <c r="D4969" s="112" t="s">
        <v>36</v>
      </c>
      <c r="E4969" s="114">
        <v>5.0091000000000001</v>
      </c>
      <c r="F4969" s="115">
        <f t="shared" si="1330"/>
        <v>16.342500000000001</v>
      </c>
      <c r="G4969" s="115">
        <f>ROUND(F4969*E4969,2)</f>
        <v>81.86</v>
      </c>
      <c r="AA4969" s="6" t="s">
        <v>1511</v>
      </c>
      <c r="AB4969" s="6" t="s">
        <v>1745</v>
      </c>
      <c r="AC4969" s="6" t="s">
        <v>8</v>
      </c>
      <c r="AD4969" s="6" t="s">
        <v>36</v>
      </c>
      <c r="AE4969" s="6">
        <v>5.0091000000000001</v>
      </c>
      <c r="AF4969" s="104">
        <v>21.79</v>
      </c>
      <c r="AG4969" s="104">
        <v>109.14</v>
      </c>
    </row>
    <row r="4970" spans="1:33" ht="18" customHeight="1">
      <c r="A4970" s="107"/>
      <c r="B4970" s="107"/>
      <c r="C4970" s="107"/>
      <c r="D4970" s="107"/>
      <c r="E4970" s="116" t="s">
        <v>99</v>
      </c>
      <c r="F4970" s="116"/>
      <c r="G4970" s="117">
        <f>SUM(G4967:G4969)</f>
        <v>148.54000000000002</v>
      </c>
      <c r="AE4970" s="6" t="s">
        <v>99</v>
      </c>
      <c r="AG4970" s="104">
        <v>198.05</v>
      </c>
    </row>
    <row r="4971" spans="1:33" ht="15" customHeight="1">
      <c r="A4971" s="107"/>
      <c r="B4971" s="107"/>
      <c r="C4971" s="107"/>
      <c r="D4971" s="107"/>
      <c r="E4971" s="118" t="s">
        <v>21</v>
      </c>
      <c r="F4971" s="118"/>
      <c r="G4971" s="119">
        <f>G4970+G4966+G4959+G4955</f>
        <v>9493.0400000000009</v>
      </c>
      <c r="AE4971" s="6" t="s">
        <v>21</v>
      </c>
      <c r="AG4971" s="104">
        <v>13524.22</v>
      </c>
    </row>
    <row r="4972" spans="1:33" ht="9.9499999999999993" customHeight="1">
      <c r="A4972" s="107"/>
      <c r="B4972" s="107"/>
      <c r="C4972" s="108"/>
      <c r="D4972" s="108"/>
      <c r="E4972" s="107"/>
      <c r="F4972" s="107"/>
      <c r="G4972" s="107"/>
    </row>
    <row r="4973" spans="1:33" ht="20.100000000000001" customHeight="1">
      <c r="A4973" s="109" t="s">
        <v>1537</v>
      </c>
      <c r="B4973" s="109"/>
      <c r="C4973" s="109"/>
      <c r="D4973" s="109"/>
      <c r="E4973" s="109"/>
      <c r="F4973" s="109"/>
      <c r="G4973" s="109"/>
      <c r="AA4973" s="6" t="s">
        <v>1537</v>
      </c>
    </row>
    <row r="4974" spans="1:33" ht="15" customHeight="1">
      <c r="A4974" s="110" t="s">
        <v>63</v>
      </c>
      <c r="B4974" s="110"/>
      <c r="C4974" s="111" t="s">
        <v>2</v>
      </c>
      <c r="D4974" s="111" t="s">
        <v>3</v>
      </c>
      <c r="E4974" s="111" t="s">
        <v>4</v>
      </c>
      <c r="F4974" s="111" t="s">
        <v>5</v>
      </c>
      <c r="G4974" s="111" t="s">
        <v>6</v>
      </c>
      <c r="AA4974" s="6" t="s">
        <v>63</v>
      </c>
      <c r="AC4974" s="6" t="s">
        <v>2</v>
      </c>
      <c r="AD4974" s="6" t="s">
        <v>3</v>
      </c>
      <c r="AE4974" s="6" t="s">
        <v>4</v>
      </c>
      <c r="AF4974" s="104" t="s">
        <v>5</v>
      </c>
      <c r="AG4974" s="104" t="s">
        <v>6</v>
      </c>
    </row>
    <row r="4975" spans="1:33" ht="20.100000000000001" customHeight="1">
      <c r="A4975" s="112" t="s">
        <v>1538</v>
      </c>
      <c r="B4975" s="113" t="s">
        <v>1539</v>
      </c>
      <c r="C4975" s="112" t="s">
        <v>8</v>
      </c>
      <c r="D4975" s="112" t="s">
        <v>87</v>
      </c>
      <c r="E4975" s="114">
        <v>1.05</v>
      </c>
      <c r="F4975" s="115">
        <f>0.75*AF4975</f>
        <v>7.92</v>
      </c>
      <c r="G4975" s="115">
        <f>TRUNC(F4975*E4975,2)</f>
        <v>8.31</v>
      </c>
      <c r="AA4975" s="6" t="s">
        <v>1538</v>
      </c>
      <c r="AB4975" s="6" t="s">
        <v>1539</v>
      </c>
      <c r="AC4975" s="6" t="s">
        <v>8</v>
      </c>
      <c r="AD4975" s="6" t="s">
        <v>87</v>
      </c>
      <c r="AE4975" s="6">
        <v>1.05</v>
      </c>
      <c r="AF4975" s="104">
        <v>10.56</v>
      </c>
      <c r="AG4975" s="104">
        <v>11.08</v>
      </c>
    </row>
    <row r="4976" spans="1:33" ht="15" customHeight="1">
      <c r="A4976" s="107"/>
      <c r="B4976" s="107"/>
      <c r="C4976" s="107"/>
      <c r="D4976" s="107"/>
      <c r="E4976" s="116" t="s">
        <v>75</v>
      </c>
      <c r="F4976" s="116"/>
      <c r="G4976" s="117">
        <f>SUM(G4974:G4975)</f>
        <v>8.31</v>
      </c>
      <c r="AE4976" s="6" t="s">
        <v>75</v>
      </c>
      <c r="AG4976" s="104">
        <v>11.08</v>
      </c>
    </row>
    <row r="4977" spans="1:33" ht="15" customHeight="1">
      <c r="A4977" s="110" t="s">
        <v>96</v>
      </c>
      <c r="B4977" s="110"/>
      <c r="C4977" s="111" t="s">
        <v>2</v>
      </c>
      <c r="D4977" s="111" t="s">
        <v>3</v>
      </c>
      <c r="E4977" s="111" t="s">
        <v>4</v>
      </c>
      <c r="F4977" s="111" t="s">
        <v>5</v>
      </c>
      <c r="G4977" s="111" t="s">
        <v>6</v>
      </c>
      <c r="AA4977" s="6" t="s">
        <v>96</v>
      </c>
      <c r="AC4977" s="6" t="s">
        <v>2</v>
      </c>
      <c r="AD4977" s="6" t="s">
        <v>3</v>
      </c>
      <c r="AE4977" s="6" t="s">
        <v>4</v>
      </c>
      <c r="AF4977" s="104" t="s">
        <v>5</v>
      </c>
      <c r="AG4977" s="104" t="s">
        <v>6</v>
      </c>
    </row>
    <row r="4978" spans="1:33" ht="15" customHeight="1">
      <c r="A4978" s="112" t="s">
        <v>1085</v>
      </c>
      <c r="B4978" s="113" t="s">
        <v>1743</v>
      </c>
      <c r="C4978" s="112" t="s">
        <v>8</v>
      </c>
      <c r="D4978" s="112" t="s">
        <v>36</v>
      </c>
      <c r="E4978" s="114">
        <v>4.4999999999999997E-3</v>
      </c>
      <c r="F4978" s="115">
        <f t="shared" ref="F4978:F4979" si="1331">IF(D4978="H",$K$9*AF4978,$K$10*AF4978)</f>
        <v>13.5975</v>
      </c>
      <c r="G4978" s="115">
        <f t="shared" ref="G4978:G4979" si="1332">TRUNC(F4978*E4978,2)</f>
        <v>0.06</v>
      </c>
      <c r="AA4978" s="6" t="s">
        <v>1085</v>
      </c>
      <c r="AB4978" s="6" t="s">
        <v>1743</v>
      </c>
      <c r="AC4978" s="6" t="s">
        <v>8</v>
      </c>
      <c r="AD4978" s="6" t="s">
        <v>36</v>
      </c>
      <c r="AE4978" s="6">
        <v>4.4999999999999997E-3</v>
      </c>
      <c r="AF4978" s="104">
        <v>18.13</v>
      </c>
      <c r="AG4978" s="104">
        <v>0.08</v>
      </c>
    </row>
    <row r="4979" spans="1:33" ht="15" customHeight="1">
      <c r="A4979" s="112" t="s">
        <v>1086</v>
      </c>
      <c r="B4979" s="113" t="s">
        <v>1744</v>
      </c>
      <c r="C4979" s="112" t="s">
        <v>8</v>
      </c>
      <c r="D4979" s="112" t="s">
        <v>36</v>
      </c>
      <c r="E4979" s="114">
        <v>4.4999999999999997E-3</v>
      </c>
      <c r="F4979" s="115">
        <f t="shared" si="1331"/>
        <v>16.484999999999999</v>
      </c>
      <c r="G4979" s="115">
        <f t="shared" si="1332"/>
        <v>7.0000000000000007E-2</v>
      </c>
      <c r="AA4979" s="6" t="s">
        <v>1086</v>
      </c>
      <c r="AB4979" s="6" t="s">
        <v>1744</v>
      </c>
      <c r="AC4979" s="6" t="s">
        <v>8</v>
      </c>
      <c r="AD4979" s="6" t="s">
        <v>36</v>
      </c>
      <c r="AE4979" s="6">
        <v>4.4999999999999997E-3</v>
      </c>
      <c r="AF4979" s="104">
        <v>21.98</v>
      </c>
      <c r="AG4979" s="104">
        <v>0.09</v>
      </c>
    </row>
    <row r="4980" spans="1:33" ht="18" customHeight="1">
      <c r="A4980" s="107"/>
      <c r="B4980" s="107"/>
      <c r="C4980" s="107"/>
      <c r="D4980" s="107"/>
      <c r="E4980" s="116" t="s">
        <v>99</v>
      </c>
      <c r="F4980" s="116"/>
      <c r="G4980" s="117">
        <f>SUM(G4978:G4979)</f>
        <v>0.13</v>
      </c>
      <c r="AE4980" s="6" t="s">
        <v>99</v>
      </c>
      <c r="AG4980" s="104">
        <v>0.17</v>
      </c>
    </row>
    <row r="4981" spans="1:33" ht="15" customHeight="1">
      <c r="A4981" s="107"/>
      <c r="B4981" s="107"/>
      <c r="C4981" s="107"/>
      <c r="D4981" s="107"/>
      <c r="E4981" s="118" t="s">
        <v>21</v>
      </c>
      <c r="F4981" s="118"/>
      <c r="G4981" s="119">
        <f>G4980+G4976</f>
        <v>8.4400000000000013</v>
      </c>
      <c r="AE4981" s="6" t="s">
        <v>21</v>
      </c>
      <c r="AG4981" s="104">
        <v>11.25</v>
      </c>
    </row>
    <row r="4982" spans="1:33" ht="9.9499999999999993" customHeight="1">
      <c r="A4982" s="107"/>
      <c r="B4982" s="107"/>
      <c r="C4982" s="108"/>
      <c r="D4982" s="108"/>
      <c r="E4982" s="107"/>
      <c r="F4982" s="107"/>
      <c r="G4982" s="107"/>
    </row>
    <row r="4983" spans="1:33" ht="20.100000000000001" customHeight="1">
      <c r="A4983" s="109" t="s">
        <v>2197</v>
      </c>
      <c r="B4983" s="109"/>
      <c r="C4983" s="109"/>
      <c r="D4983" s="109"/>
      <c r="E4983" s="109"/>
      <c r="F4983" s="109"/>
      <c r="G4983" s="109"/>
      <c r="AA4983" s="6" t="s">
        <v>2197</v>
      </c>
    </row>
    <row r="4984" spans="1:33" ht="15" customHeight="1">
      <c r="A4984" s="110" t="s">
        <v>63</v>
      </c>
      <c r="B4984" s="110"/>
      <c r="C4984" s="111" t="s">
        <v>2</v>
      </c>
      <c r="D4984" s="111" t="s">
        <v>3</v>
      </c>
      <c r="E4984" s="111" t="s">
        <v>4</v>
      </c>
      <c r="F4984" s="111" t="s">
        <v>5</v>
      </c>
      <c r="G4984" s="111" t="s">
        <v>6</v>
      </c>
      <c r="AA4984" s="6" t="s">
        <v>63</v>
      </c>
      <c r="AC4984" s="6" t="s">
        <v>2</v>
      </c>
      <c r="AD4984" s="6" t="s">
        <v>3</v>
      </c>
      <c r="AE4984" s="6" t="s">
        <v>4</v>
      </c>
      <c r="AF4984" s="104" t="s">
        <v>5</v>
      </c>
      <c r="AG4984" s="104" t="s">
        <v>6</v>
      </c>
    </row>
    <row r="4985" spans="1:33" ht="20.100000000000001" customHeight="1">
      <c r="A4985" s="112" t="s">
        <v>1268</v>
      </c>
      <c r="B4985" s="113" t="s">
        <v>1269</v>
      </c>
      <c r="C4985" s="112" t="s">
        <v>8</v>
      </c>
      <c r="D4985" s="112" t="s">
        <v>55</v>
      </c>
      <c r="E4985" s="114">
        <v>1</v>
      </c>
      <c r="F4985" s="115">
        <f t="shared" ref="F4985" si="1333">IF(D4985="H",$K$9*AF4985,$K$10*AF4985)</f>
        <v>1.6724999999999999</v>
      </c>
      <c r="G4985" s="115">
        <f t="shared" ref="G4985" si="1334">TRUNC(F4985*E4985,2)</f>
        <v>1.67</v>
      </c>
      <c r="AA4985" s="6" t="s">
        <v>1268</v>
      </c>
      <c r="AB4985" s="6" t="s">
        <v>1269</v>
      </c>
      <c r="AC4985" s="6" t="s">
        <v>8</v>
      </c>
      <c r="AD4985" s="6" t="s">
        <v>55</v>
      </c>
      <c r="AE4985" s="6">
        <v>1</v>
      </c>
      <c r="AF4985" s="104">
        <v>2.23</v>
      </c>
      <c r="AG4985" s="104">
        <v>2.23</v>
      </c>
    </row>
    <row r="4986" spans="1:33" ht="15" customHeight="1">
      <c r="A4986" s="107"/>
      <c r="B4986" s="107"/>
      <c r="C4986" s="107"/>
      <c r="D4986" s="107"/>
      <c r="E4986" s="116" t="s">
        <v>75</v>
      </c>
      <c r="F4986" s="116"/>
      <c r="G4986" s="117">
        <f>SUM(G4984:G4985)</f>
        <v>1.67</v>
      </c>
      <c r="AE4986" s="6" t="s">
        <v>75</v>
      </c>
      <c r="AG4986" s="104">
        <v>2.23</v>
      </c>
    </row>
    <row r="4987" spans="1:33" ht="15" customHeight="1">
      <c r="A4987" s="110" t="s">
        <v>96</v>
      </c>
      <c r="B4987" s="110"/>
      <c r="C4987" s="111" t="s">
        <v>2</v>
      </c>
      <c r="D4987" s="111" t="s">
        <v>3</v>
      </c>
      <c r="E4987" s="111" t="s">
        <v>4</v>
      </c>
      <c r="F4987" s="111" t="s">
        <v>5</v>
      </c>
      <c r="G4987" s="111" t="s">
        <v>6</v>
      </c>
      <c r="AA4987" s="6" t="s">
        <v>96</v>
      </c>
      <c r="AC4987" s="6" t="s">
        <v>2</v>
      </c>
      <c r="AD4987" s="6" t="s">
        <v>3</v>
      </c>
      <c r="AE4987" s="6" t="s">
        <v>4</v>
      </c>
      <c r="AF4987" s="104" t="s">
        <v>5</v>
      </c>
      <c r="AG4987" s="104" t="s">
        <v>6</v>
      </c>
    </row>
    <row r="4988" spans="1:33" ht="15" customHeight="1">
      <c r="A4988" s="112" t="s">
        <v>1085</v>
      </c>
      <c r="B4988" s="113" t="s">
        <v>1743</v>
      </c>
      <c r="C4988" s="112" t="s">
        <v>8</v>
      </c>
      <c r="D4988" s="112" t="s">
        <v>36</v>
      </c>
      <c r="E4988" s="114">
        <v>0.16400000000000001</v>
      </c>
      <c r="F4988" s="115">
        <f t="shared" ref="F4988:F4989" si="1335">IF(D4988="H",$K$9*AF4988,$K$10*AF4988)</f>
        <v>13.5975</v>
      </c>
      <c r="G4988" s="115">
        <f t="shared" ref="G4988" si="1336">TRUNC(F4988*E4988,2)</f>
        <v>2.2200000000000002</v>
      </c>
      <c r="AA4988" s="6" t="s">
        <v>1085</v>
      </c>
      <c r="AB4988" s="6" t="s">
        <v>1743</v>
      </c>
      <c r="AC4988" s="6" t="s">
        <v>8</v>
      </c>
      <c r="AD4988" s="6" t="s">
        <v>36</v>
      </c>
      <c r="AE4988" s="6">
        <v>0.16400000000000001</v>
      </c>
      <c r="AF4988" s="104">
        <v>18.13</v>
      </c>
      <c r="AG4988" s="104">
        <v>2.97</v>
      </c>
    </row>
    <row r="4989" spans="1:33" ht="15" customHeight="1">
      <c r="A4989" s="112" t="s">
        <v>1086</v>
      </c>
      <c r="B4989" s="113" t="s">
        <v>1744</v>
      </c>
      <c r="C4989" s="112" t="s">
        <v>8</v>
      </c>
      <c r="D4989" s="112" t="s">
        <v>36</v>
      </c>
      <c r="E4989" s="114">
        <v>0.16400000000000001</v>
      </c>
      <c r="F4989" s="115">
        <f t="shared" si="1335"/>
        <v>16.484999999999999</v>
      </c>
      <c r="G4989" s="115">
        <f t="shared" ref="G4989" si="1337">TRUNC(F4989*E4989,2)</f>
        <v>2.7</v>
      </c>
      <c r="AA4989" s="6" t="s">
        <v>1086</v>
      </c>
      <c r="AB4989" s="6" t="s">
        <v>1744</v>
      </c>
      <c r="AC4989" s="6" t="s">
        <v>8</v>
      </c>
      <c r="AD4989" s="6" t="s">
        <v>36</v>
      </c>
      <c r="AE4989" s="6">
        <v>0.16400000000000001</v>
      </c>
      <c r="AF4989" s="104">
        <v>21.98</v>
      </c>
      <c r="AG4989" s="104">
        <v>3.6</v>
      </c>
    </row>
    <row r="4990" spans="1:33" ht="18" customHeight="1">
      <c r="A4990" s="107"/>
      <c r="B4990" s="107"/>
      <c r="C4990" s="107"/>
      <c r="D4990" s="107"/>
      <c r="E4990" s="116" t="s">
        <v>99</v>
      </c>
      <c r="F4990" s="116"/>
      <c r="G4990" s="117">
        <f>SUM(G4988:G4989)</f>
        <v>4.92</v>
      </c>
      <c r="AE4990" s="6" t="s">
        <v>99</v>
      </c>
      <c r="AG4990" s="104">
        <v>6.57</v>
      </c>
    </row>
    <row r="4991" spans="1:33" ht="15" customHeight="1">
      <c r="A4991" s="110" t="s">
        <v>18</v>
      </c>
      <c r="B4991" s="110"/>
      <c r="C4991" s="111" t="s">
        <v>2</v>
      </c>
      <c r="D4991" s="111" t="s">
        <v>3</v>
      </c>
      <c r="E4991" s="111" t="s">
        <v>4</v>
      </c>
      <c r="F4991" s="111" t="s">
        <v>5</v>
      </c>
      <c r="G4991" s="111" t="s">
        <v>6</v>
      </c>
      <c r="AA4991" s="6" t="s">
        <v>18</v>
      </c>
      <c r="AC4991" s="6" t="s">
        <v>2</v>
      </c>
      <c r="AD4991" s="6" t="s">
        <v>3</v>
      </c>
      <c r="AE4991" s="6" t="s">
        <v>4</v>
      </c>
      <c r="AF4991" s="104" t="s">
        <v>5</v>
      </c>
      <c r="AG4991" s="104" t="s">
        <v>6</v>
      </c>
    </row>
    <row r="4992" spans="1:33" ht="20.100000000000001" customHeight="1">
      <c r="A4992" s="112" t="s">
        <v>661</v>
      </c>
      <c r="B4992" s="113" t="s">
        <v>662</v>
      </c>
      <c r="C4992" s="112" t="s">
        <v>8</v>
      </c>
      <c r="D4992" s="112" t="s">
        <v>102</v>
      </c>
      <c r="E4992" s="114">
        <v>8.9999999999999998E-4</v>
      </c>
      <c r="F4992" s="115">
        <f t="shared" ref="F4992" si="1338">IF(D4992="H",$K$9*AF4992,$K$10*AF4992)</f>
        <v>538.8075</v>
      </c>
      <c r="G4992" s="115">
        <f t="shared" ref="G4992" si="1339">TRUNC(F4992*E4992,2)</f>
        <v>0.48</v>
      </c>
      <c r="AA4992" s="6" t="s">
        <v>661</v>
      </c>
      <c r="AB4992" s="6" t="s">
        <v>662</v>
      </c>
      <c r="AC4992" s="6" t="s">
        <v>8</v>
      </c>
      <c r="AD4992" s="6" t="s">
        <v>102</v>
      </c>
      <c r="AE4992" s="6">
        <v>8.9999999999999998E-4</v>
      </c>
      <c r="AF4992" s="104">
        <v>718.41</v>
      </c>
      <c r="AG4992" s="104">
        <v>0.64</v>
      </c>
    </row>
    <row r="4993" spans="1:33" ht="15" customHeight="1">
      <c r="A4993" s="107"/>
      <c r="B4993" s="107"/>
      <c r="C4993" s="107"/>
      <c r="D4993" s="107"/>
      <c r="E4993" s="116" t="s">
        <v>20</v>
      </c>
      <c r="F4993" s="116"/>
      <c r="G4993" s="117">
        <f>SUM(G4991:G4992)</f>
        <v>0.48</v>
      </c>
      <c r="AE4993" s="6" t="s">
        <v>20</v>
      </c>
      <c r="AG4993" s="104">
        <v>0.64</v>
      </c>
    </row>
    <row r="4994" spans="1:33" ht="15" customHeight="1">
      <c r="A4994" s="107"/>
      <c r="B4994" s="107"/>
      <c r="C4994" s="107"/>
      <c r="D4994" s="107"/>
      <c r="E4994" s="118" t="s">
        <v>21</v>
      </c>
      <c r="F4994" s="118"/>
      <c r="G4994" s="117">
        <f>G4993+G4990+G4986</f>
        <v>7.07</v>
      </c>
      <c r="AE4994" s="6" t="s">
        <v>21</v>
      </c>
      <c r="AG4994" s="104">
        <v>9.44</v>
      </c>
    </row>
    <row r="4995" spans="1:33" ht="9.9499999999999993" customHeight="1">
      <c r="A4995" s="107"/>
      <c r="B4995" s="107"/>
      <c r="C4995" s="108"/>
      <c r="D4995" s="108"/>
      <c r="E4995" s="107"/>
      <c r="F4995" s="107"/>
      <c r="G4995" s="107"/>
    </row>
    <row r="4996" spans="1:33" ht="20.100000000000001" customHeight="1">
      <c r="A4996" s="109" t="s">
        <v>2196</v>
      </c>
      <c r="B4996" s="109"/>
      <c r="C4996" s="109"/>
      <c r="D4996" s="109"/>
      <c r="E4996" s="109"/>
      <c r="F4996" s="109"/>
      <c r="G4996" s="109"/>
      <c r="AA4996" s="6" t="s">
        <v>2196</v>
      </c>
    </row>
    <row r="4997" spans="1:33" ht="15" customHeight="1">
      <c r="A4997" s="110" t="s">
        <v>63</v>
      </c>
      <c r="B4997" s="110"/>
      <c r="C4997" s="111" t="s">
        <v>2</v>
      </c>
      <c r="D4997" s="111" t="s">
        <v>3</v>
      </c>
      <c r="E4997" s="111" t="s">
        <v>4</v>
      </c>
      <c r="F4997" s="111" t="s">
        <v>5</v>
      </c>
      <c r="G4997" s="111" t="s">
        <v>6</v>
      </c>
      <c r="AA4997" s="6" t="s">
        <v>63</v>
      </c>
      <c r="AC4997" s="6" t="s">
        <v>2</v>
      </c>
      <c r="AD4997" s="6" t="s">
        <v>3</v>
      </c>
      <c r="AE4997" s="6" t="s">
        <v>4</v>
      </c>
      <c r="AF4997" s="104" t="s">
        <v>5</v>
      </c>
      <c r="AG4997" s="104" t="s">
        <v>6</v>
      </c>
    </row>
    <row r="4998" spans="1:33" ht="20.100000000000001" customHeight="1">
      <c r="A4998" s="112" t="s">
        <v>1546</v>
      </c>
      <c r="B4998" s="113" t="s">
        <v>1547</v>
      </c>
      <c r="C4998" s="112" t="s">
        <v>8</v>
      </c>
      <c r="D4998" s="112" t="s">
        <v>55</v>
      </c>
      <c r="E4998" s="114">
        <v>1</v>
      </c>
      <c r="F4998" s="115">
        <f t="shared" ref="F4998" si="1340">IF(D4998="H",$K$9*AF4998,$K$10*AF4998)</f>
        <v>3.3224999999999998</v>
      </c>
      <c r="G4998" s="115">
        <f t="shared" ref="G4998" si="1341">TRUNC(F4998*E4998,2)</f>
        <v>3.32</v>
      </c>
      <c r="AA4998" s="6" t="s">
        <v>1546</v>
      </c>
      <c r="AB4998" s="6" t="s">
        <v>1547</v>
      </c>
      <c r="AC4998" s="6" t="s">
        <v>8</v>
      </c>
      <c r="AD4998" s="6" t="s">
        <v>55</v>
      </c>
      <c r="AE4998" s="6">
        <v>1</v>
      </c>
      <c r="AF4998" s="104">
        <v>4.43</v>
      </c>
      <c r="AG4998" s="104">
        <v>4.43</v>
      </c>
    </row>
    <row r="4999" spans="1:33" ht="15" customHeight="1">
      <c r="A4999" s="107"/>
      <c r="B4999" s="107"/>
      <c r="C4999" s="107"/>
      <c r="D4999" s="107"/>
      <c r="E4999" s="116" t="s">
        <v>75</v>
      </c>
      <c r="F4999" s="116"/>
      <c r="G4999" s="117">
        <f>SUM(G4997:G4998)</f>
        <v>3.32</v>
      </c>
      <c r="AE4999" s="6" t="s">
        <v>75</v>
      </c>
      <c r="AG4999" s="104">
        <v>4.43</v>
      </c>
    </row>
    <row r="5000" spans="1:33" ht="15" customHeight="1">
      <c r="A5000" s="110" t="s">
        <v>96</v>
      </c>
      <c r="B5000" s="110"/>
      <c r="C5000" s="111" t="s">
        <v>2</v>
      </c>
      <c r="D5000" s="111" t="s">
        <v>3</v>
      </c>
      <c r="E5000" s="111" t="s">
        <v>4</v>
      </c>
      <c r="F5000" s="111" t="s">
        <v>5</v>
      </c>
      <c r="G5000" s="111" t="s">
        <v>6</v>
      </c>
      <c r="AA5000" s="6" t="s">
        <v>96</v>
      </c>
      <c r="AC5000" s="6" t="s">
        <v>2</v>
      </c>
      <c r="AD5000" s="6" t="s">
        <v>3</v>
      </c>
      <c r="AE5000" s="6" t="s">
        <v>4</v>
      </c>
      <c r="AF5000" s="104" t="s">
        <v>5</v>
      </c>
      <c r="AG5000" s="104" t="s">
        <v>6</v>
      </c>
    </row>
    <row r="5001" spans="1:33" ht="15" customHeight="1">
      <c r="A5001" s="112" t="s">
        <v>1085</v>
      </c>
      <c r="B5001" s="113" t="s">
        <v>1743</v>
      </c>
      <c r="C5001" s="112" t="s">
        <v>8</v>
      </c>
      <c r="D5001" s="112" t="s">
        <v>36</v>
      </c>
      <c r="E5001" s="114">
        <v>0.16900000000000001</v>
      </c>
      <c r="F5001" s="115">
        <f t="shared" ref="F5001:F5002" si="1342">IF(D5001="H",$K$9*AF5001,$K$10*AF5001)</f>
        <v>13.5975</v>
      </c>
      <c r="G5001" s="115">
        <f t="shared" ref="G5001:G5002" si="1343">TRUNC(F5001*E5001,2)</f>
        <v>2.29</v>
      </c>
      <c r="AA5001" s="6" t="s">
        <v>1085</v>
      </c>
      <c r="AB5001" s="6" t="s">
        <v>1743</v>
      </c>
      <c r="AC5001" s="6" t="s">
        <v>8</v>
      </c>
      <c r="AD5001" s="6" t="s">
        <v>36</v>
      </c>
      <c r="AE5001" s="6">
        <v>0.16900000000000001</v>
      </c>
      <c r="AF5001" s="104">
        <v>18.13</v>
      </c>
      <c r="AG5001" s="104">
        <v>3.06</v>
      </c>
    </row>
    <row r="5002" spans="1:33" ht="15" customHeight="1">
      <c r="A5002" s="112" t="s">
        <v>1086</v>
      </c>
      <c r="B5002" s="113" t="s">
        <v>1744</v>
      </c>
      <c r="C5002" s="112" t="s">
        <v>8</v>
      </c>
      <c r="D5002" s="112" t="s">
        <v>36</v>
      </c>
      <c r="E5002" s="114">
        <v>0.16900000000000001</v>
      </c>
      <c r="F5002" s="115">
        <f t="shared" si="1342"/>
        <v>16.484999999999999</v>
      </c>
      <c r="G5002" s="115">
        <f t="shared" si="1343"/>
        <v>2.78</v>
      </c>
      <c r="AA5002" s="6" t="s">
        <v>1086</v>
      </c>
      <c r="AB5002" s="6" t="s">
        <v>1744</v>
      </c>
      <c r="AC5002" s="6" t="s">
        <v>8</v>
      </c>
      <c r="AD5002" s="6" t="s">
        <v>36</v>
      </c>
      <c r="AE5002" s="6">
        <v>0.16900000000000001</v>
      </c>
      <c r="AF5002" s="104">
        <v>21.98</v>
      </c>
      <c r="AG5002" s="104">
        <v>3.71</v>
      </c>
    </row>
    <row r="5003" spans="1:33" ht="18" customHeight="1">
      <c r="A5003" s="107"/>
      <c r="B5003" s="107"/>
      <c r="C5003" s="107"/>
      <c r="D5003" s="107"/>
      <c r="E5003" s="116" t="s">
        <v>99</v>
      </c>
      <c r="F5003" s="116"/>
      <c r="G5003" s="117">
        <f>SUM(G5001:G5002)</f>
        <v>5.07</v>
      </c>
      <c r="AE5003" s="6" t="s">
        <v>99</v>
      </c>
      <c r="AG5003" s="104">
        <v>6.77</v>
      </c>
    </row>
    <row r="5004" spans="1:33" ht="15" customHeight="1">
      <c r="A5004" s="110" t="s">
        <v>18</v>
      </c>
      <c r="B5004" s="110"/>
      <c r="C5004" s="111" t="s">
        <v>2</v>
      </c>
      <c r="D5004" s="111" t="s">
        <v>3</v>
      </c>
      <c r="E5004" s="111" t="s">
        <v>4</v>
      </c>
      <c r="F5004" s="111" t="s">
        <v>5</v>
      </c>
      <c r="G5004" s="111" t="s">
        <v>6</v>
      </c>
      <c r="AA5004" s="6" t="s">
        <v>18</v>
      </c>
      <c r="AC5004" s="6" t="s">
        <v>2</v>
      </c>
      <c r="AD5004" s="6" t="s">
        <v>3</v>
      </c>
      <c r="AE5004" s="6" t="s">
        <v>4</v>
      </c>
      <c r="AF5004" s="104" t="s">
        <v>5</v>
      </c>
      <c r="AG5004" s="104" t="s">
        <v>6</v>
      </c>
    </row>
    <row r="5005" spans="1:33" ht="20.100000000000001" customHeight="1">
      <c r="A5005" s="112" t="s">
        <v>661</v>
      </c>
      <c r="B5005" s="113" t="s">
        <v>662</v>
      </c>
      <c r="C5005" s="112" t="s">
        <v>8</v>
      </c>
      <c r="D5005" s="112" t="s">
        <v>102</v>
      </c>
      <c r="E5005" s="114">
        <v>1.1999999999999999E-3</v>
      </c>
      <c r="F5005" s="115">
        <f t="shared" ref="F5005" si="1344">IF(D5005="H",$K$9*AF5005,$K$10*AF5005)</f>
        <v>538.8075</v>
      </c>
      <c r="G5005" s="115">
        <f t="shared" ref="G5005" si="1345">TRUNC(F5005*E5005,2)</f>
        <v>0.64</v>
      </c>
      <c r="AA5005" s="6" t="s">
        <v>661</v>
      </c>
      <c r="AB5005" s="6" t="s">
        <v>662</v>
      </c>
      <c r="AC5005" s="6" t="s">
        <v>8</v>
      </c>
      <c r="AD5005" s="6" t="s">
        <v>102</v>
      </c>
      <c r="AE5005" s="6">
        <v>1.1999999999999999E-3</v>
      </c>
      <c r="AF5005" s="104">
        <v>718.41</v>
      </c>
      <c r="AG5005" s="104">
        <v>0.86</v>
      </c>
    </row>
    <row r="5006" spans="1:33" ht="15" customHeight="1">
      <c r="A5006" s="107"/>
      <c r="B5006" s="107"/>
      <c r="C5006" s="107"/>
      <c r="D5006" s="107"/>
      <c r="E5006" s="116" t="s">
        <v>20</v>
      </c>
      <c r="F5006" s="116"/>
      <c r="G5006" s="117">
        <f>SUM(G5004:G5005)</f>
        <v>0.64</v>
      </c>
      <c r="AE5006" s="6" t="s">
        <v>20</v>
      </c>
      <c r="AG5006" s="104">
        <v>0.86</v>
      </c>
    </row>
    <row r="5007" spans="1:33" ht="15" customHeight="1">
      <c r="A5007" s="107"/>
      <c r="B5007" s="107"/>
      <c r="C5007" s="107"/>
      <c r="D5007" s="107"/>
      <c r="E5007" s="118" t="s">
        <v>21</v>
      </c>
      <c r="F5007" s="118"/>
      <c r="G5007" s="117">
        <f>G5006+G5003+G4999</f>
        <v>9.0299999999999994</v>
      </c>
      <c r="AE5007" s="6" t="s">
        <v>21</v>
      </c>
      <c r="AG5007" s="104">
        <v>12.06</v>
      </c>
    </row>
    <row r="5008" spans="1:33" ht="9.9499999999999993" customHeight="1">
      <c r="A5008" s="107"/>
      <c r="B5008" s="107"/>
      <c r="C5008" s="108"/>
      <c r="D5008" s="108"/>
      <c r="E5008" s="107"/>
      <c r="F5008" s="107"/>
      <c r="G5008" s="107"/>
    </row>
    <row r="5009" spans="1:33" ht="20.100000000000001" customHeight="1">
      <c r="A5009" s="109" t="s">
        <v>2195</v>
      </c>
      <c r="B5009" s="109"/>
      <c r="C5009" s="109"/>
      <c r="D5009" s="109"/>
      <c r="E5009" s="109"/>
      <c r="F5009" s="109"/>
      <c r="G5009" s="109"/>
      <c r="AA5009" s="6" t="s">
        <v>2195</v>
      </c>
    </row>
    <row r="5010" spans="1:33" ht="15" customHeight="1">
      <c r="A5010" s="110" t="s">
        <v>63</v>
      </c>
      <c r="B5010" s="110"/>
      <c r="C5010" s="111" t="s">
        <v>2</v>
      </c>
      <c r="D5010" s="111" t="s">
        <v>3</v>
      </c>
      <c r="E5010" s="111" t="s">
        <v>4</v>
      </c>
      <c r="F5010" s="111" t="s">
        <v>5</v>
      </c>
      <c r="G5010" s="111" t="s">
        <v>6</v>
      </c>
      <c r="AA5010" s="6" t="s">
        <v>63</v>
      </c>
      <c r="AC5010" s="6" t="s">
        <v>2</v>
      </c>
      <c r="AD5010" s="6" t="s">
        <v>3</v>
      </c>
      <c r="AE5010" s="6" t="s">
        <v>4</v>
      </c>
      <c r="AF5010" s="104" t="s">
        <v>5</v>
      </c>
      <c r="AG5010" s="104" t="s">
        <v>6</v>
      </c>
    </row>
    <row r="5011" spans="1:33" ht="15" customHeight="1">
      <c r="A5011" s="112" t="s">
        <v>1207</v>
      </c>
      <c r="B5011" s="113" t="s">
        <v>1208</v>
      </c>
      <c r="C5011" s="112" t="s">
        <v>8</v>
      </c>
      <c r="D5011" s="112" t="s">
        <v>87</v>
      </c>
      <c r="E5011" s="114">
        <v>1.0169999999999999</v>
      </c>
      <c r="F5011" s="115">
        <f t="shared" ref="F5011" si="1346">IF(D5011="H",$K$9*AF5011,$K$10*AF5011)</f>
        <v>5.88</v>
      </c>
      <c r="G5011" s="115">
        <f t="shared" ref="G5011" si="1347">TRUNC(F5011*E5011,2)</f>
        <v>5.97</v>
      </c>
      <c r="AA5011" s="6" t="s">
        <v>1207</v>
      </c>
      <c r="AB5011" s="6" t="s">
        <v>1208</v>
      </c>
      <c r="AC5011" s="6" t="s">
        <v>8</v>
      </c>
      <c r="AD5011" s="6" t="s">
        <v>87</v>
      </c>
      <c r="AE5011" s="6">
        <v>1.0169999999999999</v>
      </c>
      <c r="AF5011" s="104">
        <v>7.84</v>
      </c>
      <c r="AG5011" s="104">
        <v>7.97</v>
      </c>
    </row>
    <row r="5012" spans="1:33" ht="15" customHeight="1">
      <c r="A5012" s="107"/>
      <c r="B5012" s="107"/>
      <c r="C5012" s="107"/>
      <c r="D5012" s="107"/>
      <c r="E5012" s="116" t="s">
        <v>75</v>
      </c>
      <c r="F5012" s="116"/>
      <c r="G5012" s="117">
        <f>SUM(G5010:G5011)</f>
        <v>5.97</v>
      </c>
      <c r="AE5012" s="6" t="s">
        <v>75</v>
      </c>
      <c r="AG5012" s="104">
        <v>7.97</v>
      </c>
    </row>
    <row r="5013" spans="1:33" ht="15" customHeight="1">
      <c r="A5013" s="110" t="s">
        <v>96</v>
      </c>
      <c r="B5013" s="110"/>
      <c r="C5013" s="111" t="s">
        <v>2</v>
      </c>
      <c r="D5013" s="111" t="s">
        <v>3</v>
      </c>
      <c r="E5013" s="111" t="s">
        <v>4</v>
      </c>
      <c r="F5013" s="111" t="s">
        <v>5</v>
      </c>
      <c r="G5013" s="111" t="s">
        <v>6</v>
      </c>
      <c r="AA5013" s="6" t="s">
        <v>96</v>
      </c>
      <c r="AC5013" s="6" t="s">
        <v>2</v>
      </c>
      <c r="AD5013" s="6" t="s">
        <v>3</v>
      </c>
      <c r="AE5013" s="6" t="s">
        <v>4</v>
      </c>
      <c r="AF5013" s="104" t="s">
        <v>5</v>
      </c>
      <c r="AG5013" s="104" t="s">
        <v>6</v>
      </c>
    </row>
    <row r="5014" spans="1:33" ht="15" customHeight="1">
      <c r="A5014" s="112" t="s">
        <v>1085</v>
      </c>
      <c r="B5014" s="113" t="s">
        <v>1743</v>
      </c>
      <c r="C5014" s="112" t="s">
        <v>8</v>
      </c>
      <c r="D5014" s="112" t="s">
        <v>36</v>
      </c>
      <c r="E5014" s="114">
        <v>0.13900000000000001</v>
      </c>
      <c r="F5014" s="115">
        <f t="shared" ref="F5014:F5015" si="1348">IF(D5014="H",$K$9*AF5014,$K$10*AF5014)</f>
        <v>13.5975</v>
      </c>
      <c r="G5014" s="115">
        <f t="shared" ref="G5014:G5015" si="1349">TRUNC(F5014*E5014,2)</f>
        <v>1.89</v>
      </c>
      <c r="AA5014" s="6" t="s">
        <v>1085</v>
      </c>
      <c r="AB5014" s="6" t="s">
        <v>1743</v>
      </c>
      <c r="AC5014" s="6" t="s">
        <v>8</v>
      </c>
      <c r="AD5014" s="6" t="s">
        <v>36</v>
      </c>
      <c r="AE5014" s="6">
        <v>0.13900000000000001</v>
      </c>
      <c r="AF5014" s="104">
        <v>18.13</v>
      </c>
      <c r="AG5014" s="104">
        <v>2.52</v>
      </c>
    </row>
    <row r="5015" spans="1:33" ht="15" customHeight="1">
      <c r="A5015" s="112" t="s">
        <v>1086</v>
      </c>
      <c r="B5015" s="113" t="s">
        <v>1744</v>
      </c>
      <c r="C5015" s="112" t="s">
        <v>8</v>
      </c>
      <c r="D5015" s="112" t="s">
        <v>36</v>
      </c>
      <c r="E5015" s="114">
        <v>0.13900000000000001</v>
      </c>
      <c r="F5015" s="115">
        <f t="shared" si="1348"/>
        <v>16.484999999999999</v>
      </c>
      <c r="G5015" s="115">
        <f t="shared" si="1349"/>
        <v>2.29</v>
      </c>
      <c r="AA5015" s="6" t="s">
        <v>1086</v>
      </c>
      <c r="AB5015" s="6" t="s">
        <v>1744</v>
      </c>
      <c r="AC5015" s="6" t="s">
        <v>8</v>
      </c>
      <c r="AD5015" s="6" t="s">
        <v>36</v>
      </c>
      <c r="AE5015" s="6">
        <v>0.13900000000000001</v>
      </c>
      <c r="AF5015" s="104">
        <v>21.98</v>
      </c>
      <c r="AG5015" s="104">
        <v>3.05</v>
      </c>
    </row>
    <row r="5016" spans="1:33" ht="18" customHeight="1">
      <c r="A5016" s="107"/>
      <c r="B5016" s="107"/>
      <c r="C5016" s="107"/>
      <c r="D5016" s="107"/>
      <c r="E5016" s="116" t="s">
        <v>99</v>
      </c>
      <c r="F5016" s="116"/>
      <c r="G5016" s="117">
        <f>SUM(G5014:G5015)</f>
        <v>4.18</v>
      </c>
      <c r="AE5016" s="6" t="s">
        <v>99</v>
      </c>
      <c r="AG5016" s="104">
        <v>5.57</v>
      </c>
    </row>
    <row r="5017" spans="1:33" ht="15" customHeight="1">
      <c r="A5017" s="107"/>
      <c r="B5017" s="107"/>
      <c r="C5017" s="107"/>
      <c r="D5017" s="107"/>
      <c r="E5017" s="118" t="s">
        <v>21</v>
      </c>
      <c r="F5017" s="118"/>
      <c r="G5017" s="119">
        <f>G5016+G5012</f>
        <v>10.149999999999999</v>
      </c>
      <c r="AE5017" s="6" t="s">
        <v>21</v>
      </c>
      <c r="AG5017" s="104">
        <v>13.54</v>
      </c>
    </row>
    <row r="5018" spans="1:33" ht="9.9499999999999993" customHeight="1">
      <c r="A5018" s="107"/>
      <c r="B5018" s="107"/>
      <c r="C5018" s="108"/>
      <c r="D5018" s="108"/>
      <c r="E5018" s="107"/>
      <c r="F5018" s="107"/>
      <c r="G5018" s="107"/>
    </row>
    <row r="5019" spans="1:33" ht="20.100000000000001" customHeight="1">
      <c r="A5019" s="109" t="s">
        <v>2194</v>
      </c>
      <c r="B5019" s="109"/>
      <c r="C5019" s="109"/>
      <c r="D5019" s="109"/>
      <c r="E5019" s="109"/>
      <c r="F5019" s="109"/>
      <c r="G5019" s="109"/>
      <c r="AA5019" s="6" t="s">
        <v>2194</v>
      </c>
    </row>
    <row r="5020" spans="1:33" ht="15" customHeight="1">
      <c r="A5020" s="110" t="s">
        <v>63</v>
      </c>
      <c r="B5020" s="110"/>
      <c r="C5020" s="111" t="s">
        <v>2</v>
      </c>
      <c r="D5020" s="111" t="s">
        <v>3</v>
      </c>
      <c r="E5020" s="111" t="s">
        <v>4</v>
      </c>
      <c r="F5020" s="111" t="s">
        <v>5</v>
      </c>
      <c r="G5020" s="111" t="s">
        <v>6</v>
      </c>
      <c r="AA5020" s="6" t="s">
        <v>63</v>
      </c>
      <c r="AC5020" s="6" t="s">
        <v>2</v>
      </c>
      <c r="AD5020" s="6" t="s">
        <v>3</v>
      </c>
      <c r="AE5020" s="6" t="s">
        <v>4</v>
      </c>
      <c r="AF5020" s="104" t="s">
        <v>5</v>
      </c>
      <c r="AG5020" s="104" t="s">
        <v>6</v>
      </c>
    </row>
    <row r="5021" spans="1:33" ht="15" customHeight="1">
      <c r="A5021" s="112" t="s">
        <v>1210</v>
      </c>
      <c r="B5021" s="113" t="s">
        <v>1211</v>
      </c>
      <c r="C5021" s="112" t="s">
        <v>8</v>
      </c>
      <c r="D5021" s="112" t="s">
        <v>87</v>
      </c>
      <c r="E5021" s="114">
        <v>1.0169999999999999</v>
      </c>
      <c r="F5021" s="115">
        <f t="shared" ref="F5021" si="1350">IF(D5021="H",$K$9*AF5021,$K$10*AF5021)</f>
        <v>7.83</v>
      </c>
      <c r="G5021" s="115">
        <f t="shared" ref="G5021" si="1351">TRUNC(F5021*E5021,2)</f>
        <v>7.96</v>
      </c>
      <c r="AA5021" s="6" t="s">
        <v>1210</v>
      </c>
      <c r="AB5021" s="6" t="s">
        <v>1211</v>
      </c>
      <c r="AC5021" s="6" t="s">
        <v>8</v>
      </c>
      <c r="AD5021" s="6" t="s">
        <v>87</v>
      </c>
      <c r="AE5021" s="6">
        <v>1.0169999999999999</v>
      </c>
      <c r="AF5021" s="104">
        <v>10.44</v>
      </c>
      <c r="AG5021" s="104">
        <v>10.61</v>
      </c>
    </row>
    <row r="5022" spans="1:33" ht="15" customHeight="1">
      <c r="A5022" s="107"/>
      <c r="B5022" s="107"/>
      <c r="C5022" s="107"/>
      <c r="D5022" s="107"/>
      <c r="E5022" s="116" t="s">
        <v>75</v>
      </c>
      <c r="F5022" s="116"/>
      <c r="G5022" s="117">
        <f>SUM(G5020:G5021)</f>
        <v>7.96</v>
      </c>
      <c r="AE5022" s="6" t="s">
        <v>75</v>
      </c>
      <c r="AG5022" s="104">
        <v>10.61</v>
      </c>
    </row>
    <row r="5023" spans="1:33" ht="15" customHeight="1">
      <c r="A5023" s="110" t="s">
        <v>96</v>
      </c>
      <c r="B5023" s="110"/>
      <c r="C5023" s="111" t="s">
        <v>2</v>
      </c>
      <c r="D5023" s="111" t="s">
        <v>3</v>
      </c>
      <c r="E5023" s="111" t="s">
        <v>4</v>
      </c>
      <c r="F5023" s="111" t="s">
        <v>5</v>
      </c>
      <c r="G5023" s="111" t="s">
        <v>6</v>
      </c>
      <c r="AA5023" s="6" t="s">
        <v>96</v>
      </c>
      <c r="AC5023" s="6" t="s">
        <v>2</v>
      </c>
      <c r="AD5023" s="6" t="s">
        <v>3</v>
      </c>
      <c r="AE5023" s="6" t="s">
        <v>4</v>
      </c>
      <c r="AF5023" s="104" t="s">
        <v>5</v>
      </c>
      <c r="AG5023" s="104" t="s">
        <v>6</v>
      </c>
    </row>
    <row r="5024" spans="1:33" ht="15" customHeight="1">
      <c r="A5024" s="112" t="s">
        <v>1085</v>
      </c>
      <c r="B5024" s="113" t="s">
        <v>1743</v>
      </c>
      <c r="C5024" s="112" t="s">
        <v>8</v>
      </c>
      <c r="D5024" s="112" t="s">
        <v>36</v>
      </c>
      <c r="E5024" s="114">
        <v>0.16200000000000001</v>
      </c>
      <c r="F5024" s="115">
        <f t="shared" ref="F5024:F5025" si="1352">IF(D5024="H",$K$9*AF5024,$K$10*AF5024)</f>
        <v>13.5975</v>
      </c>
      <c r="G5024" s="115">
        <f t="shared" ref="G5024:G5025" si="1353">TRUNC(F5024*E5024,2)</f>
        <v>2.2000000000000002</v>
      </c>
      <c r="AA5024" s="6" t="s">
        <v>1085</v>
      </c>
      <c r="AB5024" s="6" t="s">
        <v>1743</v>
      </c>
      <c r="AC5024" s="6" t="s">
        <v>8</v>
      </c>
      <c r="AD5024" s="6" t="s">
        <v>36</v>
      </c>
      <c r="AE5024" s="6">
        <v>0.16200000000000001</v>
      </c>
      <c r="AF5024" s="104">
        <v>18.13</v>
      </c>
      <c r="AG5024" s="104">
        <v>2.93</v>
      </c>
    </row>
    <row r="5025" spans="1:33" ht="15" customHeight="1">
      <c r="A5025" s="112" t="s">
        <v>1086</v>
      </c>
      <c r="B5025" s="113" t="s">
        <v>1744</v>
      </c>
      <c r="C5025" s="112" t="s">
        <v>8</v>
      </c>
      <c r="D5025" s="112" t="s">
        <v>36</v>
      </c>
      <c r="E5025" s="114">
        <v>0.16200000000000001</v>
      </c>
      <c r="F5025" s="115">
        <f t="shared" si="1352"/>
        <v>16.484999999999999</v>
      </c>
      <c r="G5025" s="115">
        <f t="shared" si="1353"/>
        <v>2.67</v>
      </c>
      <c r="AA5025" s="6" t="s">
        <v>1086</v>
      </c>
      <c r="AB5025" s="6" t="s">
        <v>1744</v>
      </c>
      <c r="AC5025" s="6" t="s">
        <v>8</v>
      </c>
      <c r="AD5025" s="6" t="s">
        <v>36</v>
      </c>
      <c r="AE5025" s="6">
        <v>0.16200000000000001</v>
      </c>
      <c r="AF5025" s="104">
        <v>21.98</v>
      </c>
      <c r="AG5025" s="104">
        <v>3.56</v>
      </c>
    </row>
    <row r="5026" spans="1:33" ht="18" customHeight="1">
      <c r="A5026" s="107"/>
      <c r="B5026" s="107"/>
      <c r="C5026" s="107"/>
      <c r="D5026" s="107"/>
      <c r="E5026" s="116" t="s">
        <v>99</v>
      </c>
      <c r="F5026" s="116"/>
      <c r="G5026" s="117">
        <f>SUM(G5024:G5025)</f>
        <v>4.87</v>
      </c>
      <c r="AE5026" s="6" t="s">
        <v>99</v>
      </c>
      <c r="AG5026" s="104">
        <v>6.49</v>
      </c>
    </row>
    <row r="5027" spans="1:33" ht="15" customHeight="1">
      <c r="A5027" s="107"/>
      <c r="B5027" s="107"/>
      <c r="C5027" s="107"/>
      <c r="D5027" s="107"/>
      <c r="E5027" s="118" t="s">
        <v>21</v>
      </c>
      <c r="F5027" s="118"/>
      <c r="G5027" s="119">
        <f>G5026+G5022</f>
        <v>12.83</v>
      </c>
      <c r="AE5027" s="6" t="s">
        <v>21</v>
      </c>
      <c r="AG5027" s="104">
        <v>17.100000000000001</v>
      </c>
    </row>
    <row r="5028" spans="1:33" ht="9.9499999999999993" customHeight="1">
      <c r="A5028" s="107"/>
      <c r="B5028" s="107"/>
      <c r="C5028" s="108"/>
      <c r="D5028" s="108"/>
      <c r="E5028" s="107"/>
      <c r="F5028" s="107"/>
      <c r="G5028" s="107"/>
    </row>
    <row r="5029" spans="1:33" ht="20.100000000000001" customHeight="1">
      <c r="A5029" s="109" t="s">
        <v>2193</v>
      </c>
      <c r="B5029" s="109"/>
      <c r="C5029" s="109"/>
      <c r="D5029" s="109"/>
      <c r="E5029" s="109"/>
      <c r="F5029" s="109"/>
      <c r="G5029" s="109"/>
      <c r="AA5029" s="6" t="s">
        <v>2193</v>
      </c>
    </row>
    <row r="5030" spans="1:33" ht="15" customHeight="1">
      <c r="A5030" s="110" t="s">
        <v>63</v>
      </c>
      <c r="B5030" s="110"/>
      <c r="C5030" s="111" t="s">
        <v>2</v>
      </c>
      <c r="D5030" s="111" t="s">
        <v>3</v>
      </c>
      <c r="E5030" s="111" t="s">
        <v>4</v>
      </c>
      <c r="F5030" s="111" t="s">
        <v>5</v>
      </c>
      <c r="G5030" s="111" t="s">
        <v>6</v>
      </c>
      <c r="AA5030" s="6" t="s">
        <v>63</v>
      </c>
      <c r="AC5030" s="6" t="s">
        <v>2</v>
      </c>
      <c r="AD5030" s="6" t="s">
        <v>3</v>
      </c>
      <c r="AE5030" s="6" t="s">
        <v>4</v>
      </c>
      <c r="AF5030" s="104" t="s">
        <v>5</v>
      </c>
      <c r="AG5030" s="104" t="s">
        <v>6</v>
      </c>
    </row>
    <row r="5031" spans="1:33" ht="15" customHeight="1">
      <c r="A5031" s="112" t="s">
        <v>1204</v>
      </c>
      <c r="B5031" s="113" t="s">
        <v>1205</v>
      </c>
      <c r="C5031" s="112" t="s">
        <v>8</v>
      </c>
      <c r="D5031" s="112" t="s">
        <v>87</v>
      </c>
      <c r="E5031" s="114">
        <v>1.0169999999999999</v>
      </c>
      <c r="F5031" s="115">
        <f t="shared" ref="F5031" si="1354">IF(D5031="H",$K$9*AF5031,$K$10*AF5031)</f>
        <v>3.7649999999999997</v>
      </c>
      <c r="G5031" s="115">
        <f t="shared" ref="G5031" si="1355">TRUNC(F5031*E5031,2)</f>
        <v>3.82</v>
      </c>
      <c r="AA5031" s="6" t="s">
        <v>1204</v>
      </c>
      <c r="AB5031" s="6" t="s">
        <v>1205</v>
      </c>
      <c r="AC5031" s="6" t="s">
        <v>8</v>
      </c>
      <c r="AD5031" s="6" t="s">
        <v>87</v>
      </c>
      <c r="AE5031" s="6">
        <v>1.0169999999999999</v>
      </c>
      <c r="AF5031" s="104">
        <v>5.0199999999999996</v>
      </c>
      <c r="AG5031" s="104">
        <v>5.0999999999999996</v>
      </c>
    </row>
    <row r="5032" spans="1:33" ht="15" customHeight="1">
      <c r="A5032" s="107"/>
      <c r="B5032" s="107"/>
      <c r="C5032" s="107"/>
      <c r="D5032" s="107"/>
      <c r="E5032" s="116" t="s">
        <v>75</v>
      </c>
      <c r="F5032" s="116"/>
      <c r="G5032" s="117">
        <f>SUM(G5030:G5031)</f>
        <v>3.82</v>
      </c>
      <c r="AE5032" s="6" t="s">
        <v>75</v>
      </c>
      <c r="AG5032" s="104">
        <v>5.0999999999999996</v>
      </c>
    </row>
    <row r="5033" spans="1:33" ht="15" customHeight="1">
      <c r="A5033" s="110" t="s">
        <v>96</v>
      </c>
      <c r="B5033" s="110"/>
      <c r="C5033" s="111" t="s">
        <v>2</v>
      </c>
      <c r="D5033" s="111" t="s">
        <v>3</v>
      </c>
      <c r="E5033" s="111" t="s">
        <v>4</v>
      </c>
      <c r="F5033" s="111" t="s">
        <v>5</v>
      </c>
      <c r="G5033" s="111" t="s">
        <v>6</v>
      </c>
      <c r="AA5033" s="6" t="s">
        <v>96</v>
      </c>
      <c r="AC5033" s="6" t="s">
        <v>2</v>
      </c>
      <c r="AD5033" s="6" t="s">
        <v>3</v>
      </c>
      <c r="AE5033" s="6" t="s">
        <v>4</v>
      </c>
      <c r="AF5033" s="104" t="s">
        <v>5</v>
      </c>
      <c r="AG5033" s="104" t="s">
        <v>6</v>
      </c>
    </row>
    <row r="5034" spans="1:33" ht="15" customHeight="1">
      <c r="A5034" s="112" t="s">
        <v>1085</v>
      </c>
      <c r="B5034" s="113" t="s">
        <v>1743</v>
      </c>
      <c r="C5034" s="112" t="s">
        <v>8</v>
      </c>
      <c r="D5034" s="112" t="s">
        <v>36</v>
      </c>
      <c r="E5034" s="114">
        <v>0.11899999999999999</v>
      </c>
      <c r="F5034" s="115">
        <f t="shared" ref="F5034:F5035" si="1356">IF(D5034="H",$K$9*AF5034,$K$10*AF5034)</f>
        <v>13.5975</v>
      </c>
      <c r="G5034" s="115">
        <f t="shared" ref="G5034:G5035" si="1357">TRUNC(F5034*E5034,2)</f>
        <v>1.61</v>
      </c>
      <c r="AA5034" s="6" t="s">
        <v>1085</v>
      </c>
      <c r="AB5034" s="6" t="s">
        <v>1743</v>
      </c>
      <c r="AC5034" s="6" t="s">
        <v>8</v>
      </c>
      <c r="AD5034" s="6" t="s">
        <v>36</v>
      </c>
      <c r="AE5034" s="6">
        <v>0.11899999999999999</v>
      </c>
      <c r="AF5034" s="104">
        <v>18.13</v>
      </c>
      <c r="AG5034" s="104">
        <v>2.15</v>
      </c>
    </row>
    <row r="5035" spans="1:33" ht="15" customHeight="1">
      <c r="A5035" s="112" t="s">
        <v>1086</v>
      </c>
      <c r="B5035" s="113" t="s">
        <v>1744</v>
      </c>
      <c r="C5035" s="112" t="s">
        <v>8</v>
      </c>
      <c r="D5035" s="112" t="s">
        <v>36</v>
      </c>
      <c r="E5035" s="114">
        <v>0.11899999999999999</v>
      </c>
      <c r="F5035" s="115">
        <f t="shared" si="1356"/>
        <v>16.484999999999999</v>
      </c>
      <c r="G5035" s="115">
        <f t="shared" si="1357"/>
        <v>1.96</v>
      </c>
      <c r="AA5035" s="6" t="s">
        <v>1086</v>
      </c>
      <c r="AB5035" s="6" t="s">
        <v>1744</v>
      </c>
      <c r="AC5035" s="6" t="s">
        <v>8</v>
      </c>
      <c r="AD5035" s="6" t="s">
        <v>36</v>
      </c>
      <c r="AE5035" s="6">
        <v>0.11899999999999999</v>
      </c>
      <c r="AF5035" s="104">
        <v>21.98</v>
      </c>
      <c r="AG5035" s="104">
        <v>2.61</v>
      </c>
    </row>
    <row r="5036" spans="1:33" ht="18" customHeight="1">
      <c r="A5036" s="107"/>
      <c r="B5036" s="107"/>
      <c r="C5036" s="107"/>
      <c r="D5036" s="107"/>
      <c r="E5036" s="116" t="s">
        <v>99</v>
      </c>
      <c r="F5036" s="116"/>
      <c r="G5036" s="117">
        <f>SUM(G5034:G5035)</f>
        <v>3.5700000000000003</v>
      </c>
      <c r="AE5036" s="6" t="s">
        <v>99</v>
      </c>
      <c r="AG5036" s="104">
        <v>4.76</v>
      </c>
    </row>
    <row r="5037" spans="1:33" ht="15" customHeight="1">
      <c r="A5037" s="107"/>
      <c r="B5037" s="107"/>
      <c r="C5037" s="107"/>
      <c r="D5037" s="107"/>
      <c r="E5037" s="118" t="s">
        <v>21</v>
      </c>
      <c r="F5037" s="118"/>
      <c r="G5037" s="119">
        <f>G5036+G5032</f>
        <v>7.3900000000000006</v>
      </c>
      <c r="AE5037" s="6" t="s">
        <v>21</v>
      </c>
      <c r="AG5037" s="104">
        <v>9.86</v>
      </c>
    </row>
    <row r="5038" spans="1:33" ht="9.9499999999999993" customHeight="1">
      <c r="A5038" s="107"/>
      <c r="B5038" s="107"/>
      <c r="C5038" s="108"/>
      <c r="D5038" s="108"/>
      <c r="E5038" s="107"/>
      <c r="F5038" s="107"/>
      <c r="G5038" s="107"/>
    </row>
    <row r="5039" spans="1:33" ht="20.100000000000001" customHeight="1">
      <c r="A5039" s="109" t="s">
        <v>2192</v>
      </c>
      <c r="B5039" s="109"/>
      <c r="C5039" s="109"/>
      <c r="D5039" s="109"/>
      <c r="E5039" s="109"/>
      <c r="F5039" s="109"/>
      <c r="G5039" s="109"/>
      <c r="AA5039" s="6" t="s">
        <v>2192</v>
      </c>
    </row>
    <row r="5040" spans="1:33" ht="15" customHeight="1">
      <c r="A5040" s="110" t="s">
        <v>63</v>
      </c>
      <c r="B5040" s="110"/>
      <c r="C5040" s="111" t="s">
        <v>2</v>
      </c>
      <c r="D5040" s="111" t="s">
        <v>3</v>
      </c>
      <c r="E5040" s="111" t="s">
        <v>4</v>
      </c>
      <c r="F5040" s="111" t="s">
        <v>5</v>
      </c>
      <c r="G5040" s="111" t="s">
        <v>6</v>
      </c>
      <c r="AA5040" s="6" t="s">
        <v>63</v>
      </c>
      <c r="AC5040" s="6" t="s">
        <v>2</v>
      </c>
      <c r="AD5040" s="6" t="s">
        <v>3</v>
      </c>
      <c r="AE5040" s="6" t="s">
        <v>4</v>
      </c>
      <c r="AF5040" s="104" t="s">
        <v>5</v>
      </c>
      <c r="AG5040" s="104" t="s">
        <v>6</v>
      </c>
    </row>
    <row r="5041" spans="1:33" ht="15" customHeight="1">
      <c r="A5041" s="112" t="s">
        <v>1228</v>
      </c>
      <c r="B5041" s="113" t="s">
        <v>1229</v>
      </c>
      <c r="C5041" s="112" t="s">
        <v>8</v>
      </c>
      <c r="D5041" s="112" t="s">
        <v>55</v>
      </c>
      <c r="E5041" s="114">
        <v>1</v>
      </c>
      <c r="F5041" s="115">
        <f t="shared" ref="F5041" si="1358">IF(D5041="H",$K$9*AF5041,$K$10*AF5041)</f>
        <v>1.8225000000000002</v>
      </c>
      <c r="G5041" s="115">
        <f t="shared" ref="G5041" si="1359">TRUNC(F5041*E5041,2)</f>
        <v>1.82</v>
      </c>
      <c r="AA5041" s="6" t="s">
        <v>1228</v>
      </c>
      <c r="AB5041" s="6" t="s">
        <v>1229</v>
      </c>
      <c r="AC5041" s="6" t="s">
        <v>8</v>
      </c>
      <c r="AD5041" s="6" t="s">
        <v>55</v>
      </c>
      <c r="AE5041" s="6">
        <v>1</v>
      </c>
      <c r="AF5041" s="104">
        <v>2.4300000000000002</v>
      </c>
      <c r="AG5041" s="104">
        <v>2.4300000000000002</v>
      </c>
    </row>
    <row r="5042" spans="1:33" ht="15" customHeight="1">
      <c r="A5042" s="107"/>
      <c r="B5042" s="107"/>
      <c r="C5042" s="107"/>
      <c r="D5042" s="107"/>
      <c r="E5042" s="116" t="s">
        <v>75</v>
      </c>
      <c r="F5042" s="116"/>
      <c r="G5042" s="117">
        <f>SUM(G5040:G5041)</f>
        <v>1.82</v>
      </c>
      <c r="AE5042" s="6" t="s">
        <v>75</v>
      </c>
      <c r="AG5042" s="104">
        <v>2.4300000000000002</v>
      </c>
    </row>
    <row r="5043" spans="1:33" ht="15" customHeight="1">
      <c r="A5043" s="110" t="s">
        <v>96</v>
      </c>
      <c r="B5043" s="110"/>
      <c r="C5043" s="111" t="s">
        <v>2</v>
      </c>
      <c r="D5043" s="111" t="s">
        <v>3</v>
      </c>
      <c r="E5043" s="111" t="s">
        <v>4</v>
      </c>
      <c r="F5043" s="111" t="s">
        <v>5</v>
      </c>
      <c r="G5043" s="111" t="s">
        <v>6</v>
      </c>
      <c r="AA5043" s="6" t="s">
        <v>96</v>
      </c>
      <c r="AC5043" s="6" t="s">
        <v>2</v>
      </c>
      <c r="AD5043" s="6" t="s">
        <v>3</v>
      </c>
      <c r="AE5043" s="6" t="s">
        <v>4</v>
      </c>
      <c r="AF5043" s="104" t="s">
        <v>5</v>
      </c>
      <c r="AG5043" s="104" t="s">
        <v>6</v>
      </c>
    </row>
    <row r="5044" spans="1:33" ht="15" customHeight="1">
      <c r="A5044" s="112" t="s">
        <v>1085</v>
      </c>
      <c r="B5044" s="113" t="s">
        <v>1743</v>
      </c>
      <c r="C5044" s="112" t="s">
        <v>8</v>
      </c>
      <c r="D5044" s="112" t="s">
        <v>36</v>
      </c>
      <c r="E5044" s="114">
        <v>0.186</v>
      </c>
      <c r="F5044" s="115">
        <f t="shared" ref="F5044:F5045" si="1360">IF(D5044="H",$K$9*AF5044,$K$10*AF5044)</f>
        <v>13.5975</v>
      </c>
      <c r="G5044" s="115">
        <f t="shared" ref="G5044:G5045" si="1361">TRUNC(F5044*E5044,2)</f>
        <v>2.52</v>
      </c>
      <c r="AA5044" s="6" t="s">
        <v>1085</v>
      </c>
      <c r="AB5044" s="6" t="s">
        <v>1743</v>
      </c>
      <c r="AC5044" s="6" t="s">
        <v>8</v>
      </c>
      <c r="AD5044" s="6" t="s">
        <v>36</v>
      </c>
      <c r="AE5044" s="6">
        <v>0.186</v>
      </c>
      <c r="AF5044" s="104">
        <v>18.13</v>
      </c>
      <c r="AG5044" s="104">
        <v>3.37</v>
      </c>
    </row>
    <row r="5045" spans="1:33" ht="15" customHeight="1">
      <c r="A5045" s="112" t="s">
        <v>1086</v>
      </c>
      <c r="B5045" s="113" t="s">
        <v>1744</v>
      </c>
      <c r="C5045" s="112" t="s">
        <v>8</v>
      </c>
      <c r="D5045" s="112" t="s">
        <v>36</v>
      </c>
      <c r="E5045" s="114">
        <v>0.186</v>
      </c>
      <c r="F5045" s="115">
        <f t="shared" si="1360"/>
        <v>16.484999999999999</v>
      </c>
      <c r="G5045" s="115">
        <f t="shared" si="1361"/>
        <v>3.06</v>
      </c>
      <c r="AA5045" s="6" t="s">
        <v>1086</v>
      </c>
      <c r="AB5045" s="6" t="s">
        <v>1744</v>
      </c>
      <c r="AC5045" s="6" t="s">
        <v>8</v>
      </c>
      <c r="AD5045" s="6" t="s">
        <v>36</v>
      </c>
      <c r="AE5045" s="6">
        <v>0.186</v>
      </c>
      <c r="AF5045" s="104">
        <v>21.98</v>
      </c>
      <c r="AG5045" s="104">
        <v>4.08</v>
      </c>
    </row>
    <row r="5046" spans="1:33" ht="18" customHeight="1">
      <c r="A5046" s="107"/>
      <c r="B5046" s="107"/>
      <c r="C5046" s="107"/>
      <c r="D5046" s="107"/>
      <c r="E5046" s="116" t="s">
        <v>99</v>
      </c>
      <c r="F5046" s="116"/>
      <c r="G5046" s="117">
        <f>SUM(G5044:G5045)</f>
        <v>5.58</v>
      </c>
      <c r="AE5046" s="6" t="s">
        <v>99</v>
      </c>
      <c r="AG5046" s="104">
        <v>7.45</v>
      </c>
    </row>
    <row r="5047" spans="1:33" ht="15" customHeight="1">
      <c r="A5047" s="107"/>
      <c r="B5047" s="107"/>
      <c r="C5047" s="107"/>
      <c r="D5047" s="107"/>
      <c r="E5047" s="118" t="s">
        <v>21</v>
      </c>
      <c r="F5047" s="118"/>
      <c r="G5047" s="119">
        <f>G5046+G5042</f>
        <v>7.4</v>
      </c>
      <c r="AE5047" s="6" t="s">
        <v>21</v>
      </c>
      <c r="AG5047" s="104">
        <v>9.8800000000000008</v>
      </c>
    </row>
    <row r="5048" spans="1:33" ht="9.9499999999999993" customHeight="1">
      <c r="A5048" s="107"/>
      <c r="B5048" s="107"/>
      <c r="C5048" s="108"/>
      <c r="D5048" s="108"/>
      <c r="E5048" s="107"/>
      <c r="F5048" s="107"/>
      <c r="G5048" s="107"/>
    </row>
    <row r="5049" spans="1:33" ht="20.100000000000001" customHeight="1">
      <c r="A5049" s="109" t="s">
        <v>2191</v>
      </c>
      <c r="B5049" s="109"/>
      <c r="C5049" s="109"/>
      <c r="D5049" s="109"/>
      <c r="E5049" s="109"/>
      <c r="F5049" s="109"/>
      <c r="G5049" s="109"/>
      <c r="AA5049" s="6" t="s">
        <v>2191</v>
      </c>
    </row>
    <row r="5050" spans="1:33" ht="15" customHeight="1">
      <c r="A5050" s="110" t="s">
        <v>63</v>
      </c>
      <c r="B5050" s="110"/>
      <c r="C5050" s="111" t="s">
        <v>2</v>
      </c>
      <c r="D5050" s="111" t="s">
        <v>3</v>
      </c>
      <c r="E5050" s="111" t="s">
        <v>4</v>
      </c>
      <c r="F5050" s="111" t="s">
        <v>5</v>
      </c>
      <c r="G5050" s="111" t="s">
        <v>6</v>
      </c>
      <c r="AA5050" s="6" t="s">
        <v>63</v>
      </c>
      <c r="AC5050" s="6" t="s">
        <v>2</v>
      </c>
      <c r="AD5050" s="6" t="s">
        <v>3</v>
      </c>
      <c r="AE5050" s="6" t="s">
        <v>4</v>
      </c>
      <c r="AF5050" s="104" t="s">
        <v>5</v>
      </c>
      <c r="AG5050" s="104" t="s">
        <v>6</v>
      </c>
    </row>
    <row r="5051" spans="1:33" ht="15" customHeight="1">
      <c r="A5051" s="112" t="s">
        <v>1222</v>
      </c>
      <c r="B5051" s="113" t="s">
        <v>1223</v>
      </c>
      <c r="C5051" s="112" t="s">
        <v>8</v>
      </c>
      <c r="D5051" s="112" t="s">
        <v>55</v>
      </c>
      <c r="E5051" s="114">
        <v>1</v>
      </c>
      <c r="F5051" s="115">
        <f t="shared" ref="F5051" si="1362">IF(D5051="H",$K$9*AF5051,$K$10*AF5051)</f>
        <v>0.84000000000000008</v>
      </c>
      <c r="G5051" s="115">
        <f t="shared" ref="G5051" si="1363">TRUNC(F5051*E5051,2)</f>
        <v>0.84</v>
      </c>
      <c r="AA5051" s="6" t="s">
        <v>1222</v>
      </c>
      <c r="AB5051" s="6" t="s">
        <v>1223</v>
      </c>
      <c r="AC5051" s="6" t="s">
        <v>8</v>
      </c>
      <c r="AD5051" s="6" t="s">
        <v>55</v>
      </c>
      <c r="AE5051" s="6">
        <v>1</v>
      </c>
      <c r="AF5051" s="104">
        <v>1.1200000000000001</v>
      </c>
      <c r="AG5051" s="104">
        <v>1.1200000000000001</v>
      </c>
    </row>
    <row r="5052" spans="1:33" ht="15" customHeight="1">
      <c r="A5052" s="107"/>
      <c r="B5052" s="107"/>
      <c r="C5052" s="107"/>
      <c r="D5052" s="107"/>
      <c r="E5052" s="116" t="s">
        <v>75</v>
      </c>
      <c r="F5052" s="116"/>
      <c r="G5052" s="117">
        <f>SUM(G5050:G5051)</f>
        <v>0.84</v>
      </c>
      <c r="AE5052" s="6" t="s">
        <v>75</v>
      </c>
      <c r="AG5052" s="104">
        <v>1.1200000000000001</v>
      </c>
    </row>
    <row r="5053" spans="1:33" ht="15" customHeight="1">
      <c r="A5053" s="110" t="s">
        <v>96</v>
      </c>
      <c r="B5053" s="110"/>
      <c r="C5053" s="111" t="s">
        <v>2</v>
      </c>
      <c r="D5053" s="111" t="s">
        <v>3</v>
      </c>
      <c r="E5053" s="111" t="s">
        <v>4</v>
      </c>
      <c r="F5053" s="111" t="s">
        <v>5</v>
      </c>
      <c r="G5053" s="111" t="s">
        <v>6</v>
      </c>
      <c r="AA5053" s="6" t="s">
        <v>96</v>
      </c>
      <c r="AC5053" s="6" t="s">
        <v>2</v>
      </c>
      <c r="AD5053" s="6" t="s">
        <v>3</v>
      </c>
      <c r="AE5053" s="6" t="s">
        <v>4</v>
      </c>
      <c r="AF5053" s="104" t="s">
        <v>5</v>
      </c>
      <c r="AG5053" s="104" t="s">
        <v>6</v>
      </c>
    </row>
    <row r="5054" spans="1:33" ht="15" customHeight="1">
      <c r="A5054" s="112" t="s">
        <v>1085</v>
      </c>
      <c r="B5054" s="113" t="s">
        <v>1743</v>
      </c>
      <c r="C5054" s="112" t="s">
        <v>8</v>
      </c>
      <c r="D5054" s="112" t="s">
        <v>36</v>
      </c>
      <c r="E5054" s="114">
        <v>0.13700000000000001</v>
      </c>
      <c r="F5054" s="115">
        <f t="shared" ref="F5054:F5055" si="1364">IF(D5054="H",$K$9*AF5054,$K$10*AF5054)</f>
        <v>13.5975</v>
      </c>
      <c r="G5054" s="115">
        <f t="shared" ref="G5054:G5055" si="1365">TRUNC(F5054*E5054,2)</f>
        <v>1.86</v>
      </c>
      <c r="AA5054" s="6" t="s">
        <v>1085</v>
      </c>
      <c r="AB5054" s="6" t="s">
        <v>1743</v>
      </c>
      <c r="AC5054" s="6" t="s">
        <v>8</v>
      </c>
      <c r="AD5054" s="6" t="s">
        <v>36</v>
      </c>
      <c r="AE5054" s="6">
        <v>0.13700000000000001</v>
      </c>
      <c r="AF5054" s="104">
        <v>18.13</v>
      </c>
      <c r="AG5054" s="104">
        <v>2.48</v>
      </c>
    </row>
    <row r="5055" spans="1:33" ht="15" customHeight="1">
      <c r="A5055" s="112" t="s">
        <v>1086</v>
      </c>
      <c r="B5055" s="113" t="s">
        <v>1744</v>
      </c>
      <c r="C5055" s="112" t="s">
        <v>8</v>
      </c>
      <c r="D5055" s="112" t="s">
        <v>36</v>
      </c>
      <c r="E5055" s="114">
        <v>0.13700000000000001</v>
      </c>
      <c r="F5055" s="115">
        <f t="shared" si="1364"/>
        <v>16.484999999999999</v>
      </c>
      <c r="G5055" s="115">
        <f t="shared" si="1365"/>
        <v>2.25</v>
      </c>
      <c r="AA5055" s="6" t="s">
        <v>1086</v>
      </c>
      <c r="AB5055" s="6" t="s">
        <v>1744</v>
      </c>
      <c r="AC5055" s="6" t="s">
        <v>8</v>
      </c>
      <c r="AD5055" s="6" t="s">
        <v>36</v>
      </c>
      <c r="AE5055" s="6">
        <v>0.13700000000000001</v>
      </c>
      <c r="AF5055" s="104">
        <v>21.98</v>
      </c>
      <c r="AG5055" s="104">
        <v>3.01</v>
      </c>
    </row>
    <row r="5056" spans="1:33" ht="18" customHeight="1">
      <c r="A5056" s="107"/>
      <c r="B5056" s="107"/>
      <c r="C5056" s="107"/>
      <c r="D5056" s="107"/>
      <c r="E5056" s="116" t="s">
        <v>99</v>
      </c>
      <c r="F5056" s="116"/>
      <c r="G5056" s="117">
        <f>SUM(G5054:G5055)</f>
        <v>4.1100000000000003</v>
      </c>
      <c r="AE5056" s="6" t="s">
        <v>99</v>
      </c>
      <c r="AG5056" s="104">
        <v>5.49</v>
      </c>
    </row>
    <row r="5057" spans="1:33" ht="15" customHeight="1">
      <c r="A5057" s="107"/>
      <c r="B5057" s="107"/>
      <c r="C5057" s="107"/>
      <c r="D5057" s="107"/>
      <c r="E5057" s="118" t="s">
        <v>21</v>
      </c>
      <c r="F5057" s="118"/>
      <c r="G5057" s="119">
        <f>G5056+G5052</f>
        <v>4.95</v>
      </c>
      <c r="AE5057" s="6" t="s">
        <v>21</v>
      </c>
      <c r="AG5057" s="104">
        <v>6.61</v>
      </c>
    </row>
    <row r="5058" spans="1:33" ht="9.9499999999999993" customHeight="1">
      <c r="A5058" s="107"/>
      <c r="B5058" s="107"/>
      <c r="C5058" s="108"/>
      <c r="D5058" s="108"/>
      <c r="E5058" s="107"/>
      <c r="F5058" s="107"/>
      <c r="G5058" s="107"/>
    </row>
    <row r="5059" spans="1:33" ht="20.100000000000001" customHeight="1">
      <c r="A5059" s="109" t="s">
        <v>2190</v>
      </c>
      <c r="B5059" s="109"/>
      <c r="C5059" s="109"/>
      <c r="D5059" s="109"/>
      <c r="E5059" s="109"/>
      <c r="F5059" s="109"/>
      <c r="G5059" s="109"/>
      <c r="AA5059" s="6" t="s">
        <v>2190</v>
      </c>
    </row>
    <row r="5060" spans="1:33" ht="15" customHeight="1">
      <c r="A5060" s="110" t="s">
        <v>63</v>
      </c>
      <c r="B5060" s="110"/>
      <c r="C5060" s="111" t="s">
        <v>2</v>
      </c>
      <c r="D5060" s="111" t="s">
        <v>3</v>
      </c>
      <c r="E5060" s="111" t="s">
        <v>4</v>
      </c>
      <c r="F5060" s="111" t="s">
        <v>5</v>
      </c>
      <c r="G5060" s="111" t="s">
        <v>6</v>
      </c>
      <c r="AA5060" s="6" t="s">
        <v>63</v>
      </c>
      <c r="AC5060" s="6" t="s">
        <v>2</v>
      </c>
      <c r="AD5060" s="6" t="s">
        <v>3</v>
      </c>
      <c r="AE5060" s="6" t="s">
        <v>4</v>
      </c>
      <c r="AF5060" s="104" t="s">
        <v>5</v>
      </c>
      <c r="AG5060" s="104" t="s">
        <v>6</v>
      </c>
    </row>
    <row r="5061" spans="1:33" ht="15" customHeight="1">
      <c r="A5061" s="112" t="s">
        <v>1225</v>
      </c>
      <c r="B5061" s="113" t="s">
        <v>1226</v>
      </c>
      <c r="C5061" s="112" t="s">
        <v>8</v>
      </c>
      <c r="D5061" s="112" t="s">
        <v>55</v>
      </c>
      <c r="E5061" s="114">
        <v>1</v>
      </c>
      <c r="F5061" s="115">
        <f t="shared" ref="F5061" si="1366">IF(D5061="H",$K$9*AF5061,$K$10*AF5061)</f>
        <v>1.17</v>
      </c>
      <c r="G5061" s="115">
        <f t="shared" ref="G5061" si="1367">TRUNC(F5061*E5061,2)</f>
        <v>1.17</v>
      </c>
      <c r="AA5061" s="6" t="s">
        <v>1225</v>
      </c>
      <c r="AB5061" s="6" t="s">
        <v>1226</v>
      </c>
      <c r="AC5061" s="6" t="s">
        <v>8</v>
      </c>
      <c r="AD5061" s="6" t="s">
        <v>55</v>
      </c>
      <c r="AE5061" s="6">
        <v>1</v>
      </c>
      <c r="AF5061" s="104">
        <v>1.56</v>
      </c>
      <c r="AG5061" s="104">
        <v>1.56</v>
      </c>
    </row>
    <row r="5062" spans="1:33" ht="15" customHeight="1">
      <c r="A5062" s="107"/>
      <c r="B5062" s="107"/>
      <c r="C5062" s="107"/>
      <c r="D5062" s="107"/>
      <c r="E5062" s="116" t="s">
        <v>75</v>
      </c>
      <c r="F5062" s="116"/>
      <c r="G5062" s="117">
        <f>SUM(G5060:G5061)</f>
        <v>1.17</v>
      </c>
      <c r="AE5062" s="6" t="s">
        <v>75</v>
      </c>
      <c r="AG5062" s="104">
        <v>1.56</v>
      </c>
    </row>
    <row r="5063" spans="1:33" ht="15" customHeight="1">
      <c r="A5063" s="110" t="s">
        <v>96</v>
      </c>
      <c r="B5063" s="110"/>
      <c r="C5063" s="111" t="s">
        <v>2</v>
      </c>
      <c r="D5063" s="111" t="s">
        <v>3</v>
      </c>
      <c r="E5063" s="111" t="s">
        <v>4</v>
      </c>
      <c r="F5063" s="111" t="s">
        <v>5</v>
      </c>
      <c r="G5063" s="111" t="s">
        <v>6</v>
      </c>
      <c r="AA5063" s="6" t="s">
        <v>96</v>
      </c>
      <c r="AC5063" s="6" t="s">
        <v>2</v>
      </c>
      <c r="AD5063" s="6" t="s">
        <v>3</v>
      </c>
      <c r="AE5063" s="6" t="s">
        <v>4</v>
      </c>
      <c r="AF5063" s="104" t="s">
        <v>5</v>
      </c>
      <c r="AG5063" s="104" t="s">
        <v>6</v>
      </c>
    </row>
    <row r="5064" spans="1:33" ht="15" customHeight="1">
      <c r="A5064" s="112" t="s">
        <v>1085</v>
      </c>
      <c r="B5064" s="113" t="s">
        <v>1743</v>
      </c>
      <c r="C5064" s="112" t="s">
        <v>8</v>
      </c>
      <c r="D5064" s="112" t="s">
        <v>36</v>
      </c>
      <c r="E5064" s="114">
        <v>0.16</v>
      </c>
      <c r="F5064" s="115">
        <f t="shared" ref="F5064:F5065" si="1368">IF(D5064="H",$K$9*AF5064,$K$10*AF5064)</f>
        <v>13.5975</v>
      </c>
      <c r="G5064" s="115">
        <f t="shared" ref="G5064:G5065" si="1369">TRUNC(F5064*E5064,2)</f>
        <v>2.17</v>
      </c>
      <c r="AA5064" s="6" t="s">
        <v>1085</v>
      </c>
      <c r="AB5064" s="6" t="s">
        <v>1743</v>
      </c>
      <c r="AC5064" s="6" t="s">
        <v>8</v>
      </c>
      <c r="AD5064" s="6" t="s">
        <v>36</v>
      </c>
      <c r="AE5064" s="6">
        <v>0.16</v>
      </c>
      <c r="AF5064" s="104">
        <v>18.13</v>
      </c>
      <c r="AG5064" s="104">
        <v>2.9</v>
      </c>
    </row>
    <row r="5065" spans="1:33" ht="15" customHeight="1">
      <c r="A5065" s="112" t="s">
        <v>1086</v>
      </c>
      <c r="B5065" s="113" t="s">
        <v>1744</v>
      </c>
      <c r="C5065" s="112" t="s">
        <v>8</v>
      </c>
      <c r="D5065" s="112" t="s">
        <v>36</v>
      </c>
      <c r="E5065" s="114">
        <v>0.16</v>
      </c>
      <c r="F5065" s="115">
        <f t="shared" si="1368"/>
        <v>16.484999999999999</v>
      </c>
      <c r="G5065" s="115">
        <f t="shared" si="1369"/>
        <v>2.63</v>
      </c>
      <c r="AA5065" s="6" t="s">
        <v>1086</v>
      </c>
      <c r="AB5065" s="6" t="s">
        <v>1744</v>
      </c>
      <c r="AC5065" s="6" t="s">
        <v>8</v>
      </c>
      <c r="AD5065" s="6" t="s">
        <v>36</v>
      </c>
      <c r="AE5065" s="6">
        <v>0.16</v>
      </c>
      <c r="AF5065" s="104">
        <v>21.98</v>
      </c>
      <c r="AG5065" s="104">
        <v>3.51</v>
      </c>
    </row>
    <row r="5066" spans="1:33" ht="18" customHeight="1">
      <c r="A5066" s="107"/>
      <c r="B5066" s="107"/>
      <c r="C5066" s="107"/>
      <c r="D5066" s="107"/>
      <c r="E5066" s="116" t="s">
        <v>99</v>
      </c>
      <c r="F5066" s="116"/>
      <c r="G5066" s="117">
        <f>SUM(G5064:G5065)</f>
        <v>4.8</v>
      </c>
      <c r="AE5066" s="6" t="s">
        <v>99</v>
      </c>
      <c r="AG5066" s="104">
        <v>6.41</v>
      </c>
    </row>
    <row r="5067" spans="1:33" ht="15" customHeight="1">
      <c r="A5067" s="107"/>
      <c r="B5067" s="107"/>
      <c r="C5067" s="107"/>
      <c r="D5067" s="107"/>
      <c r="E5067" s="118" t="s">
        <v>21</v>
      </c>
      <c r="F5067" s="118"/>
      <c r="G5067" s="119">
        <f>G5066+G5062</f>
        <v>5.97</v>
      </c>
      <c r="AE5067" s="6" t="s">
        <v>21</v>
      </c>
      <c r="AG5067" s="104">
        <v>7.97</v>
      </c>
    </row>
    <row r="5068" spans="1:33" ht="9.9499999999999993" customHeight="1">
      <c r="A5068" s="107"/>
      <c r="B5068" s="107"/>
      <c r="C5068" s="108"/>
      <c r="D5068" s="108"/>
      <c r="E5068" s="107"/>
      <c r="F5068" s="107"/>
      <c r="G5068" s="107"/>
    </row>
    <row r="5069" spans="1:33" ht="20.100000000000001" customHeight="1">
      <c r="A5069" s="109" t="s">
        <v>2198</v>
      </c>
      <c r="B5069" s="109"/>
      <c r="C5069" s="109"/>
      <c r="D5069" s="109"/>
      <c r="E5069" s="109"/>
      <c r="F5069" s="109"/>
      <c r="G5069" s="109"/>
      <c r="AA5069" s="6" t="s">
        <v>2198</v>
      </c>
    </row>
    <row r="5070" spans="1:33" ht="15" customHeight="1">
      <c r="A5070" s="110" t="s">
        <v>63</v>
      </c>
      <c r="B5070" s="110"/>
      <c r="C5070" s="111" t="s">
        <v>2</v>
      </c>
      <c r="D5070" s="111" t="s">
        <v>3</v>
      </c>
      <c r="E5070" s="111" t="s">
        <v>4</v>
      </c>
      <c r="F5070" s="111" t="s">
        <v>5</v>
      </c>
      <c r="G5070" s="111" t="s">
        <v>6</v>
      </c>
      <c r="AA5070" s="6" t="s">
        <v>63</v>
      </c>
      <c r="AC5070" s="6" t="s">
        <v>2</v>
      </c>
      <c r="AD5070" s="6" t="s">
        <v>3</v>
      </c>
      <c r="AE5070" s="6" t="s">
        <v>4</v>
      </c>
      <c r="AF5070" s="104" t="s">
        <v>5</v>
      </c>
      <c r="AG5070" s="104" t="s">
        <v>6</v>
      </c>
    </row>
    <row r="5071" spans="1:33" ht="15" customHeight="1">
      <c r="A5071" s="112" t="s">
        <v>1540</v>
      </c>
      <c r="B5071" s="113" t="s">
        <v>1541</v>
      </c>
      <c r="C5071" s="112" t="s">
        <v>8</v>
      </c>
      <c r="D5071" s="112" t="s">
        <v>644</v>
      </c>
      <c r="E5071" s="114">
        <v>1</v>
      </c>
      <c r="F5071" s="115">
        <f t="shared" ref="F5071:F5073" si="1370">IF(D5071="H",$K$9*AF5071,$K$10*AF5071)</f>
        <v>1.6724999999999999</v>
      </c>
      <c r="G5071" s="115">
        <f t="shared" ref="G5071:G5073" si="1371">TRUNC(F5071*E5071,2)</f>
        <v>1.67</v>
      </c>
      <c r="AA5071" s="6" t="s">
        <v>1540</v>
      </c>
      <c r="AB5071" s="6" t="s">
        <v>1541</v>
      </c>
      <c r="AC5071" s="6" t="s">
        <v>8</v>
      </c>
      <c r="AD5071" s="6" t="s">
        <v>644</v>
      </c>
      <c r="AE5071" s="6">
        <v>1</v>
      </c>
      <c r="AF5071" s="104">
        <v>2.23</v>
      </c>
      <c r="AG5071" s="104">
        <v>2.23</v>
      </c>
    </row>
    <row r="5072" spans="1:33" ht="15" customHeight="1">
      <c r="A5072" s="112" t="s">
        <v>1542</v>
      </c>
      <c r="B5072" s="113" t="s">
        <v>1543</v>
      </c>
      <c r="C5072" s="112" t="s">
        <v>48</v>
      </c>
      <c r="D5072" s="112" t="s">
        <v>644</v>
      </c>
      <c r="E5072" s="114">
        <v>2</v>
      </c>
      <c r="F5072" s="115">
        <f t="shared" si="1370"/>
        <v>29.849999999999998</v>
      </c>
      <c r="G5072" s="115">
        <f t="shared" si="1371"/>
        <v>59.7</v>
      </c>
      <c r="AA5072" s="6" t="s">
        <v>1542</v>
      </c>
      <c r="AB5072" s="6" t="s">
        <v>1543</v>
      </c>
      <c r="AC5072" s="6" t="s">
        <v>48</v>
      </c>
      <c r="AD5072" s="6" t="s">
        <v>644</v>
      </c>
      <c r="AE5072" s="6">
        <v>2</v>
      </c>
      <c r="AF5072" s="104">
        <v>39.799999999999997</v>
      </c>
      <c r="AG5072" s="104">
        <v>79.599999999999994</v>
      </c>
    </row>
    <row r="5073" spans="1:33" ht="15" customHeight="1">
      <c r="A5073" s="112" t="s">
        <v>1544</v>
      </c>
      <c r="B5073" s="113" t="s">
        <v>1545</v>
      </c>
      <c r="C5073" s="112" t="s">
        <v>48</v>
      </c>
      <c r="D5073" s="112" t="s">
        <v>644</v>
      </c>
      <c r="E5073" s="114">
        <v>1</v>
      </c>
      <c r="F5073" s="115">
        <f t="shared" si="1370"/>
        <v>2.1375000000000002</v>
      </c>
      <c r="G5073" s="115">
        <f t="shared" si="1371"/>
        <v>2.13</v>
      </c>
      <c r="AA5073" s="6" t="s">
        <v>1544</v>
      </c>
      <c r="AB5073" s="6" t="s">
        <v>1545</v>
      </c>
      <c r="AC5073" s="6" t="s">
        <v>48</v>
      </c>
      <c r="AD5073" s="6" t="s">
        <v>644</v>
      </c>
      <c r="AE5073" s="6">
        <v>1</v>
      </c>
      <c r="AF5073" s="104">
        <v>2.85</v>
      </c>
      <c r="AG5073" s="104">
        <v>2.85</v>
      </c>
    </row>
    <row r="5074" spans="1:33" ht="15" customHeight="1">
      <c r="A5074" s="107"/>
      <c r="B5074" s="107"/>
      <c r="C5074" s="107"/>
      <c r="D5074" s="107"/>
      <c r="E5074" s="116" t="s">
        <v>75</v>
      </c>
      <c r="F5074" s="116"/>
      <c r="G5074" s="117">
        <f>SUM(G5071:G5073)</f>
        <v>63.500000000000007</v>
      </c>
      <c r="AE5074" s="6" t="s">
        <v>75</v>
      </c>
      <c r="AG5074" s="104">
        <v>84.679999999999993</v>
      </c>
    </row>
    <row r="5075" spans="1:33" ht="15" customHeight="1">
      <c r="A5075" s="110" t="s">
        <v>96</v>
      </c>
      <c r="B5075" s="110"/>
      <c r="C5075" s="111" t="s">
        <v>2</v>
      </c>
      <c r="D5075" s="111" t="s">
        <v>3</v>
      </c>
      <c r="E5075" s="111" t="s">
        <v>4</v>
      </c>
      <c r="F5075" s="111" t="s">
        <v>5</v>
      </c>
      <c r="G5075" s="111" t="s">
        <v>6</v>
      </c>
      <c r="AA5075" s="6" t="s">
        <v>96</v>
      </c>
      <c r="AC5075" s="6" t="s">
        <v>2</v>
      </c>
      <c r="AD5075" s="6" t="s">
        <v>3</v>
      </c>
      <c r="AE5075" s="6" t="s">
        <v>4</v>
      </c>
      <c r="AF5075" s="104" t="s">
        <v>5</v>
      </c>
      <c r="AG5075" s="104" t="s">
        <v>6</v>
      </c>
    </row>
    <row r="5076" spans="1:33" ht="15" customHeight="1">
      <c r="A5076" s="112" t="s">
        <v>1086</v>
      </c>
      <c r="B5076" s="113" t="s">
        <v>1744</v>
      </c>
      <c r="C5076" s="112" t="s">
        <v>8</v>
      </c>
      <c r="D5076" s="112" t="s">
        <v>36</v>
      </c>
      <c r="E5076" s="114">
        <v>0.8</v>
      </c>
      <c r="F5076" s="115">
        <f t="shared" ref="F5076:F5077" si="1372">IF(D5076="H",$K$9*AF5076,$K$10*AF5076)</f>
        <v>16.484999999999999</v>
      </c>
      <c r="G5076" s="115">
        <f t="shared" ref="G5076" si="1373">TRUNC(F5076*E5076,2)</f>
        <v>13.18</v>
      </c>
      <c r="AA5076" s="6" t="s">
        <v>1086</v>
      </c>
      <c r="AB5076" s="6" t="s">
        <v>1744</v>
      </c>
      <c r="AC5076" s="6" t="s">
        <v>8</v>
      </c>
      <c r="AD5076" s="6" t="s">
        <v>36</v>
      </c>
      <c r="AE5076" s="6">
        <v>0.8</v>
      </c>
      <c r="AF5076" s="104">
        <v>21.98</v>
      </c>
      <c r="AG5076" s="104">
        <v>17.579999999999998</v>
      </c>
    </row>
    <row r="5077" spans="1:33" ht="15" customHeight="1">
      <c r="A5077" s="112">
        <v>88316</v>
      </c>
      <c r="B5077" s="113" t="s">
        <v>1764</v>
      </c>
      <c r="C5077" s="112" t="s">
        <v>8</v>
      </c>
      <c r="D5077" s="112" t="s">
        <v>60</v>
      </c>
      <c r="E5077" s="114">
        <v>0.4</v>
      </c>
      <c r="F5077" s="115">
        <f t="shared" si="1372"/>
        <v>12.84</v>
      </c>
      <c r="G5077" s="115">
        <f t="shared" ref="G5077" si="1374">TRUNC(F5077*E5077,2)</f>
        <v>5.13</v>
      </c>
      <c r="AA5077" s="6">
        <v>88316</v>
      </c>
      <c r="AB5077" s="6" t="s">
        <v>1764</v>
      </c>
      <c r="AC5077" s="6" t="s">
        <v>8</v>
      </c>
      <c r="AD5077" s="6" t="s">
        <v>60</v>
      </c>
      <c r="AE5077" s="6">
        <v>0.4</v>
      </c>
      <c r="AF5077" s="104">
        <v>17.12</v>
      </c>
      <c r="AG5077" s="104">
        <v>6.85</v>
      </c>
    </row>
    <row r="5078" spans="1:33" ht="15" customHeight="1">
      <c r="A5078" s="107"/>
      <c r="B5078" s="107"/>
      <c r="C5078" s="107"/>
      <c r="D5078" s="107"/>
      <c r="E5078" s="116" t="s">
        <v>99</v>
      </c>
      <c r="F5078" s="116"/>
      <c r="G5078" s="117">
        <f>SUM(G5076:G5077)</f>
        <v>18.309999999999999</v>
      </c>
      <c r="AE5078" s="6" t="s">
        <v>99</v>
      </c>
      <c r="AG5078" s="104">
        <v>24.43</v>
      </c>
    </row>
    <row r="5079" spans="1:33" ht="15" customHeight="1">
      <c r="A5079" s="107"/>
      <c r="B5079" s="107"/>
      <c r="C5079" s="107"/>
      <c r="D5079" s="107"/>
      <c r="E5079" s="118" t="s">
        <v>21</v>
      </c>
      <c r="F5079" s="118"/>
      <c r="G5079" s="119">
        <f>G5074+G5078</f>
        <v>81.81</v>
      </c>
      <c r="AE5079" s="6" t="s">
        <v>21</v>
      </c>
      <c r="AG5079" s="104">
        <v>109.10999999999999</v>
      </c>
    </row>
    <row r="5080" spans="1:33" ht="9.9499999999999993" customHeight="1">
      <c r="A5080" s="107"/>
      <c r="B5080" s="107"/>
      <c r="C5080" s="108"/>
      <c r="D5080" s="108"/>
      <c r="E5080" s="107"/>
      <c r="F5080" s="107"/>
      <c r="G5080" s="107"/>
    </row>
    <row r="5081" spans="1:33" ht="20.100000000000001" customHeight="1">
      <c r="A5081" s="109" t="s">
        <v>1548</v>
      </c>
      <c r="B5081" s="109"/>
      <c r="C5081" s="109"/>
      <c r="D5081" s="109"/>
      <c r="E5081" s="109"/>
      <c r="F5081" s="109"/>
      <c r="G5081" s="109"/>
      <c r="AA5081" s="6" t="s">
        <v>1548</v>
      </c>
    </row>
    <row r="5082" spans="1:33" ht="15" customHeight="1">
      <c r="A5082" s="110" t="s">
        <v>63</v>
      </c>
      <c r="B5082" s="110"/>
      <c r="C5082" s="111" t="s">
        <v>2</v>
      </c>
      <c r="D5082" s="111" t="s">
        <v>3</v>
      </c>
      <c r="E5082" s="111" t="s">
        <v>4</v>
      </c>
      <c r="F5082" s="111" t="s">
        <v>5</v>
      </c>
      <c r="G5082" s="111" t="s">
        <v>6</v>
      </c>
      <c r="AA5082" s="6" t="s">
        <v>63</v>
      </c>
      <c r="AC5082" s="6" t="s">
        <v>2</v>
      </c>
      <c r="AD5082" s="6" t="s">
        <v>3</v>
      </c>
      <c r="AE5082" s="6" t="s">
        <v>4</v>
      </c>
      <c r="AF5082" s="104" t="s">
        <v>5</v>
      </c>
      <c r="AG5082" s="104" t="s">
        <v>6</v>
      </c>
    </row>
    <row r="5083" spans="1:33" ht="15" customHeight="1">
      <c r="A5083" s="112">
        <v>1872</v>
      </c>
      <c r="B5083" s="113" t="s">
        <v>1541</v>
      </c>
      <c r="C5083" s="112" t="s">
        <v>8</v>
      </c>
      <c r="D5083" s="112" t="s">
        <v>1261</v>
      </c>
      <c r="E5083" s="112" t="s">
        <v>1882</v>
      </c>
      <c r="F5083" s="115">
        <f t="shared" ref="F5083:F5084" si="1375">IF(D5083="H",$K$9*AF5083,$K$10*AF5083)</f>
        <v>1.6724999999999999</v>
      </c>
      <c r="G5083" s="115">
        <f>ROUND(F5083*E5083,2)</f>
        <v>1.67</v>
      </c>
      <c r="AA5083" s="6">
        <v>1872</v>
      </c>
      <c r="AB5083" s="6" t="s">
        <v>1541</v>
      </c>
      <c r="AC5083" s="6" t="s">
        <v>8</v>
      </c>
      <c r="AD5083" s="6" t="s">
        <v>1261</v>
      </c>
      <c r="AE5083" s="6" t="s">
        <v>1882</v>
      </c>
      <c r="AF5083" s="104" t="s">
        <v>2199</v>
      </c>
      <c r="AG5083" s="104">
        <v>2.23</v>
      </c>
    </row>
    <row r="5084" spans="1:33" ht="15" customHeight="1">
      <c r="A5084" s="112">
        <v>13693</v>
      </c>
      <c r="B5084" s="113" t="s">
        <v>2200</v>
      </c>
      <c r="C5084" s="112" t="s">
        <v>48</v>
      </c>
      <c r="D5084" s="112" t="s">
        <v>1261</v>
      </c>
      <c r="E5084" s="112" t="s">
        <v>1882</v>
      </c>
      <c r="F5084" s="115">
        <f t="shared" si="1375"/>
        <v>25.237499999999997</v>
      </c>
      <c r="G5084" s="115">
        <f>ROUND(F5084*E5084,2)</f>
        <v>25.24</v>
      </c>
      <c r="AA5084" s="6">
        <v>13693</v>
      </c>
      <c r="AB5084" s="6" t="s">
        <v>2200</v>
      </c>
      <c r="AC5084" s="6" t="s">
        <v>48</v>
      </c>
      <c r="AD5084" s="6" t="s">
        <v>1261</v>
      </c>
      <c r="AE5084" s="6" t="s">
        <v>1882</v>
      </c>
      <c r="AF5084" s="104" t="s">
        <v>2201</v>
      </c>
      <c r="AG5084" s="104">
        <v>33.65</v>
      </c>
    </row>
    <row r="5085" spans="1:33" ht="15" customHeight="1">
      <c r="A5085" s="107"/>
      <c r="B5085" s="107"/>
      <c r="C5085" s="107"/>
      <c r="D5085" s="107"/>
      <c r="E5085" s="116" t="s">
        <v>75</v>
      </c>
      <c r="F5085" s="116"/>
      <c r="G5085" s="117">
        <f>SUM(G5083:G5084)</f>
        <v>26.909999999999997</v>
      </c>
      <c r="AE5085" s="6" t="s">
        <v>75</v>
      </c>
      <c r="AG5085" s="104">
        <v>35.879999999999995</v>
      </c>
    </row>
    <row r="5086" spans="1:33" ht="15" customHeight="1">
      <c r="A5086" s="110" t="s">
        <v>96</v>
      </c>
      <c r="B5086" s="110"/>
      <c r="C5086" s="111" t="s">
        <v>2</v>
      </c>
      <c r="D5086" s="111" t="s">
        <v>3</v>
      </c>
      <c r="E5086" s="111" t="s">
        <v>4</v>
      </c>
      <c r="F5086" s="111" t="s">
        <v>5</v>
      </c>
      <c r="G5086" s="111" t="s">
        <v>6</v>
      </c>
      <c r="AA5086" s="6" t="s">
        <v>96</v>
      </c>
      <c r="AC5086" s="6" t="s">
        <v>2</v>
      </c>
      <c r="AD5086" s="6" t="s">
        <v>3</v>
      </c>
      <c r="AE5086" s="6" t="s">
        <v>4</v>
      </c>
      <c r="AF5086" s="104" t="s">
        <v>5</v>
      </c>
      <c r="AG5086" s="104" t="s">
        <v>6</v>
      </c>
    </row>
    <row r="5087" spans="1:33" ht="15" customHeight="1">
      <c r="A5087" s="112">
        <v>88316</v>
      </c>
      <c r="B5087" s="113" t="s">
        <v>128</v>
      </c>
      <c r="C5087" s="112" t="s">
        <v>8</v>
      </c>
      <c r="D5087" s="112" t="s">
        <v>60</v>
      </c>
      <c r="E5087" s="114">
        <v>0.7</v>
      </c>
      <c r="F5087" s="115">
        <f t="shared" ref="F5087:F5088" si="1376">IF(D5087="H",$K$9*AF5087,$K$10*AF5087)</f>
        <v>12.84</v>
      </c>
      <c r="G5087" s="115">
        <f t="shared" ref="G5087:G5088" si="1377">ROUND(F5087*E5087,2)</f>
        <v>8.99</v>
      </c>
      <c r="AA5087" s="6">
        <v>88316</v>
      </c>
      <c r="AB5087" s="6" t="s">
        <v>128</v>
      </c>
      <c r="AC5087" s="6" t="s">
        <v>8</v>
      </c>
      <c r="AD5087" s="6" t="s">
        <v>60</v>
      </c>
      <c r="AE5087" s="6">
        <v>0.7</v>
      </c>
      <c r="AF5087" s="104">
        <v>17.12</v>
      </c>
      <c r="AG5087" s="104">
        <v>11.98</v>
      </c>
    </row>
    <row r="5088" spans="1:33" ht="15" customHeight="1">
      <c r="A5088" s="112">
        <v>88264</v>
      </c>
      <c r="B5088" s="113" t="s">
        <v>2073</v>
      </c>
      <c r="C5088" s="112" t="s">
        <v>8</v>
      </c>
      <c r="D5088" s="112" t="s">
        <v>60</v>
      </c>
      <c r="E5088" s="114">
        <v>0.7</v>
      </c>
      <c r="F5088" s="115">
        <f t="shared" si="1376"/>
        <v>16.484999999999999</v>
      </c>
      <c r="G5088" s="115">
        <f t="shared" si="1377"/>
        <v>11.54</v>
      </c>
      <c r="AA5088" s="6">
        <v>88264</v>
      </c>
      <c r="AB5088" s="6" t="s">
        <v>2073</v>
      </c>
      <c r="AC5088" s="6" t="s">
        <v>8</v>
      </c>
      <c r="AD5088" s="6" t="s">
        <v>60</v>
      </c>
      <c r="AE5088" s="6">
        <v>0.7</v>
      </c>
      <c r="AF5088" s="104">
        <v>21.98</v>
      </c>
      <c r="AG5088" s="104">
        <v>15.39</v>
      </c>
    </row>
    <row r="5089" spans="1:33" ht="15" customHeight="1">
      <c r="A5089" s="107"/>
      <c r="B5089" s="107"/>
      <c r="C5089" s="107"/>
      <c r="D5089" s="107"/>
      <c r="E5089" s="116" t="s">
        <v>99</v>
      </c>
      <c r="F5089" s="116"/>
      <c r="G5089" s="117">
        <f>SUM(G5087:G5088)</f>
        <v>20.53</v>
      </c>
      <c r="AE5089" s="6" t="s">
        <v>99</v>
      </c>
      <c r="AG5089" s="104">
        <v>27.37</v>
      </c>
    </row>
    <row r="5090" spans="1:33" ht="15" customHeight="1">
      <c r="A5090" s="107"/>
      <c r="B5090" s="107"/>
      <c r="C5090" s="107"/>
      <c r="D5090" s="107"/>
      <c r="E5090" s="118" t="s">
        <v>21</v>
      </c>
      <c r="F5090" s="118"/>
      <c r="G5090" s="119">
        <f>G5089+G5085</f>
        <v>47.44</v>
      </c>
      <c r="AE5090" s="6" t="s">
        <v>21</v>
      </c>
      <c r="AG5090" s="104">
        <v>63.25</v>
      </c>
    </row>
    <row r="5091" spans="1:33" ht="9.9499999999999993" customHeight="1">
      <c r="A5091" s="107"/>
      <c r="B5091" s="107"/>
      <c r="C5091" s="108"/>
      <c r="D5091" s="108"/>
      <c r="E5091" s="107"/>
      <c r="F5091" s="107"/>
      <c r="G5091" s="107"/>
    </row>
    <row r="5092" spans="1:33" ht="20.100000000000001" customHeight="1">
      <c r="A5092" s="109" t="s">
        <v>1549</v>
      </c>
      <c r="B5092" s="109"/>
      <c r="C5092" s="109"/>
      <c r="D5092" s="109"/>
      <c r="E5092" s="109"/>
      <c r="F5092" s="109"/>
      <c r="G5092" s="109"/>
      <c r="AA5092" s="6" t="s">
        <v>1549</v>
      </c>
    </row>
    <row r="5093" spans="1:33" ht="15" customHeight="1">
      <c r="A5093" s="110" t="s">
        <v>63</v>
      </c>
      <c r="B5093" s="110"/>
      <c r="C5093" s="111" t="s">
        <v>2</v>
      </c>
      <c r="D5093" s="111" t="s">
        <v>3</v>
      </c>
      <c r="E5093" s="111" t="s">
        <v>4</v>
      </c>
      <c r="F5093" s="111" t="s">
        <v>5</v>
      </c>
      <c r="G5093" s="111" t="s">
        <v>6</v>
      </c>
      <c r="AA5093" s="6" t="s">
        <v>63</v>
      </c>
      <c r="AC5093" s="6" t="s">
        <v>2</v>
      </c>
      <c r="AD5093" s="6" t="s">
        <v>3</v>
      </c>
      <c r="AE5093" s="6" t="s">
        <v>4</v>
      </c>
      <c r="AF5093" s="104" t="s">
        <v>5</v>
      </c>
      <c r="AG5093" s="104" t="s">
        <v>6</v>
      </c>
    </row>
    <row r="5094" spans="1:33" ht="20.100000000000001" customHeight="1">
      <c r="A5094" s="112" t="s">
        <v>1550</v>
      </c>
      <c r="B5094" s="113" t="s">
        <v>1551</v>
      </c>
      <c r="C5094" s="112" t="s">
        <v>8</v>
      </c>
      <c r="D5094" s="112" t="s">
        <v>55</v>
      </c>
      <c r="E5094" s="114">
        <v>1</v>
      </c>
      <c r="F5094" s="115">
        <f>0.75*AF5094</f>
        <v>2291.3924999999999</v>
      </c>
      <c r="G5094" s="115">
        <f>ROUND(F5094*E5094,2)</f>
        <v>2291.39</v>
      </c>
      <c r="AA5094" s="6" t="s">
        <v>1550</v>
      </c>
      <c r="AB5094" s="6" t="s">
        <v>1551</v>
      </c>
      <c r="AC5094" s="6" t="s">
        <v>8</v>
      </c>
      <c r="AD5094" s="6" t="s">
        <v>55</v>
      </c>
      <c r="AE5094" s="6">
        <v>1</v>
      </c>
      <c r="AF5094" s="104">
        <v>3055.19</v>
      </c>
      <c r="AG5094" s="104">
        <v>3055.19</v>
      </c>
    </row>
    <row r="5095" spans="1:33" ht="15" customHeight="1">
      <c r="A5095" s="107"/>
      <c r="B5095" s="107"/>
      <c r="C5095" s="107"/>
      <c r="D5095" s="107"/>
      <c r="E5095" s="116" t="s">
        <v>75</v>
      </c>
      <c r="F5095" s="116"/>
      <c r="G5095" s="117">
        <f>SUM(G5093:G5094)</f>
        <v>2291.39</v>
      </c>
      <c r="AE5095" s="6" t="s">
        <v>75</v>
      </c>
      <c r="AG5095" s="104">
        <v>3055.19</v>
      </c>
    </row>
    <row r="5096" spans="1:33" ht="15" customHeight="1">
      <c r="A5096" s="110" t="s">
        <v>96</v>
      </c>
      <c r="B5096" s="110"/>
      <c r="C5096" s="111" t="s">
        <v>2</v>
      </c>
      <c r="D5096" s="111" t="s">
        <v>3</v>
      </c>
      <c r="E5096" s="111" t="s">
        <v>4</v>
      </c>
      <c r="F5096" s="111" t="s">
        <v>5</v>
      </c>
      <c r="G5096" s="111" t="s">
        <v>6</v>
      </c>
      <c r="AA5096" s="6" t="s">
        <v>96</v>
      </c>
      <c r="AC5096" s="6" t="s">
        <v>2</v>
      </c>
      <c r="AD5096" s="6" t="s">
        <v>3</v>
      </c>
      <c r="AE5096" s="6" t="s">
        <v>4</v>
      </c>
      <c r="AF5096" s="104" t="s">
        <v>5</v>
      </c>
      <c r="AG5096" s="104" t="s">
        <v>6</v>
      </c>
    </row>
    <row r="5097" spans="1:33" ht="15" customHeight="1">
      <c r="A5097" s="112" t="s">
        <v>1085</v>
      </c>
      <c r="B5097" s="113" t="s">
        <v>1743</v>
      </c>
      <c r="C5097" s="112" t="s">
        <v>8</v>
      </c>
      <c r="D5097" s="112" t="s">
        <v>36</v>
      </c>
      <c r="E5097" s="114">
        <v>12.323600000000001</v>
      </c>
      <c r="F5097" s="115">
        <f t="shared" ref="F5097:F5098" si="1378">IF(D5097="H",$K$9*AF5097,$K$10*AF5097)</f>
        <v>13.5975</v>
      </c>
      <c r="G5097" s="115">
        <f t="shared" ref="G5097:G5098" si="1379">ROUND(F5097*E5097,2)</f>
        <v>167.57</v>
      </c>
      <c r="AA5097" s="6" t="s">
        <v>1085</v>
      </c>
      <c r="AB5097" s="6" t="s">
        <v>1743</v>
      </c>
      <c r="AC5097" s="6" t="s">
        <v>8</v>
      </c>
      <c r="AD5097" s="6" t="s">
        <v>36</v>
      </c>
      <c r="AE5097" s="6">
        <v>12.323600000000001</v>
      </c>
      <c r="AF5097" s="104">
        <v>18.13</v>
      </c>
      <c r="AG5097" s="104">
        <v>223.42</v>
      </c>
    </row>
    <row r="5098" spans="1:33" ht="15" customHeight="1">
      <c r="A5098" s="112" t="s">
        <v>1086</v>
      </c>
      <c r="B5098" s="113" t="s">
        <v>1744</v>
      </c>
      <c r="C5098" s="112" t="s">
        <v>8</v>
      </c>
      <c r="D5098" s="112" t="s">
        <v>36</v>
      </c>
      <c r="E5098" s="114">
        <v>12.323600000000001</v>
      </c>
      <c r="F5098" s="115">
        <f t="shared" si="1378"/>
        <v>16.484999999999999</v>
      </c>
      <c r="G5098" s="115">
        <f t="shared" si="1379"/>
        <v>203.15</v>
      </c>
      <c r="AA5098" s="6" t="s">
        <v>1086</v>
      </c>
      <c r="AB5098" s="6" t="s">
        <v>1744</v>
      </c>
      <c r="AC5098" s="6" t="s">
        <v>8</v>
      </c>
      <c r="AD5098" s="6" t="s">
        <v>36</v>
      </c>
      <c r="AE5098" s="6">
        <v>12.323600000000001</v>
      </c>
      <c r="AF5098" s="104">
        <v>21.98</v>
      </c>
      <c r="AG5098" s="104">
        <v>270.87</v>
      </c>
    </row>
    <row r="5099" spans="1:33" ht="18" customHeight="1">
      <c r="A5099" s="107"/>
      <c r="B5099" s="107"/>
      <c r="C5099" s="107"/>
      <c r="D5099" s="107"/>
      <c r="E5099" s="116" t="s">
        <v>99</v>
      </c>
      <c r="F5099" s="116"/>
      <c r="G5099" s="117">
        <f>SUM(G5097:G5098)</f>
        <v>370.72</v>
      </c>
      <c r="AE5099" s="6" t="s">
        <v>99</v>
      </c>
      <c r="AG5099" s="104">
        <v>494.29</v>
      </c>
    </row>
    <row r="5100" spans="1:33" ht="15" customHeight="1">
      <c r="A5100" s="107"/>
      <c r="B5100" s="107"/>
      <c r="C5100" s="107"/>
      <c r="D5100" s="107"/>
      <c r="E5100" s="118" t="s">
        <v>21</v>
      </c>
      <c r="F5100" s="118"/>
      <c r="G5100" s="119">
        <f>G5099+G5095</f>
        <v>2662.1099999999997</v>
      </c>
      <c r="AE5100" s="6" t="s">
        <v>21</v>
      </c>
      <c r="AG5100" s="104">
        <v>3549.48</v>
      </c>
    </row>
    <row r="5101" spans="1:33" ht="9.9499999999999993" customHeight="1">
      <c r="A5101" s="107"/>
      <c r="B5101" s="107"/>
      <c r="C5101" s="108"/>
      <c r="D5101" s="108"/>
      <c r="E5101" s="107"/>
      <c r="F5101" s="107"/>
      <c r="G5101" s="107"/>
    </row>
    <row r="5102" spans="1:33" ht="20.100000000000001" customHeight="1">
      <c r="A5102" s="221" t="s">
        <v>1552</v>
      </c>
      <c r="B5102" s="221"/>
      <c r="C5102" s="221"/>
      <c r="D5102" s="221"/>
      <c r="E5102" s="221"/>
      <c r="F5102" s="221"/>
      <c r="G5102" s="221"/>
      <c r="AA5102" s="6" t="s">
        <v>1552</v>
      </c>
    </row>
    <row r="5103" spans="1:33" ht="15" customHeight="1">
      <c r="A5103" s="110" t="s">
        <v>51</v>
      </c>
      <c r="B5103" s="110"/>
      <c r="C5103" s="111" t="s">
        <v>2</v>
      </c>
      <c r="D5103" s="111" t="s">
        <v>3</v>
      </c>
      <c r="E5103" s="111" t="s">
        <v>4</v>
      </c>
      <c r="F5103" s="111" t="s">
        <v>5</v>
      </c>
      <c r="G5103" s="111" t="s">
        <v>6</v>
      </c>
      <c r="AA5103" s="6" t="s">
        <v>51</v>
      </c>
      <c r="AC5103" s="6" t="s">
        <v>2</v>
      </c>
      <c r="AD5103" s="6" t="s">
        <v>3</v>
      </c>
      <c r="AE5103" s="6" t="s">
        <v>4</v>
      </c>
      <c r="AF5103" s="104" t="s">
        <v>5</v>
      </c>
      <c r="AG5103" s="104" t="s">
        <v>6</v>
      </c>
    </row>
    <row r="5104" spans="1:33" ht="29.1" customHeight="1">
      <c r="A5104" s="112"/>
      <c r="B5104" s="113" t="s">
        <v>2306</v>
      </c>
      <c r="C5104" s="112" t="s">
        <v>2124</v>
      </c>
      <c r="D5104" s="112" t="s">
        <v>644</v>
      </c>
      <c r="E5104" s="114">
        <v>1</v>
      </c>
      <c r="F5104" s="115">
        <f>0.75*AF5104</f>
        <v>4728</v>
      </c>
      <c r="G5104" s="115">
        <f t="shared" ref="G5104" si="1380">ROUND(F5104*E5104,2)</f>
        <v>4728</v>
      </c>
      <c r="AB5104" s="6" t="s">
        <v>2306</v>
      </c>
      <c r="AC5104" s="6" t="s">
        <v>2124</v>
      </c>
      <c r="AD5104" s="6" t="s">
        <v>644</v>
      </c>
      <c r="AE5104" s="6">
        <v>1</v>
      </c>
      <c r="AF5104" s="104">
        <v>6304</v>
      </c>
      <c r="AG5104" s="104">
        <v>6304</v>
      </c>
    </row>
    <row r="5105" spans="1:33" ht="15" customHeight="1">
      <c r="A5105" s="107"/>
      <c r="B5105" s="107"/>
      <c r="C5105" s="107"/>
      <c r="D5105" s="107"/>
      <c r="E5105" s="116" t="s">
        <v>56</v>
      </c>
      <c r="F5105" s="116"/>
      <c r="G5105" s="117">
        <f>SUM(G5103:G5104)</f>
        <v>4728</v>
      </c>
      <c r="AE5105" s="6" t="s">
        <v>56</v>
      </c>
      <c r="AG5105" s="104">
        <v>6304</v>
      </c>
    </row>
    <row r="5106" spans="1:33" ht="15" customHeight="1">
      <c r="A5106" s="110" t="s">
        <v>96</v>
      </c>
      <c r="B5106" s="110"/>
      <c r="C5106" s="111" t="s">
        <v>2</v>
      </c>
      <c r="D5106" s="111" t="s">
        <v>3</v>
      </c>
      <c r="E5106" s="111" t="s">
        <v>4</v>
      </c>
      <c r="F5106" s="111" t="s">
        <v>5</v>
      </c>
      <c r="G5106" s="111" t="s">
        <v>6</v>
      </c>
      <c r="AA5106" s="6" t="s">
        <v>96</v>
      </c>
      <c r="AC5106" s="6" t="s">
        <v>2</v>
      </c>
      <c r="AD5106" s="6" t="s">
        <v>3</v>
      </c>
      <c r="AE5106" s="6" t="s">
        <v>4</v>
      </c>
      <c r="AF5106" s="104" t="s">
        <v>5</v>
      </c>
      <c r="AG5106" s="104" t="s">
        <v>6</v>
      </c>
    </row>
    <row r="5107" spans="1:33" ht="15" customHeight="1">
      <c r="A5107" s="112" t="s">
        <v>1086</v>
      </c>
      <c r="B5107" s="113" t="s">
        <v>1744</v>
      </c>
      <c r="C5107" s="112" t="s">
        <v>8</v>
      </c>
      <c r="D5107" s="112" t="s">
        <v>36</v>
      </c>
      <c r="E5107" s="114">
        <v>1</v>
      </c>
      <c r="F5107" s="115">
        <f t="shared" ref="F5107" si="1381">IF(D5107="H",$K$9*AF5107,$K$10*AF5107)</f>
        <v>16.484999999999999</v>
      </c>
      <c r="G5107" s="115">
        <f t="shared" ref="G5107" si="1382">ROUND(F5107*E5107,2)</f>
        <v>16.489999999999998</v>
      </c>
      <c r="AA5107" s="6" t="s">
        <v>1086</v>
      </c>
      <c r="AB5107" s="6" t="s">
        <v>1744</v>
      </c>
      <c r="AC5107" s="6" t="s">
        <v>8</v>
      </c>
      <c r="AD5107" s="6" t="s">
        <v>36</v>
      </c>
      <c r="AE5107" s="6">
        <v>1</v>
      </c>
      <c r="AF5107" s="104">
        <v>21.98</v>
      </c>
      <c r="AG5107" s="104">
        <v>21.98</v>
      </c>
    </row>
    <row r="5108" spans="1:33" ht="18" customHeight="1">
      <c r="A5108" s="107"/>
      <c r="B5108" s="107"/>
      <c r="C5108" s="107"/>
      <c r="D5108" s="107"/>
      <c r="E5108" s="116" t="s">
        <v>99</v>
      </c>
      <c r="F5108" s="116"/>
      <c r="G5108" s="117">
        <f>SUM(G5106:G5107)</f>
        <v>16.489999999999998</v>
      </c>
      <c r="AE5108" s="6" t="s">
        <v>99</v>
      </c>
      <c r="AG5108" s="104">
        <v>21.98</v>
      </c>
    </row>
    <row r="5109" spans="1:33" ht="15" customHeight="1">
      <c r="A5109" s="107"/>
      <c r="B5109" s="107"/>
      <c r="C5109" s="107"/>
      <c r="D5109" s="107"/>
      <c r="E5109" s="118" t="s">
        <v>21</v>
      </c>
      <c r="F5109" s="118"/>
      <c r="G5109" s="119">
        <f>G5108+G5105</f>
        <v>4744.49</v>
      </c>
      <c r="AE5109" s="6" t="s">
        <v>21</v>
      </c>
      <c r="AG5109" s="104">
        <v>6325.98</v>
      </c>
    </row>
    <row r="5110" spans="1:33" ht="9.9499999999999993" customHeight="1">
      <c r="A5110" s="107"/>
      <c r="B5110" s="107"/>
      <c r="C5110" s="108"/>
      <c r="D5110" s="108"/>
      <c r="E5110" s="107"/>
      <c r="F5110" s="107"/>
      <c r="G5110" s="107"/>
    </row>
    <row r="5111" spans="1:33" ht="20.100000000000001" customHeight="1">
      <c r="A5111" s="109" t="s">
        <v>1554</v>
      </c>
      <c r="B5111" s="109"/>
      <c r="C5111" s="109"/>
      <c r="D5111" s="109"/>
      <c r="E5111" s="109"/>
      <c r="F5111" s="109"/>
      <c r="G5111" s="109"/>
      <c r="AA5111" s="6" t="s">
        <v>1554</v>
      </c>
    </row>
    <row r="5112" spans="1:33" ht="15" customHeight="1">
      <c r="A5112" s="110" t="s">
        <v>63</v>
      </c>
      <c r="B5112" s="110"/>
      <c r="C5112" s="111" t="s">
        <v>2</v>
      </c>
      <c r="D5112" s="111" t="s">
        <v>3</v>
      </c>
      <c r="E5112" s="111" t="s">
        <v>4</v>
      </c>
      <c r="F5112" s="111" t="s">
        <v>5</v>
      </c>
      <c r="G5112" s="111" t="s">
        <v>6</v>
      </c>
      <c r="AA5112" s="6" t="s">
        <v>63</v>
      </c>
      <c r="AC5112" s="6" t="s">
        <v>2</v>
      </c>
      <c r="AD5112" s="6" t="s">
        <v>3</v>
      </c>
      <c r="AE5112" s="6" t="s">
        <v>4</v>
      </c>
      <c r="AF5112" s="104" t="s">
        <v>5</v>
      </c>
      <c r="AG5112" s="104" t="s">
        <v>6</v>
      </c>
    </row>
    <row r="5113" spans="1:33" ht="15" customHeight="1">
      <c r="A5113" s="112" t="s">
        <v>1555</v>
      </c>
      <c r="B5113" s="113" t="s">
        <v>1556</v>
      </c>
      <c r="C5113" s="112" t="s">
        <v>48</v>
      </c>
      <c r="D5113" s="112" t="s">
        <v>644</v>
      </c>
      <c r="E5113" s="114">
        <v>1</v>
      </c>
      <c r="F5113" s="115">
        <f>0.75*AF5113</f>
        <v>1477.125</v>
      </c>
      <c r="G5113" s="115">
        <f>ROUND(F5113*E5113,2)</f>
        <v>1477.13</v>
      </c>
      <c r="AA5113" s="6" t="s">
        <v>1555</v>
      </c>
      <c r="AB5113" s="6" t="s">
        <v>1556</v>
      </c>
      <c r="AC5113" s="6" t="s">
        <v>48</v>
      </c>
      <c r="AD5113" s="6" t="s">
        <v>644</v>
      </c>
      <c r="AE5113" s="6">
        <v>1</v>
      </c>
      <c r="AF5113" s="104">
        <v>1969.5</v>
      </c>
      <c r="AG5113" s="104">
        <v>1969.5</v>
      </c>
    </row>
    <row r="5114" spans="1:33" ht="15" customHeight="1">
      <c r="A5114" s="107"/>
      <c r="B5114" s="107"/>
      <c r="C5114" s="107"/>
      <c r="D5114" s="107"/>
      <c r="E5114" s="116" t="s">
        <v>75</v>
      </c>
      <c r="F5114" s="116"/>
      <c r="G5114" s="117">
        <f>SUM(G5112:G5113)</f>
        <v>1477.13</v>
      </c>
      <c r="AE5114" s="6" t="s">
        <v>75</v>
      </c>
      <c r="AG5114" s="104">
        <v>1969.5</v>
      </c>
    </row>
    <row r="5115" spans="1:33" ht="15" customHeight="1">
      <c r="A5115" s="110" t="s">
        <v>14</v>
      </c>
      <c r="B5115" s="110"/>
      <c r="C5115" s="111" t="s">
        <v>2</v>
      </c>
      <c r="D5115" s="111" t="s">
        <v>3</v>
      </c>
      <c r="E5115" s="111" t="s">
        <v>4</v>
      </c>
      <c r="F5115" s="111" t="s">
        <v>5</v>
      </c>
      <c r="G5115" s="111" t="s">
        <v>6</v>
      </c>
      <c r="AA5115" s="6" t="s">
        <v>14</v>
      </c>
      <c r="AC5115" s="6" t="s">
        <v>2</v>
      </c>
      <c r="AD5115" s="6" t="s">
        <v>3</v>
      </c>
      <c r="AE5115" s="6" t="s">
        <v>4</v>
      </c>
      <c r="AF5115" s="104" t="s">
        <v>5</v>
      </c>
      <c r="AG5115" s="104" t="s">
        <v>6</v>
      </c>
    </row>
    <row r="5116" spans="1:33" ht="15" customHeight="1">
      <c r="A5116" s="112">
        <v>88316</v>
      </c>
      <c r="B5116" s="113" t="s">
        <v>128</v>
      </c>
      <c r="C5116" s="112" t="s">
        <v>8</v>
      </c>
      <c r="D5116" s="112" t="s">
        <v>60</v>
      </c>
      <c r="E5116" s="114">
        <v>2</v>
      </c>
      <c r="F5116" s="115">
        <f t="shared" ref="F5116:F5117" si="1383">IF(D5116="H",$K$9*AF5116,$K$10*AF5116)</f>
        <v>12.84</v>
      </c>
      <c r="G5116" s="115">
        <f t="shared" ref="G5116:G5117" si="1384">ROUND(F5116*E5116,2)</f>
        <v>25.68</v>
      </c>
      <c r="AA5116" s="6">
        <v>88316</v>
      </c>
      <c r="AB5116" s="6" t="s">
        <v>128</v>
      </c>
      <c r="AC5116" s="6" t="s">
        <v>8</v>
      </c>
      <c r="AD5116" s="6" t="s">
        <v>60</v>
      </c>
      <c r="AE5116" s="6">
        <v>2</v>
      </c>
      <c r="AF5116" s="104">
        <v>17.12</v>
      </c>
      <c r="AG5116" s="104">
        <v>34.24</v>
      </c>
    </row>
    <row r="5117" spans="1:33" ht="15" customHeight="1">
      <c r="A5117" s="112">
        <v>88264</v>
      </c>
      <c r="B5117" s="113" t="s">
        <v>2073</v>
      </c>
      <c r="C5117" s="112" t="s">
        <v>8</v>
      </c>
      <c r="D5117" s="112" t="s">
        <v>60</v>
      </c>
      <c r="E5117" s="114">
        <v>2</v>
      </c>
      <c r="F5117" s="115">
        <f t="shared" si="1383"/>
        <v>16.484999999999999</v>
      </c>
      <c r="G5117" s="115">
        <f t="shared" si="1384"/>
        <v>32.97</v>
      </c>
      <c r="AA5117" s="6">
        <v>88264</v>
      </c>
      <c r="AB5117" s="6" t="s">
        <v>2073</v>
      </c>
      <c r="AC5117" s="6" t="s">
        <v>8</v>
      </c>
      <c r="AD5117" s="6" t="s">
        <v>60</v>
      </c>
      <c r="AE5117" s="6">
        <v>2</v>
      </c>
      <c r="AF5117" s="104">
        <v>21.98</v>
      </c>
      <c r="AG5117" s="104">
        <v>43.96</v>
      </c>
    </row>
    <row r="5118" spans="1:33" ht="15" customHeight="1">
      <c r="A5118" s="107"/>
      <c r="B5118" s="107"/>
      <c r="C5118" s="107"/>
      <c r="D5118" s="107"/>
      <c r="E5118" s="116" t="s">
        <v>17</v>
      </c>
      <c r="F5118" s="116"/>
      <c r="G5118" s="117">
        <f>SUM(G5116:G5117)</f>
        <v>58.65</v>
      </c>
      <c r="AE5118" s="6" t="s">
        <v>17</v>
      </c>
      <c r="AG5118" s="104">
        <v>78.2</v>
      </c>
    </row>
    <row r="5119" spans="1:33" ht="15" customHeight="1">
      <c r="A5119" s="107"/>
      <c r="B5119" s="107"/>
      <c r="C5119" s="107"/>
      <c r="D5119" s="107"/>
      <c r="E5119" s="118" t="s">
        <v>21</v>
      </c>
      <c r="F5119" s="118"/>
      <c r="G5119" s="119">
        <f>G5118+G5114</f>
        <v>1535.7800000000002</v>
      </c>
      <c r="AE5119" s="6" t="s">
        <v>21</v>
      </c>
      <c r="AG5119" s="104">
        <v>2047.7</v>
      </c>
    </row>
    <row r="5120" spans="1:33" ht="9.9499999999999993" customHeight="1">
      <c r="A5120" s="107"/>
      <c r="B5120" s="107"/>
      <c r="C5120" s="108"/>
      <c r="D5120" s="108"/>
      <c r="E5120" s="107"/>
      <c r="F5120" s="107"/>
      <c r="G5120" s="107"/>
    </row>
    <row r="5121" spans="1:33" ht="20.100000000000001" customHeight="1">
      <c r="A5121" s="109" t="s">
        <v>1557</v>
      </c>
      <c r="B5121" s="109"/>
      <c r="C5121" s="109"/>
      <c r="D5121" s="109"/>
      <c r="E5121" s="109"/>
      <c r="F5121" s="109"/>
      <c r="G5121" s="109"/>
      <c r="AA5121" s="6" t="s">
        <v>1557</v>
      </c>
    </row>
    <row r="5122" spans="1:33" ht="15" customHeight="1">
      <c r="A5122" s="110" t="s">
        <v>63</v>
      </c>
      <c r="B5122" s="110"/>
      <c r="C5122" s="111" t="s">
        <v>2</v>
      </c>
      <c r="D5122" s="111" t="s">
        <v>3</v>
      </c>
      <c r="E5122" s="111" t="s">
        <v>4</v>
      </c>
      <c r="F5122" s="111" t="s">
        <v>5</v>
      </c>
      <c r="G5122" s="111" t="s">
        <v>6</v>
      </c>
      <c r="AA5122" s="6" t="s">
        <v>63</v>
      </c>
      <c r="AC5122" s="6" t="s">
        <v>2</v>
      </c>
      <c r="AD5122" s="6" t="s">
        <v>3</v>
      </c>
      <c r="AE5122" s="6" t="s">
        <v>4</v>
      </c>
      <c r="AF5122" s="104" t="s">
        <v>5</v>
      </c>
      <c r="AG5122" s="104" t="s">
        <v>6</v>
      </c>
    </row>
    <row r="5123" spans="1:33" ht="15" customHeight="1">
      <c r="A5123" s="112" t="s">
        <v>1558</v>
      </c>
      <c r="B5123" s="113" t="s">
        <v>1559</v>
      </c>
      <c r="C5123" s="112" t="s">
        <v>48</v>
      </c>
      <c r="D5123" s="112" t="s">
        <v>644</v>
      </c>
      <c r="E5123" s="114">
        <v>1</v>
      </c>
      <c r="F5123" s="115">
        <f>0.75*AF5123</f>
        <v>15.862499999999999</v>
      </c>
      <c r="G5123" s="115">
        <f t="shared" ref="G5123" si="1385">ROUND(F5123*E5123,2)</f>
        <v>15.86</v>
      </c>
      <c r="AA5123" s="6" t="s">
        <v>1558</v>
      </c>
      <c r="AB5123" s="6" t="s">
        <v>1559</v>
      </c>
      <c r="AC5123" s="6" t="s">
        <v>48</v>
      </c>
      <c r="AD5123" s="6" t="s">
        <v>644</v>
      </c>
      <c r="AE5123" s="6">
        <v>1</v>
      </c>
      <c r="AF5123" s="104">
        <v>21.15</v>
      </c>
      <c r="AG5123" s="104">
        <v>21.15</v>
      </c>
    </row>
    <row r="5124" spans="1:33" ht="15" customHeight="1">
      <c r="A5124" s="107"/>
      <c r="B5124" s="107"/>
      <c r="C5124" s="107"/>
      <c r="D5124" s="107"/>
      <c r="E5124" s="116" t="s">
        <v>75</v>
      </c>
      <c r="F5124" s="116"/>
      <c r="G5124" s="117">
        <f>SUM(G5122:G5123)</f>
        <v>15.86</v>
      </c>
      <c r="AE5124" s="6" t="s">
        <v>75</v>
      </c>
      <c r="AG5124" s="104">
        <v>21.15</v>
      </c>
    </row>
    <row r="5125" spans="1:33" ht="15" customHeight="1">
      <c r="A5125" s="107"/>
      <c r="B5125" s="107"/>
      <c r="C5125" s="107"/>
      <c r="D5125" s="107"/>
      <c r="E5125" s="118" t="s">
        <v>21</v>
      </c>
      <c r="F5125" s="118"/>
      <c r="G5125" s="119">
        <f>G5124</f>
        <v>15.86</v>
      </c>
      <c r="AE5125" s="6" t="s">
        <v>21</v>
      </c>
      <c r="AG5125" s="104">
        <v>21.15</v>
      </c>
    </row>
    <row r="5126" spans="1:33" ht="9.9499999999999993" customHeight="1">
      <c r="A5126" s="107"/>
      <c r="B5126" s="107"/>
      <c r="C5126" s="108"/>
      <c r="D5126" s="108"/>
      <c r="E5126" s="107"/>
      <c r="F5126" s="107"/>
      <c r="G5126" s="107"/>
    </row>
    <row r="5127" spans="1:33" ht="20.100000000000001" customHeight="1">
      <c r="A5127" s="109" t="s">
        <v>1560</v>
      </c>
      <c r="B5127" s="109"/>
      <c r="C5127" s="109"/>
      <c r="D5127" s="109"/>
      <c r="E5127" s="109"/>
      <c r="F5127" s="109"/>
      <c r="G5127" s="109"/>
      <c r="AA5127" s="6" t="s">
        <v>1560</v>
      </c>
    </row>
    <row r="5128" spans="1:33" ht="15" customHeight="1">
      <c r="A5128" s="110" t="s">
        <v>63</v>
      </c>
      <c r="B5128" s="110"/>
      <c r="C5128" s="111" t="s">
        <v>2</v>
      </c>
      <c r="D5128" s="111" t="s">
        <v>3</v>
      </c>
      <c r="E5128" s="111" t="s">
        <v>4</v>
      </c>
      <c r="F5128" s="111" t="s">
        <v>5</v>
      </c>
      <c r="G5128" s="111" t="s">
        <v>6</v>
      </c>
      <c r="AA5128" s="6" t="s">
        <v>63</v>
      </c>
      <c r="AC5128" s="6" t="s">
        <v>2</v>
      </c>
      <c r="AD5128" s="6" t="s">
        <v>3</v>
      </c>
      <c r="AE5128" s="6" t="s">
        <v>4</v>
      </c>
      <c r="AF5128" s="104" t="s">
        <v>5</v>
      </c>
      <c r="AG5128" s="104" t="s">
        <v>6</v>
      </c>
    </row>
    <row r="5129" spans="1:33" ht="15" customHeight="1">
      <c r="A5129" s="112">
        <v>39607</v>
      </c>
      <c r="B5129" s="113" t="s">
        <v>1561</v>
      </c>
      <c r="C5129" s="112" t="s">
        <v>8</v>
      </c>
      <c r="D5129" s="112" t="s">
        <v>644</v>
      </c>
      <c r="E5129" s="114">
        <v>1</v>
      </c>
      <c r="F5129" s="115">
        <f>0.75*AF5129</f>
        <v>33.869999999999997</v>
      </c>
      <c r="G5129" s="115">
        <f>ROUND(F5129*E5129,2)</f>
        <v>33.869999999999997</v>
      </c>
      <c r="AA5129" s="6">
        <v>39607</v>
      </c>
      <c r="AB5129" s="6" t="s">
        <v>1561</v>
      </c>
      <c r="AC5129" s="6" t="s">
        <v>8</v>
      </c>
      <c r="AD5129" s="6" t="s">
        <v>644</v>
      </c>
      <c r="AE5129" s="6">
        <v>1</v>
      </c>
      <c r="AF5129" s="104">
        <v>45.16</v>
      </c>
      <c r="AG5129" s="104">
        <v>45.16</v>
      </c>
    </row>
    <row r="5130" spans="1:33" ht="15" customHeight="1">
      <c r="A5130" s="107"/>
      <c r="B5130" s="107"/>
      <c r="C5130" s="107"/>
      <c r="D5130" s="107"/>
      <c r="E5130" s="116" t="s">
        <v>75</v>
      </c>
      <c r="F5130" s="116"/>
      <c r="G5130" s="117">
        <f>SUM(G5128:G5129)</f>
        <v>33.869999999999997</v>
      </c>
      <c r="AE5130" s="6" t="s">
        <v>75</v>
      </c>
      <c r="AG5130" s="104">
        <v>45.16</v>
      </c>
    </row>
    <row r="5131" spans="1:33" ht="15" customHeight="1">
      <c r="A5131" s="110" t="s">
        <v>14</v>
      </c>
      <c r="B5131" s="110"/>
      <c r="C5131" s="111" t="s">
        <v>2</v>
      </c>
      <c r="D5131" s="111" t="s">
        <v>3</v>
      </c>
      <c r="E5131" s="111" t="s">
        <v>4</v>
      </c>
      <c r="F5131" s="111" t="s">
        <v>5</v>
      </c>
      <c r="G5131" s="111" t="s">
        <v>6</v>
      </c>
      <c r="AA5131" s="6" t="s">
        <v>14</v>
      </c>
      <c r="AC5131" s="6" t="s">
        <v>2</v>
      </c>
      <c r="AD5131" s="6" t="s">
        <v>3</v>
      </c>
      <c r="AE5131" s="6" t="s">
        <v>4</v>
      </c>
      <c r="AF5131" s="104" t="s">
        <v>5</v>
      </c>
      <c r="AG5131" s="104" t="s">
        <v>6</v>
      </c>
    </row>
    <row r="5132" spans="1:33" ht="15" customHeight="1">
      <c r="A5132" s="112">
        <v>88247</v>
      </c>
      <c r="B5132" s="113" t="s">
        <v>2172</v>
      </c>
      <c r="C5132" s="112" t="s">
        <v>8</v>
      </c>
      <c r="D5132" s="112" t="s">
        <v>60</v>
      </c>
      <c r="E5132" s="114">
        <v>0.2</v>
      </c>
      <c r="F5132" s="115">
        <f t="shared" ref="F5132:F5133" si="1386">IF(D5132="H",$K$9*AF5132,$K$10*AF5132)</f>
        <v>13.5975</v>
      </c>
      <c r="G5132" s="115">
        <f t="shared" ref="G5132:G5133" si="1387">ROUND(F5132*E5132,2)</f>
        <v>2.72</v>
      </c>
      <c r="AA5132" s="6">
        <v>88247</v>
      </c>
      <c r="AB5132" s="6" t="s">
        <v>2172</v>
      </c>
      <c r="AC5132" s="6" t="s">
        <v>8</v>
      </c>
      <c r="AD5132" s="6" t="s">
        <v>60</v>
      </c>
      <c r="AE5132" s="6">
        <v>0.2</v>
      </c>
      <c r="AF5132" s="104">
        <v>18.13</v>
      </c>
      <c r="AG5132" s="104">
        <v>3.63</v>
      </c>
    </row>
    <row r="5133" spans="1:33" ht="15" customHeight="1">
      <c r="A5133" s="112">
        <v>88264</v>
      </c>
      <c r="B5133" s="113" t="s">
        <v>2073</v>
      </c>
      <c r="C5133" s="112" t="s">
        <v>8</v>
      </c>
      <c r="D5133" s="112" t="s">
        <v>60</v>
      </c>
      <c r="E5133" s="114">
        <v>0.2</v>
      </c>
      <c r="F5133" s="115">
        <f t="shared" si="1386"/>
        <v>16.484999999999999</v>
      </c>
      <c r="G5133" s="115">
        <f t="shared" si="1387"/>
        <v>3.3</v>
      </c>
      <c r="AA5133" s="6">
        <v>88264</v>
      </c>
      <c r="AB5133" s="6" t="s">
        <v>2073</v>
      </c>
      <c r="AC5133" s="6" t="s">
        <v>8</v>
      </c>
      <c r="AD5133" s="6" t="s">
        <v>60</v>
      </c>
      <c r="AE5133" s="6">
        <v>0.2</v>
      </c>
      <c r="AF5133" s="104">
        <v>21.98</v>
      </c>
      <c r="AG5133" s="104">
        <v>4.4000000000000004</v>
      </c>
    </row>
    <row r="5134" spans="1:33" ht="15" customHeight="1">
      <c r="A5134" s="107"/>
      <c r="B5134" s="107"/>
      <c r="C5134" s="107"/>
      <c r="D5134" s="107"/>
      <c r="E5134" s="116" t="s">
        <v>17</v>
      </c>
      <c r="F5134" s="116"/>
      <c r="G5134" s="117">
        <f>SUM(G5132:G5133)</f>
        <v>6.02</v>
      </c>
      <c r="AE5134" s="6" t="s">
        <v>17</v>
      </c>
      <c r="AG5134" s="104">
        <v>8.0300000000000011</v>
      </c>
    </row>
    <row r="5135" spans="1:33" ht="15" customHeight="1">
      <c r="A5135" s="107"/>
      <c r="B5135" s="107"/>
      <c r="C5135" s="107"/>
      <c r="D5135" s="107"/>
      <c r="E5135" s="118" t="s">
        <v>21</v>
      </c>
      <c r="F5135" s="118"/>
      <c r="G5135" s="119">
        <f>G5134+G5130</f>
        <v>39.89</v>
      </c>
      <c r="AE5135" s="6" t="s">
        <v>21</v>
      </c>
      <c r="AG5135" s="104">
        <v>53.19</v>
      </c>
    </row>
    <row r="5136" spans="1:33" ht="9.9499999999999993" customHeight="1">
      <c r="A5136" s="107"/>
      <c r="B5136" s="107"/>
      <c r="C5136" s="108"/>
      <c r="D5136" s="108"/>
      <c r="E5136" s="107"/>
      <c r="F5136" s="107"/>
      <c r="G5136" s="107"/>
    </row>
    <row r="5137" spans="1:33" ht="20.100000000000001" customHeight="1">
      <c r="A5137" s="109" t="s">
        <v>1562</v>
      </c>
      <c r="B5137" s="109"/>
      <c r="C5137" s="109"/>
      <c r="D5137" s="109"/>
      <c r="E5137" s="109"/>
      <c r="F5137" s="109"/>
      <c r="G5137" s="109"/>
      <c r="AA5137" s="6" t="s">
        <v>1562</v>
      </c>
    </row>
    <row r="5138" spans="1:33" ht="15" customHeight="1">
      <c r="A5138" s="110" t="s">
        <v>63</v>
      </c>
      <c r="B5138" s="110"/>
      <c r="C5138" s="111" t="s">
        <v>2</v>
      </c>
      <c r="D5138" s="111" t="s">
        <v>3</v>
      </c>
      <c r="E5138" s="111" t="s">
        <v>4</v>
      </c>
      <c r="F5138" s="111" t="s">
        <v>5</v>
      </c>
      <c r="G5138" s="111" t="s">
        <v>6</v>
      </c>
      <c r="AA5138" s="6" t="s">
        <v>63</v>
      </c>
      <c r="AC5138" s="6" t="s">
        <v>2</v>
      </c>
      <c r="AD5138" s="6" t="s">
        <v>3</v>
      </c>
      <c r="AE5138" s="6" t="s">
        <v>4</v>
      </c>
      <c r="AF5138" s="104" t="s">
        <v>5</v>
      </c>
      <c r="AG5138" s="104" t="s">
        <v>6</v>
      </c>
    </row>
    <row r="5139" spans="1:33" ht="15" customHeight="1">
      <c r="A5139" s="112">
        <v>39606</v>
      </c>
      <c r="B5139" s="113" t="s">
        <v>1563</v>
      </c>
      <c r="C5139" s="112" t="s">
        <v>8</v>
      </c>
      <c r="D5139" s="112" t="s">
        <v>644</v>
      </c>
      <c r="E5139" s="114">
        <v>1</v>
      </c>
      <c r="F5139" s="115">
        <f>0.75*AF5139</f>
        <v>25.035000000000004</v>
      </c>
      <c r="G5139" s="115">
        <f>ROUND(F5139*E5139,2)</f>
        <v>25.04</v>
      </c>
      <c r="AA5139" s="6">
        <v>39606</v>
      </c>
      <c r="AB5139" s="6" t="s">
        <v>1563</v>
      </c>
      <c r="AC5139" s="6" t="s">
        <v>8</v>
      </c>
      <c r="AD5139" s="6" t="s">
        <v>644</v>
      </c>
      <c r="AE5139" s="6">
        <v>1</v>
      </c>
      <c r="AF5139" s="104">
        <v>33.380000000000003</v>
      </c>
      <c r="AG5139" s="104">
        <v>33.380000000000003</v>
      </c>
    </row>
    <row r="5140" spans="1:33" ht="15" customHeight="1">
      <c r="A5140" s="107"/>
      <c r="B5140" s="107"/>
      <c r="C5140" s="107"/>
      <c r="D5140" s="107"/>
      <c r="E5140" s="116" t="s">
        <v>75</v>
      </c>
      <c r="F5140" s="116"/>
      <c r="G5140" s="117">
        <f>SUM(G5138:G5139)</f>
        <v>25.04</v>
      </c>
      <c r="AE5140" s="6" t="s">
        <v>75</v>
      </c>
      <c r="AG5140" s="104">
        <v>33.380000000000003</v>
      </c>
    </row>
    <row r="5141" spans="1:33" ht="15" customHeight="1">
      <c r="A5141" s="110" t="s">
        <v>14</v>
      </c>
      <c r="B5141" s="110"/>
      <c r="C5141" s="111" t="s">
        <v>2</v>
      </c>
      <c r="D5141" s="111" t="s">
        <v>3</v>
      </c>
      <c r="E5141" s="111" t="s">
        <v>4</v>
      </c>
      <c r="F5141" s="111" t="s">
        <v>5</v>
      </c>
      <c r="G5141" s="111" t="s">
        <v>6</v>
      </c>
      <c r="AA5141" s="6" t="s">
        <v>14</v>
      </c>
      <c r="AC5141" s="6" t="s">
        <v>2</v>
      </c>
      <c r="AD5141" s="6" t="s">
        <v>3</v>
      </c>
      <c r="AE5141" s="6" t="s">
        <v>4</v>
      </c>
      <c r="AF5141" s="104" t="s">
        <v>5</v>
      </c>
      <c r="AG5141" s="104" t="s">
        <v>6</v>
      </c>
    </row>
    <row r="5142" spans="1:33" ht="15" customHeight="1">
      <c r="A5142" s="112">
        <v>88247</v>
      </c>
      <c r="B5142" s="113" t="s">
        <v>2172</v>
      </c>
      <c r="C5142" s="112" t="s">
        <v>8</v>
      </c>
      <c r="D5142" s="112" t="s">
        <v>60</v>
      </c>
      <c r="E5142" s="114">
        <v>0.2</v>
      </c>
      <c r="F5142" s="115">
        <f t="shared" ref="F5142:F5143" si="1388">IF(D5142="H",$K$9*AF5142,$K$10*AF5142)</f>
        <v>13.5975</v>
      </c>
      <c r="G5142" s="115">
        <f t="shared" ref="G5142:G5143" si="1389">ROUND(F5142*E5142,2)</f>
        <v>2.72</v>
      </c>
      <c r="AA5142" s="6">
        <v>88247</v>
      </c>
      <c r="AB5142" s="6" t="s">
        <v>2172</v>
      </c>
      <c r="AC5142" s="6" t="s">
        <v>8</v>
      </c>
      <c r="AD5142" s="6" t="s">
        <v>60</v>
      </c>
      <c r="AE5142" s="6">
        <v>0.2</v>
      </c>
      <c r="AF5142" s="104">
        <v>18.13</v>
      </c>
      <c r="AG5142" s="104">
        <v>3.63</v>
      </c>
    </row>
    <row r="5143" spans="1:33" ht="15" customHeight="1">
      <c r="A5143" s="112">
        <v>88264</v>
      </c>
      <c r="B5143" s="113" t="s">
        <v>2073</v>
      </c>
      <c r="C5143" s="112" t="s">
        <v>8</v>
      </c>
      <c r="D5143" s="112" t="s">
        <v>60</v>
      </c>
      <c r="E5143" s="114">
        <v>0.2</v>
      </c>
      <c r="F5143" s="115">
        <f t="shared" si="1388"/>
        <v>16.484999999999999</v>
      </c>
      <c r="G5143" s="115">
        <f t="shared" si="1389"/>
        <v>3.3</v>
      </c>
      <c r="AA5143" s="6">
        <v>88264</v>
      </c>
      <c r="AB5143" s="6" t="s">
        <v>2073</v>
      </c>
      <c r="AC5143" s="6" t="s">
        <v>8</v>
      </c>
      <c r="AD5143" s="6" t="s">
        <v>60</v>
      </c>
      <c r="AE5143" s="6">
        <v>0.2</v>
      </c>
      <c r="AF5143" s="104">
        <v>21.98</v>
      </c>
      <c r="AG5143" s="104">
        <v>4.4000000000000004</v>
      </c>
    </row>
    <row r="5144" spans="1:33" ht="15" customHeight="1">
      <c r="A5144" s="107"/>
      <c r="B5144" s="107"/>
      <c r="C5144" s="107"/>
      <c r="D5144" s="107"/>
      <c r="E5144" s="116" t="s">
        <v>17</v>
      </c>
      <c r="F5144" s="116"/>
      <c r="G5144" s="117">
        <f>SUM(G5142:G5143)</f>
        <v>6.02</v>
      </c>
      <c r="AE5144" s="6" t="s">
        <v>17</v>
      </c>
      <c r="AG5144" s="104">
        <v>8.0300000000000011</v>
      </c>
    </row>
    <row r="5145" spans="1:33" ht="15" customHeight="1">
      <c r="A5145" s="107"/>
      <c r="B5145" s="107"/>
      <c r="C5145" s="107"/>
      <c r="D5145" s="107"/>
      <c r="E5145" s="118" t="s">
        <v>21</v>
      </c>
      <c r="F5145" s="118"/>
      <c r="G5145" s="119">
        <f>G5144+G5140</f>
        <v>31.06</v>
      </c>
      <c r="AE5145" s="6" t="s">
        <v>21</v>
      </c>
      <c r="AG5145" s="104">
        <v>41.410000000000004</v>
      </c>
    </row>
    <row r="5146" spans="1:33" ht="9.9499999999999993" customHeight="1">
      <c r="A5146" s="107"/>
      <c r="B5146" s="107"/>
      <c r="C5146" s="108"/>
      <c r="D5146" s="108"/>
      <c r="E5146" s="107"/>
      <c r="F5146" s="107"/>
      <c r="G5146" s="107"/>
    </row>
    <row r="5147" spans="1:33" ht="20.100000000000001" customHeight="1">
      <c r="A5147" s="109" t="s">
        <v>1564</v>
      </c>
      <c r="B5147" s="109"/>
      <c r="C5147" s="109"/>
      <c r="D5147" s="109"/>
      <c r="E5147" s="109"/>
      <c r="F5147" s="109"/>
      <c r="G5147" s="109"/>
      <c r="AA5147" s="6" t="s">
        <v>1564</v>
      </c>
    </row>
    <row r="5148" spans="1:33" ht="15" customHeight="1">
      <c r="A5148" s="110" t="s">
        <v>63</v>
      </c>
      <c r="B5148" s="110"/>
      <c r="C5148" s="111" t="s">
        <v>2</v>
      </c>
      <c r="D5148" s="111" t="s">
        <v>3</v>
      </c>
      <c r="E5148" s="111" t="s">
        <v>4</v>
      </c>
      <c r="F5148" s="111" t="s">
        <v>5</v>
      </c>
      <c r="G5148" s="111" t="s">
        <v>6</v>
      </c>
      <c r="AA5148" s="6" t="s">
        <v>63</v>
      </c>
      <c r="AC5148" s="6" t="s">
        <v>2</v>
      </c>
      <c r="AD5148" s="6" t="s">
        <v>3</v>
      </c>
      <c r="AE5148" s="6" t="s">
        <v>4</v>
      </c>
      <c r="AF5148" s="104" t="s">
        <v>5</v>
      </c>
      <c r="AG5148" s="104" t="s">
        <v>6</v>
      </c>
    </row>
    <row r="5149" spans="1:33" ht="20.100000000000001" customHeight="1">
      <c r="A5149" s="112" t="s">
        <v>1565</v>
      </c>
      <c r="B5149" s="113" t="s">
        <v>1566</v>
      </c>
      <c r="C5149" s="112" t="s">
        <v>48</v>
      </c>
      <c r="D5149" s="112" t="s">
        <v>66</v>
      </c>
      <c r="E5149" s="114">
        <v>1</v>
      </c>
      <c r="F5149" s="115">
        <f>0.75*AF5149</f>
        <v>62.497500000000002</v>
      </c>
      <c r="G5149" s="115">
        <f>ROUND(F5149*E5149,2)</f>
        <v>62.5</v>
      </c>
      <c r="AA5149" s="6" t="s">
        <v>1565</v>
      </c>
      <c r="AB5149" s="6" t="s">
        <v>1566</v>
      </c>
      <c r="AC5149" s="6" t="s">
        <v>48</v>
      </c>
      <c r="AD5149" s="6" t="s">
        <v>66</v>
      </c>
      <c r="AE5149" s="6">
        <v>1</v>
      </c>
      <c r="AF5149" s="104">
        <v>83.33</v>
      </c>
      <c r="AG5149" s="104">
        <v>83.33</v>
      </c>
    </row>
    <row r="5150" spans="1:33" ht="15" customHeight="1">
      <c r="A5150" s="107"/>
      <c r="B5150" s="107"/>
      <c r="C5150" s="107"/>
      <c r="D5150" s="107"/>
      <c r="E5150" s="116" t="s">
        <v>75</v>
      </c>
      <c r="F5150" s="116"/>
      <c r="G5150" s="117">
        <f>SUM(G5148:G5149)</f>
        <v>62.5</v>
      </c>
      <c r="AE5150" s="6" t="s">
        <v>75</v>
      </c>
      <c r="AG5150" s="104">
        <v>83.33</v>
      </c>
    </row>
    <row r="5151" spans="1:33" ht="15" customHeight="1">
      <c r="A5151" s="110" t="s">
        <v>14</v>
      </c>
      <c r="B5151" s="110"/>
      <c r="C5151" s="111" t="s">
        <v>2</v>
      </c>
      <c r="D5151" s="111" t="s">
        <v>3</v>
      </c>
      <c r="E5151" s="111" t="s">
        <v>4</v>
      </c>
      <c r="F5151" s="111" t="s">
        <v>5</v>
      </c>
      <c r="G5151" s="111" t="s">
        <v>6</v>
      </c>
      <c r="AA5151" s="6" t="s">
        <v>14</v>
      </c>
      <c r="AC5151" s="6" t="s">
        <v>2</v>
      </c>
      <c r="AD5151" s="6" t="s">
        <v>3</v>
      </c>
      <c r="AE5151" s="6" t="s">
        <v>4</v>
      </c>
      <c r="AF5151" s="104" t="s">
        <v>5</v>
      </c>
      <c r="AG5151" s="104" t="s">
        <v>6</v>
      </c>
    </row>
    <row r="5152" spans="1:33" ht="15" customHeight="1">
      <c r="A5152" s="112">
        <v>88316</v>
      </c>
      <c r="B5152" s="113" t="s">
        <v>128</v>
      </c>
      <c r="C5152" s="112" t="s">
        <v>8</v>
      </c>
      <c r="D5152" s="112" t="s">
        <v>60</v>
      </c>
      <c r="E5152" s="114">
        <v>0.6</v>
      </c>
      <c r="F5152" s="115">
        <f t="shared" ref="F5152:F5153" si="1390">IF(D5152="H",$K$9*AF5152,$K$10*AF5152)</f>
        <v>12.84</v>
      </c>
      <c r="G5152" s="115">
        <f t="shared" ref="G5152:G5153" si="1391">ROUND(F5152*E5152,2)</f>
        <v>7.7</v>
      </c>
      <c r="AA5152" s="6">
        <v>88316</v>
      </c>
      <c r="AB5152" s="6" t="s">
        <v>128</v>
      </c>
      <c r="AC5152" s="6" t="s">
        <v>8</v>
      </c>
      <c r="AD5152" s="6" t="s">
        <v>60</v>
      </c>
      <c r="AE5152" s="6">
        <v>0.6</v>
      </c>
      <c r="AF5152" s="104">
        <v>17.12</v>
      </c>
      <c r="AG5152" s="104">
        <v>10.27</v>
      </c>
    </row>
    <row r="5153" spans="1:33" ht="15" customHeight="1">
      <c r="A5153" s="112">
        <v>88264</v>
      </c>
      <c r="B5153" s="113" t="s">
        <v>2073</v>
      </c>
      <c r="C5153" s="112" t="s">
        <v>8</v>
      </c>
      <c r="D5153" s="112" t="s">
        <v>60</v>
      </c>
      <c r="E5153" s="114">
        <v>0.6</v>
      </c>
      <c r="F5153" s="115">
        <f t="shared" si="1390"/>
        <v>16.484999999999999</v>
      </c>
      <c r="G5153" s="115">
        <f t="shared" si="1391"/>
        <v>9.89</v>
      </c>
      <c r="AA5153" s="6">
        <v>88264</v>
      </c>
      <c r="AB5153" s="6" t="s">
        <v>2073</v>
      </c>
      <c r="AC5153" s="6" t="s">
        <v>8</v>
      </c>
      <c r="AD5153" s="6" t="s">
        <v>60</v>
      </c>
      <c r="AE5153" s="6">
        <v>0.6</v>
      </c>
      <c r="AF5153" s="104">
        <v>21.98</v>
      </c>
      <c r="AG5153" s="104">
        <v>13.19</v>
      </c>
    </row>
    <row r="5154" spans="1:33" ht="15" customHeight="1">
      <c r="A5154" s="107"/>
      <c r="B5154" s="107"/>
      <c r="C5154" s="107"/>
      <c r="D5154" s="107"/>
      <c r="E5154" s="116" t="s">
        <v>17</v>
      </c>
      <c r="F5154" s="116"/>
      <c r="G5154" s="117">
        <f>SUM(G5152:G5153)</f>
        <v>17.59</v>
      </c>
      <c r="AE5154" s="6" t="s">
        <v>17</v>
      </c>
      <c r="AG5154" s="104">
        <v>23.46</v>
      </c>
    </row>
    <row r="5155" spans="1:33" ht="15" customHeight="1">
      <c r="A5155" s="107"/>
      <c r="B5155" s="107"/>
      <c r="C5155" s="107"/>
      <c r="D5155" s="107"/>
      <c r="E5155" s="118" t="s">
        <v>21</v>
      </c>
      <c r="F5155" s="118"/>
      <c r="G5155" s="119">
        <f>G5154+G5150</f>
        <v>80.09</v>
      </c>
      <c r="AE5155" s="6" t="s">
        <v>21</v>
      </c>
      <c r="AG5155" s="104">
        <v>106.78999999999999</v>
      </c>
    </row>
    <row r="5156" spans="1:33" ht="9.9499999999999993" customHeight="1">
      <c r="A5156" s="107"/>
      <c r="B5156" s="107"/>
      <c r="C5156" s="108"/>
      <c r="D5156" s="108"/>
      <c r="E5156" s="107"/>
      <c r="F5156" s="107"/>
      <c r="G5156" s="107"/>
    </row>
    <row r="5157" spans="1:33" ht="20.100000000000001" customHeight="1">
      <c r="A5157" s="109" t="s">
        <v>1567</v>
      </c>
      <c r="B5157" s="109"/>
      <c r="C5157" s="109"/>
      <c r="D5157" s="109"/>
      <c r="E5157" s="109"/>
      <c r="F5157" s="109"/>
      <c r="G5157" s="109"/>
      <c r="AA5157" s="6" t="s">
        <v>1567</v>
      </c>
    </row>
    <row r="5158" spans="1:33" ht="15" customHeight="1">
      <c r="A5158" s="110" t="s">
        <v>63</v>
      </c>
      <c r="B5158" s="110"/>
      <c r="C5158" s="111" t="s">
        <v>2</v>
      </c>
      <c r="D5158" s="111" t="s">
        <v>3</v>
      </c>
      <c r="E5158" s="111" t="s">
        <v>4</v>
      </c>
      <c r="F5158" s="111" t="s">
        <v>5</v>
      </c>
      <c r="G5158" s="111" t="s">
        <v>6</v>
      </c>
      <c r="AA5158" s="6" t="s">
        <v>63</v>
      </c>
      <c r="AC5158" s="6" t="s">
        <v>2</v>
      </c>
      <c r="AD5158" s="6" t="s">
        <v>3</v>
      </c>
      <c r="AE5158" s="6" t="s">
        <v>4</v>
      </c>
      <c r="AF5158" s="104" t="s">
        <v>5</v>
      </c>
      <c r="AG5158" s="104" t="s">
        <v>6</v>
      </c>
    </row>
    <row r="5159" spans="1:33" ht="15" customHeight="1">
      <c r="A5159" s="112" t="s">
        <v>1568</v>
      </c>
      <c r="B5159" s="113" t="s">
        <v>1569</v>
      </c>
      <c r="C5159" s="112" t="s">
        <v>8</v>
      </c>
      <c r="D5159" s="112" t="s">
        <v>644</v>
      </c>
      <c r="E5159" s="114">
        <v>1</v>
      </c>
      <c r="F5159" s="115">
        <f>0.75*AF5159</f>
        <v>620.70749999999998</v>
      </c>
      <c r="G5159" s="115">
        <f>ROUND(F5159*E5159,2)</f>
        <v>620.71</v>
      </c>
      <c r="AA5159" s="6" t="s">
        <v>1568</v>
      </c>
      <c r="AB5159" s="6" t="s">
        <v>1569</v>
      </c>
      <c r="AC5159" s="6" t="s">
        <v>8</v>
      </c>
      <c r="AD5159" s="6" t="s">
        <v>644</v>
      </c>
      <c r="AE5159" s="6">
        <v>1</v>
      </c>
      <c r="AF5159" s="104">
        <v>827.61</v>
      </c>
      <c r="AG5159" s="104">
        <v>827.61</v>
      </c>
    </row>
    <row r="5160" spans="1:33" ht="15" customHeight="1">
      <c r="A5160" s="107"/>
      <c r="B5160" s="107"/>
      <c r="C5160" s="107"/>
      <c r="D5160" s="107"/>
      <c r="E5160" s="116" t="s">
        <v>75</v>
      </c>
      <c r="F5160" s="116"/>
      <c r="G5160" s="117">
        <f>SUM(G5158:G5159)</f>
        <v>620.71</v>
      </c>
      <c r="AE5160" s="6" t="s">
        <v>75</v>
      </c>
      <c r="AG5160" s="104">
        <v>827.61</v>
      </c>
    </row>
    <row r="5161" spans="1:33" ht="15" customHeight="1">
      <c r="A5161" s="110" t="s">
        <v>14</v>
      </c>
      <c r="B5161" s="110"/>
      <c r="C5161" s="111" t="s">
        <v>2</v>
      </c>
      <c r="D5161" s="111" t="s">
        <v>3</v>
      </c>
      <c r="E5161" s="111" t="s">
        <v>4</v>
      </c>
      <c r="F5161" s="111" t="s">
        <v>5</v>
      </c>
      <c r="G5161" s="111" t="s">
        <v>6</v>
      </c>
      <c r="AA5161" s="6" t="s">
        <v>14</v>
      </c>
      <c r="AC5161" s="6" t="s">
        <v>2</v>
      </c>
      <c r="AD5161" s="6" t="s">
        <v>3</v>
      </c>
      <c r="AE5161" s="6" t="s">
        <v>4</v>
      </c>
      <c r="AF5161" s="104" t="s">
        <v>5</v>
      </c>
      <c r="AG5161" s="104" t="s">
        <v>6</v>
      </c>
    </row>
    <row r="5162" spans="1:33" ht="15" customHeight="1">
      <c r="A5162" s="112">
        <v>88247</v>
      </c>
      <c r="B5162" s="113" t="s">
        <v>2172</v>
      </c>
      <c r="C5162" s="112" t="s">
        <v>8</v>
      </c>
      <c r="D5162" s="112" t="s">
        <v>60</v>
      </c>
      <c r="E5162" s="114">
        <v>0.3</v>
      </c>
      <c r="F5162" s="115">
        <f t="shared" ref="F5162:F5163" si="1392">IF(D5162="H",$K$9*AF5162,$K$10*AF5162)</f>
        <v>13.5975</v>
      </c>
      <c r="G5162" s="115">
        <f t="shared" ref="G5162:G5163" si="1393">ROUND(F5162*E5162,2)</f>
        <v>4.08</v>
      </c>
      <c r="AA5162" s="6">
        <v>88247</v>
      </c>
      <c r="AB5162" s="6" t="s">
        <v>2172</v>
      </c>
      <c r="AC5162" s="6" t="s">
        <v>8</v>
      </c>
      <c r="AD5162" s="6" t="s">
        <v>60</v>
      </c>
      <c r="AE5162" s="6">
        <v>0.3</v>
      </c>
      <c r="AF5162" s="104">
        <v>18.13</v>
      </c>
      <c r="AG5162" s="104">
        <v>5.44</v>
      </c>
    </row>
    <row r="5163" spans="1:33" ht="15" customHeight="1">
      <c r="A5163" s="112">
        <v>88264</v>
      </c>
      <c r="B5163" s="113" t="s">
        <v>2073</v>
      </c>
      <c r="C5163" s="112" t="s">
        <v>8</v>
      </c>
      <c r="D5163" s="112" t="s">
        <v>60</v>
      </c>
      <c r="E5163" s="114">
        <v>0.3</v>
      </c>
      <c r="F5163" s="115">
        <f t="shared" si="1392"/>
        <v>16.484999999999999</v>
      </c>
      <c r="G5163" s="115">
        <f t="shared" si="1393"/>
        <v>4.95</v>
      </c>
      <c r="AA5163" s="6">
        <v>88264</v>
      </c>
      <c r="AB5163" s="6" t="s">
        <v>2073</v>
      </c>
      <c r="AC5163" s="6" t="s">
        <v>8</v>
      </c>
      <c r="AD5163" s="6" t="s">
        <v>60</v>
      </c>
      <c r="AE5163" s="6">
        <v>0.3</v>
      </c>
      <c r="AF5163" s="104">
        <v>21.98</v>
      </c>
      <c r="AG5163" s="104">
        <v>6.59</v>
      </c>
    </row>
    <row r="5164" spans="1:33" ht="15" customHeight="1">
      <c r="A5164" s="107"/>
      <c r="B5164" s="107"/>
      <c r="C5164" s="107"/>
      <c r="D5164" s="107"/>
      <c r="E5164" s="116" t="s">
        <v>17</v>
      </c>
      <c r="F5164" s="116"/>
      <c r="G5164" s="117">
        <f>SUM(G5162:G5163)</f>
        <v>9.0300000000000011</v>
      </c>
      <c r="AE5164" s="6" t="s">
        <v>17</v>
      </c>
      <c r="AG5164" s="104">
        <v>12.030000000000001</v>
      </c>
    </row>
    <row r="5165" spans="1:33" ht="15" customHeight="1">
      <c r="A5165" s="107"/>
      <c r="B5165" s="107"/>
      <c r="C5165" s="107"/>
      <c r="D5165" s="107"/>
      <c r="E5165" s="118" t="s">
        <v>21</v>
      </c>
      <c r="F5165" s="118"/>
      <c r="G5165" s="119">
        <f>G5164+G5160</f>
        <v>629.74</v>
      </c>
      <c r="AE5165" s="6" t="s">
        <v>21</v>
      </c>
      <c r="AG5165" s="104">
        <v>839.64</v>
      </c>
    </row>
    <row r="5166" spans="1:33" ht="9.9499999999999993" customHeight="1">
      <c r="A5166" s="107"/>
      <c r="B5166" s="107"/>
      <c r="C5166" s="108"/>
      <c r="D5166" s="108"/>
      <c r="E5166" s="107"/>
      <c r="F5166" s="107"/>
      <c r="G5166" s="107"/>
    </row>
    <row r="5167" spans="1:33" ht="20.100000000000001" customHeight="1">
      <c r="A5167" s="109" t="s">
        <v>1570</v>
      </c>
      <c r="B5167" s="109"/>
      <c r="C5167" s="109"/>
      <c r="D5167" s="109"/>
      <c r="E5167" s="109"/>
      <c r="F5167" s="109"/>
      <c r="G5167" s="109"/>
      <c r="AA5167" s="6" t="s">
        <v>1570</v>
      </c>
    </row>
    <row r="5168" spans="1:33" ht="15" customHeight="1">
      <c r="A5168" s="110" t="s">
        <v>63</v>
      </c>
      <c r="B5168" s="110"/>
      <c r="C5168" s="111" t="s">
        <v>2</v>
      </c>
      <c r="D5168" s="111" t="s">
        <v>3</v>
      </c>
      <c r="E5168" s="111" t="s">
        <v>4</v>
      </c>
      <c r="F5168" s="111" t="s">
        <v>5</v>
      </c>
      <c r="G5168" s="111" t="s">
        <v>6</v>
      </c>
      <c r="AA5168" s="6" t="s">
        <v>63</v>
      </c>
      <c r="AC5168" s="6" t="s">
        <v>2</v>
      </c>
      <c r="AD5168" s="6" t="s">
        <v>3</v>
      </c>
      <c r="AE5168" s="6" t="s">
        <v>4</v>
      </c>
      <c r="AF5168" s="104" t="s">
        <v>5</v>
      </c>
      <c r="AG5168" s="104" t="s">
        <v>6</v>
      </c>
    </row>
    <row r="5169" spans="1:33" ht="20.100000000000001" customHeight="1">
      <c r="A5169" s="112"/>
      <c r="B5169" s="113" t="s">
        <v>1571</v>
      </c>
      <c r="C5169" s="112" t="s">
        <v>2124</v>
      </c>
      <c r="D5169" s="112" t="s">
        <v>55</v>
      </c>
      <c r="E5169" s="114">
        <v>1</v>
      </c>
      <c r="F5169" s="115">
        <f>0.75*AF5169</f>
        <v>301.41750000000002</v>
      </c>
      <c r="G5169" s="115">
        <f t="shared" ref="G5169" si="1394">ROUND(F5169*E5169,2)</f>
        <v>301.42</v>
      </c>
      <c r="AB5169" s="6" t="s">
        <v>1571</v>
      </c>
      <c r="AC5169" s="6" t="s">
        <v>2124</v>
      </c>
      <c r="AD5169" s="6" t="s">
        <v>55</v>
      </c>
      <c r="AE5169" s="6">
        <v>1</v>
      </c>
      <c r="AF5169" s="104">
        <v>401.89</v>
      </c>
      <c r="AG5169" s="104">
        <v>401.89</v>
      </c>
    </row>
    <row r="5170" spans="1:33" ht="15" customHeight="1">
      <c r="A5170" s="107"/>
      <c r="B5170" s="107"/>
      <c r="C5170" s="107"/>
      <c r="D5170" s="107"/>
      <c r="E5170" s="116" t="s">
        <v>75</v>
      </c>
      <c r="F5170" s="116"/>
      <c r="G5170" s="117">
        <f>SUM(G5168:G5169)</f>
        <v>301.42</v>
      </c>
      <c r="AE5170" s="6" t="s">
        <v>75</v>
      </c>
      <c r="AG5170" s="104">
        <v>401.89</v>
      </c>
    </row>
    <row r="5171" spans="1:33" ht="15" customHeight="1">
      <c r="A5171" s="110" t="s">
        <v>14</v>
      </c>
      <c r="B5171" s="110"/>
      <c r="C5171" s="111" t="s">
        <v>2</v>
      </c>
      <c r="D5171" s="111" t="s">
        <v>3</v>
      </c>
      <c r="E5171" s="111" t="s">
        <v>4</v>
      </c>
      <c r="F5171" s="111" t="s">
        <v>5</v>
      </c>
      <c r="G5171" s="111" t="s">
        <v>6</v>
      </c>
      <c r="AA5171" s="6" t="s">
        <v>14</v>
      </c>
      <c r="AC5171" s="6" t="s">
        <v>2</v>
      </c>
      <c r="AD5171" s="6" t="s">
        <v>3</v>
      </c>
      <c r="AE5171" s="6" t="s">
        <v>4</v>
      </c>
      <c r="AF5171" s="104" t="s">
        <v>5</v>
      </c>
      <c r="AG5171" s="104" t="s">
        <v>6</v>
      </c>
    </row>
    <row r="5172" spans="1:33" ht="15" customHeight="1">
      <c r="A5172" s="112">
        <v>88264</v>
      </c>
      <c r="B5172" s="113" t="s">
        <v>2073</v>
      </c>
      <c r="C5172" s="112" t="s">
        <v>8</v>
      </c>
      <c r="D5172" s="112" t="s">
        <v>60</v>
      </c>
      <c r="E5172" s="114">
        <v>1</v>
      </c>
      <c r="F5172" s="115">
        <f t="shared" ref="F5172" si="1395">IF(D5172="H",$K$9*AF5172,$K$10*AF5172)</f>
        <v>16.484999999999999</v>
      </c>
      <c r="G5172" s="115">
        <f t="shared" ref="G5172" si="1396">ROUND(F5172*E5172,2)</f>
        <v>16.489999999999998</v>
      </c>
      <c r="AA5172" s="6">
        <v>88264</v>
      </c>
      <c r="AB5172" s="6" t="s">
        <v>2073</v>
      </c>
      <c r="AC5172" s="6" t="s">
        <v>8</v>
      </c>
      <c r="AD5172" s="6" t="s">
        <v>60</v>
      </c>
      <c r="AE5172" s="6">
        <v>1</v>
      </c>
      <c r="AF5172" s="104">
        <v>21.98</v>
      </c>
      <c r="AG5172" s="104">
        <v>21.98</v>
      </c>
    </row>
    <row r="5173" spans="1:33" ht="15" customHeight="1">
      <c r="A5173" s="107"/>
      <c r="B5173" s="107"/>
      <c r="C5173" s="107"/>
      <c r="D5173" s="107"/>
      <c r="E5173" s="116" t="s">
        <v>17</v>
      </c>
      <c r="F5173" s="116"/>
      <c r="G5173" s="117">
        <f>SUM(G5171:G5172)</f>
        <v>16.489999999999998</v>
      </c>
      <c r="AE5173" s="6" t="s">
        <v>17</v>
      </c>
      <c r="AG5173" s="104">
        <v>21.98</v>
      </c>
    </row>
    <row r="5174" spans="1:33" ht="15" customHeight="1">
      <c r="A5174" s="107"/>
      <c r="B5174" s="107"/>
      <c r="C5174" s="107"/>
      <c r="D5174" s="107"/>
      <c r="E5174" s="118" t="s">
        <v>21</v>
      </c>
      <c r="F5174" s="118"/>
      <c r="G5174" s="119">
        <f>G5173+G5170</f>
        <v>317.91000000000003</v>
      </c>
      <c r="AE5174" s="6" t="s">
        <v>21</v>
      </c>
      <c r="AG5174" s="104">
        <v>423.87</v>
      </c>
    </row>
    <row r="5175" spans="1:33" ht="9.9499999999999993" customHeight="1">
      <c r="A5175" s="107"/>
      <c r="B5175" s="107"/>
      <c r="C5175" s="108"/>
      <c r="D5175" s="108"/>
      <c r="E5175" s="107"/>
      <c r="F5175" s="107"/>
      <c r="G5175" s="107"/>
    </row>
    <row r="5176" spans="1:33" ht="20.100000000000001" customHeight="1">
      <c r="A5176" s="109" t="s">
        <v>2308</v>
      </c>
      <c r="B5176" s="109"/>
      <c r="C5176" s="109"/>
      <c r="D5176" s="109"/>
      <c r="E5176" s="109"/>
      <c r="F5176" s="109"/>
      <c r="G5176" s="109"/>
      <c r="AA5176" s="6" t="s">
        <v>2308</v>
      </c>
    </row>
    <row r="5177" spans="1:33" ht="15" customHeight="1">
      <c r="A5177" s="110" t="s">
        <v>63</v>
      </c>
      <c r="B5177" s="110"/>
      <c r="C5177" s="111" t="s">
        <v>2</v>
      </c>
      <c r="D5177" s="111" t="s">
        <v>3</v>
      </c>
      <c r="E5177" s="111" t="s">
        <v>4</v>
      </c>
      <c r="F5177" s="111" t="s">
        <v>5</v>
      </c>
      <c r="G5177" s="111" t="s">
        <v>6</v>
      </c>
      <c r="AA5177" s="6" t="s">
        <v>63</v>
      </c>
      <c r="AC5177" s="6" t="s">
        <v>2</v>
      </c>
      <c r="AD5177" s="6" t="s">
        <v>3</v>
      </c>
      <c r="AE5177" s="6" t="s">
        <v>4</v>
      </c>
      <c r="AF5177" s="104" t="s">
        <v>5</v>
      </c>
      <c r="AG5177" s="104" t="s">
        <v>6</v>
      </c>
    </row>
    <row r="5178" spans="1:33" ht="20.100000000000001" customHeight="1">
      <c r="A5178" s="112">
        <v>39603</v>
      </c>
      <c r="B5178" s="113" t="s">
        <v>2307</v>
      </c>
      <c r="C5178" s="112" t="s">
        <v>8</v>
      </c>
      <c r="D5178" s="112" t="s">
        <v>644</v>
      </c>
      <c r="E5178" s="114">
        <v>1</v>
      </c>
      <c r="F5178" s="115">
        <f>0.75*AF5178</f>
        <v>3.5175000000000001</v>
      </c>
      <c r="G5178" s="115">
        <f>ROUND(F5178*E5178,2)</f>
        <v>3.52</v>
      </c>
      <c r="AA5178" s="6">
        <v>39603</v>
      </c>
      <c r="AB5178" s="6" t="s">
        <v>2307</v>
      </c>
      <c r="AC5178" s="6" t="s">
        <v>8</v>
      </c>
      <c r="AD5178" s="6" t="s">
        <v>644</v>
      </c>
      <c r="AE5178" s="6">
        <v>1</v>
      </c>
      <c r="AF5178" s="104">
        <v>4.6900000000000004</v>
      </c>
      <c r="AG5178" s="104">
        <v>4.6900000000000004</v>
      </c>
    </row>
    <row r="5179" spans="1:33" ht="15" customHeight="1">
      <c r="A5179" s="107"/>
      <c r="B5179" s="107"/>
      <c r="C5179" s="107"/>
      <c r="D5179" s="107"/>
      <c r="E5179" s="116" t="s">
        <v>75</v>
      </c>
      <c r="F5179" s="116"/>
      <c r="G5179" s="117">
        <f>SUM(G5177:G5178)</f>
        <v>3.52</v>
      </c>
      <c r="AE5179" s="6" t="s">
        <v>75</v>
      </c>
      <c r="AG5179" s="104">
        <v>4.6900000000000004</v>
      </c>
    </row>
    <row r="5180" spans="1:33" ht="15" customHeight="1">
      <c r="A5180" s="110" t="s">
        <v>14</v>
      </c>
      <c r="B5180" s="110"/>
      <c r="C5180" s="111" t="s">
        <v>2</v>
      </c>
      <c r="D5180" s="111" t="s">
        <v>3</v>
      </c>
      <c r="E5180" s="111" t="s">
        <v>4</v>
      </c>
      <c r="F5180" s="111" t="s">
        <v>5</v>
      </c>
      <c r="G5180" s="111" t="s">
        <v>6</v>
      </c>
      <c r="AA5180" s="6" t="s">
        <v>14</v>
      </c>
      <c r="AC5180" s="6" t="s">
        <v>2</v>
      </c>
      <c r="AD5180" s="6" t="s">
        <v>3</v>
      </c>
      <c r="AE5180" s="6" t="s">
        <v>4</v>
      </c>
      <c r="AF5180" s="104" t="s">
        <v>5</v>
      </c>
      <c r="AG5180" s="104" t="s">
        <v>6</v>
      </c>
    </row>
    <row r="5181" spans="1:33" ht="15" customHeight="1">
      <c r="A5181" s="112">
        <v>88316</v>
      </c>
      <c r="B5181" s="113" t="s">
        <v>128</v>
      </c>
      <c r="C5181" s="112" t="s">
        <v>8</v>
      </c>
      <c r="D5181" s="112" t="s">
        <v>60</v>
      </c>
      <c r="E5181" s="114">
        <v>0.1</v>
      </c>
      <c r="F5181" s="115">
        <f t="shared" ref="F5181:F5182" si="1397">IF(D5181="H",$K$9*AF5181,$K$10*AF5181)</f>
        <v>12.84</v>
      </c>
      <c r="G5181" s="115">
        <f t="shared" ref="G5181:G5182" si="1398">ROUND(F5181*E5181,2)</f>
        <v>1.28</v>
      </c>
      <c r="AA5181" s="6">
        <v>88316</v>
      </c>
      <c r="AB5181" s="6" t="s">
        <v>128</v>
      </c>
      <c r="AC5181" s="6" t="s">
        <v>8</v>
      </c>
      <c r="AD5181" s="6" t="s">
        <v>60</v>
      </c>
      <c r="AE5181" s="6">
        <v>0.1</v>
      </c>
      <c r="AF5181" s="104">
        <v>17.12</v>
      </c>
      <c r="AG5181" s="104">
        <v>1.71</v>
      </c>
    </row>
    <row r="5182" spans="1:33" ht="15" customHeight="1">
      <c r="A5182" s="112">
        <v>88264</v>
      </c>
      <c r="B5182" s="113" t="s">
        <v>2073</v>
      </c>
      <c r="C5182" s="112" t="s">
        <v>8</v>
      </c>
      <c r="D5182" s="112" t="s">
        <v>60</v>
      </c>
      <c r="E5182" s="114">
        <v>0.1</v>
      </c>
      <c r="F5182" s="115">
        <f t="shared" si="1397"/>
        <v>16.484999999999999</v>
      </c>
      <c r="G5182" s="115">
        <f t="shared" si="1398"/>
        <v>1.65</v>
      </c>
      <c r="AA5182" s="6">
        <v>88264</v>
      </c>
      <c r="AB5182" s="6" t="s">
        <v>2073</v>
      </c>
      <c r="AC5182" s="6" t="s">
        <v>8</v>
      </c>
      <c r="AD5182" s="6" t="s">
        <v>60</v>
      </c>
      <c r="AE5182" s="6">
        <v>0.1</v>
      </c>
      <c r="AF5182" s="104">
        <v>21.98</v>
      </c>
      <c r="AG5182" s="104">
        <v>2.2000000000000002</v>
      </c>
    </row>
    <row r="5183" spans="1:33" ht="18" customHeight="1">
      <c r="A5183" s="107"/>
      <c r="B5183" s="107"/>
      <c r="C5183" s="107"/>
      <c r="D5183" s="107"/>
      <c r="E5183" s="116" t="s">
        <v>17</v>
      </c>
      <c r="F5183" s="116"/>
      <c r="G5183" s="117">
        <f>SUM(G5181:G5182)</f>
        <v>2.9299999999999997</v>
      </c>
      <c r="AE5183" s="6" t="s">
        <v>17</v>
      </c>
      <c r="AG5183" s="104">
        <v>3.91</v>
      </c>
    </row>
    <row r="5184" spans="1:33" ht="15" customHeight="1">
      <c r="A5184" s="107"/>
      <c r="B5184" s="107"/>
      <c r="C5184" s="107"/>
      <c r="D5184" s="107"/>
      <c r="E5184" s="118" t="s">
        <v>21</v>
      </c>
      <c r="F5184" s="118"/>
      <c r="G5184" s="119">
        <f>G5183+G5179</f>
        <v>6.4499999999999993</v>
      </c>
      <c r="AE5184" s="6" t="s">
        <v>21</v>
      </c>
      <c r="AG5184" s="104">
        <v>8.6000000000000014</v>
      </c>
    </row>
    <row r="5185" spans="1:33" ht="9.9499999999999993" customHeight="1">
      <c r="A5185" s="107"/>
      <c r="B5185" s="107"/>
      <c r="C5185" s="108"/>
      <c r="D5185" s="108"/>
      <c r="E5185" s="107"/>
      <c r="F5185" s="107"/>
      <c r="G5185" s="107"/>
    </row>
    <row r="5186" spans="1:33" ht="20.100000000000001" customHeight="1">
      <c r="A5186" s="109" t="s">
        <v>1572</v>
      </c>
      <c r="B5186" s="109"/>
      <c r="C5186" s="109"/>
      <c r="D5186" s="109"/>
      <c r="E5186" s="109"/>
      <c r="F5186" s="109"/>
      <c r="G5186" s="109"/>
      <c r="AA5186" s="6" t="s">
        <v>1572</v>
      </c>
    </row>
    <row r="5187" spans="1:33" ht="15" customHeight="1">
      <c r="A5187" s="110" t="s">
        <v>63</v>
      </c>
      <c r="B5187" s="110"/>
      <c r="C5187" s="111" t="s">
        <v>2</v>
      </c>
      <c r="D5187" s="111" t="s">
        <v>3</v>
      </c>
      <c r="E5187" s="111" t="s">
        <v>4</v>
      </c>
      <c r="F5187" s="111" t="s">
        <v>5</v>
      </c>
      <c r="G5187" s="111" t="s">
        <v>6</v>
      </c>
      <c r="AA5187" s="6" t="s">
        <v>63</v>
      </c>
      <c r="AC5187" s="6" t="s">
        <v>2</v>
      </c>
      <c r="AD5187" s="6" t="s">
        <v>3</v>
      </c>
      <c r="AE5187" s="6" t="s">
        <v>4</v>
      </c>
      <c r="AF5187" s="104" t="s">
        <v>5</v>
      </c>
      <c r="AG5187" s="104" t="s">
        <v>6</v>
      </c>
    </row>
    <row r="5188" spans="1:33" ht="15" customHeight="1">
      <c r="A5188" s="112" t="s">
        <v>874</v>
      </c>
      <c r="B5188" s="113" t="s">
        <v>875</v>
      </c>
      <c r="C5188" s="112" t="s">
        <v>8</v>
      </c>
      <c r="D5188" s="112" t="s">
        <v>55</v>
      </c>
      <c r="E5188" s="114">
        <v>63.721400000000003</v>
      </c>
      <c r="F5188" s="115">
        <f t="shared" ref="F5188" si="1399">IF(D5188="H",$K$9*AF5188,$K$10*AF5188)</f>
        <v>0.48</v>
      </c>
      <c r="G5188" s="115">
        <f>TRUNC(F5188*E5188,2)</f>
        <v>30.58</v>
      </c>
      <c r="AA5188" s="6" t="s">
        <v>874</v>
      </c>
      <c r="AB5188" s="6" t="s">
        <v>875</v>
      </c>
      <c r="AC5188" s="6" t="s">
        <v>8</v>
      </c>
      <c r="AD5188" s="6" t="s">
        <v>55</v>
      </c>
      <c r="AE5188" s="6">
        <v>63.721400000000003</v>
      </c>
      <c r="AF5188" s="104">
        <v>0.64</v>
      </c>
      <c r="AG5188" s="104">
        <v>40.78</v>
      </c>
    </row>
    <row r="5189" spans="1:33" ht="15" customHeight="1">
      <c r="A5189" s="107"/>
      <c r="B5189" s="107"/>
      <c r="C5189" s="107"/>
      <c r="D5189" s="107"/>
      <c r="E5189" s="116" t="s">
        <v>75</v>
      </c>
      <c r="F5189" s="116"/>
      <c r="G5189" s="117">
        <f>SUM(G5188)</f>
        <v>30.58</v>
      </c>
      <c r="AE5189" s="6" t="s">
        <v>75</v>
      </c>
      <c r="AG5189" s="104">
        <v>40.78</v>
      </c>
    </row>
    <row r="5190" spans="1:33" ht="15" customHeight="1">
      <c r="A5190" s="110" t="s">
        <v>96</v>
      </c>
      <c r="B5190" s="110"/>
      <c r="C5190" s="111" t="s">
        <v>2</v>
      </c>
      <c r="D5190" s="111" t="s">
        <v>3</v>
      </c>
      <c r="E5190" s="111" t="s">
        <v>4</v>
      </c>
      <c r="F5190" s="111" t="s">
        <v>5</v>
      </c>
      <c r="G5190" s="111" t="s">
        <v>6</v>
      </c>
      <c r="AA5190" s="6" t="s">
        <v>96</v>
      </c>
      <c r="AC5190" s="6" t="s">
        <v>2</v>
      </c>
      <c r="AD5190" s="6" t="s">
        <v>3</v>
      </c>
      <c r="AE5190" s="6" t="s">
        <v>4</v>
      </c>
      <c r="AF5190" s="104" t="s">
        <v>5</v>
      </c>
      <c r="AG5190" s="104" t="s">
        <v>6</v>
      </c>
    </row>
    <row r="5191" spans="1:33" ht="15" customHeight="1">
      <c r="A5191" s="112" t="s">
        <v>405</v>
      </c>
      <c r="B5191" s="113" t="s">
        <v>1728</v>
      </c>
      <c r="C5191" s="112" t="s">
        <v>8</v>
      </c>
      <c r="D5191" s="112" t="s">
        <v>36</v>
      </c>
      <c r="E5191" s="114">
        <v>2.1139999999999999</v>
      </c>
      <c r="F5191" s="115">
        <f t="shared" ref="F5191:F5192" si="1400">IF(D5191="H",$K$9*AF5191,$K$10*AF5191)</f>
        <v>16.297499999999999</v>
      </c>
      <c r="G5191" s="115">
        <f>TRUNC(F5191*E5191,2)</f>
        <v>34.450000000000003</v>
      </c>
      <c r="AA5191" s="6" t="s">
        <v>405</v>
      </c>
      <c r="AB5191" s="6" t="s">
        <v>1728</v>
      </c>
      <c r="AC5191" s="6" t="s">
        <v>8</v>
      </c>
      <c r="AD5191" s="6" t="s">
        <v>36</v>
      </c>
      <c r="AE5191" s="6">
        <v>2.1139999999999999</v>
      </c>
      <c r="AF5191" s="104">
        <v>21.73</v>
      </c>
      <c r="AG5191" s="104">
        <v>45.93</v>
      </c>
    </row>
    <row r="5192" spans="1:33" ht="15" customHeight="1">
      <c r="A5192" s="112" t="s">
        <v>127</v>
      </c>
      <c r="B5192" s="113" t="s">
        <v>1727</v>
      </c>
      <c r="C5192" s="112" t="s">
        <v>8</v>
      </c>
      <c r="D5192" s="112" t="s">
        <v>36</v>
      </c>
      <c r="E5192" s="114">
        <v>1.661</v>
      </c>
      <c r="F5192" s="115">
        <f t="shared" si="1400"/>
        <v>12.84</v>
      </c>
      <c r="G5192" s="115">
        <f>TRUNC(F5192*E5192,2)</f>
        <v>21.32</v>
      </c>
      <c r="AA5192" s="6" t="s">
        <v>127</v>
      </c>
      <c r="AB5192" s="6" t="s">
        <v>1727</v>
      </c>
      <c r="AC5192" s="6" t="s">
        <v>8</v>
      </c>
      <c r="AD5192" s="6" t="s">
        <v>36</v>
      </c>
      <c r="AE5192" s="6">
        <v>1.661</v>
      </c>
      <c r="AF5192" s="104">
        <v>17.12</v>
      </c>
      <c r="AG5192" s="104">
        <v>28.43</v>
      </c>
    </row>
    <row r="5193" spans="1:33" ht="18" customHeight="1">
      <c r="A5193" s="107"/>
      <c r="B5193" s="107"/>
      <c r="C5193" s="107"/>
      <c r="D5193" s="107"/>
      <c r="E5193" s="116" t="s">
        <v>99</v>
      </c>
      <c r="F5193" s="116"/>
      <c r="G5193" s="117">
        <f>SUM(G5191:G5192)</f>
        <v>55.77</v>
      </c>
      <c r="AE5193" s="6" t="s">
        <v>99</v>
      </c>
      <c r="AG5193" s="104">
        <v>74.36</v>
      </c>
    </row>
    <row r="5194" spans="1:33" ht="15" customHeight="1">
      <c r="A5194" s="110" t="s">
        <v>18</v>
      </c>
      <c r="B5194" s="110"/>
      <c r="C5194" s="111" t="s">
        <v>2</v>
      </c>
      <c r="D5194" s="111" t="s">
        <v>3</v>
      </c>
      <c r="E5194" s="111" t="s">
        <v>4</v>
      </c>
      <c r="F5194" s="111" t="s">
        <v>5</v>
      </c>
      <c r="G5194" s="111" t="s">
        <v>6</v>
      </c>
      <c r="AA5194" s="6" t="s">
        <v>18</v>
      </c>
      <c r="AC5194" s="6" t="s">
        <v>2</v>
      </c>
      <c r="AD5194" s="6" t="s">
        <v>3</v>
      </c>
      <c r="AE5194" s="6" t="s">
        <v>4</v>
      </c>
      <c r="AF5194" s="104" t="s">
        <v>5</v>
      </c>
      <c r="AG5194" s="104" t="s">
        <v>6</v>
      </c>
    </row>
    <row r="5195" spans="1:33" ht="29.1" customHeight="1">
      <c r="A5195" s="112" t="s">
        <v>876</v>
      </c>
      <c r="B5195" s="113" t="s">
        <v>877</v>
      </c>
      <c r="C5195" s="112" t="s">
        <v>8</v>
      </c>
      <c r="D5195" s="112" t="s">
        <v>102</v>
      </c>
      <c r="E5195" s="114">
        <v>4.6800000000000001E-2</v>
      </c>
      <c r="F5195" s="115">
        <f t="shared" ref="F5195:F5198" si="1401">IF(D5195="H",$K$9*AF5195,$K$10*AF5195)</f>
        <v>647.15250000000003</v>
      </c>
      <c r="G5195" s="115">
        <f t="shared" ref="G5195:G5198" si="1402">TRUNC(F5195*E5195,2)</f>
        <v>30.28</v>
      </c>
      <c r="AA5195" s="6" t="s">
        <v>876</v>
      </c>
      <c r="AB5195" s="6" t="s">
        <v>877</v>
      </c>
      <c r="AC5195" s="6" t="s">
        <v>8</v>
      </c>
      <c r="AD5195" s="6" t="s">
        <v>102</v>
      </c>
      <c r="AE5195" s="6">
        <v>4.6800000000000001E-2</v>
      </c>
      <c r="AF5195" s="104">
        <v>862.87</v>
      </c>
      <c r="AG5195" s="104">
        <v>40.380000000000003</v>
      </c>
    </row>
    <row r="5196" spans="1:33" ht="29.1" customHeight="1">
      <c r="A5196" s="112" t="s">
        <v>878</v>
      </c>
      <c r="B5196" s="113" t="s">
        <v>879</v>
      </c>
      <c r="C5196" s="112" t="s">
        <v>8</v>
      </c>
      <c r="D5196" s="112" t="s">
        <v>102</v>
      </c>
      <c r="E5196" s="114">
        <v>6.4000000000000003E-3</v>
      </c>
      <c r="F5196" s="115">
        <f t="shared" si="1401"/>
        <v>391.005</v>
      </c>
      <c r="G5196" s="115">
        <f t="shared" si="1402"/>
        <v>2.5</v>
      </c>
      <c r="AA5196" s="6" t="s">
        <v>878</v>
      </c>
      <c r="AB5196" s="6" t="s">
        <v>879</v>
      </c>
      <c r="AC5196" s="6" t="s">
        <v>8</v>
      </c>
      <c r="AD5196" s="6" t="s">
        <v>102</v>
      </c>
      <c r="AE5196" s="6">
        <v>6.4000000000000003E-3</v>
      </c>
      <c r="AF5196" s="104">
        <v>521.34</v>
      </c>
      <c r="AG5196" s="104">
        <v>3.33</v>
      </c>
    </row>
    <row r="5197" spans="1:33" ht="20.100000000000001" customHeight="1">
      <c r="A5197" s="112" t="s">
        <v>1274</v>
      </c>
      <c r="B5197" s="113" t="s">
        <v>1275</v>
      </c>
      <c r="C5197" s="112" t="s">
        <v>8</v>
      </c>
      <c r="D5197" s="112" t="s">
        <v>102</v>
      </c>
      <c r="E5197" s="114">
        <v>2.52E-2</v>
      </c>
      <c r="F5197" s="115">
        <f t="shared" si="1401"/>
        <v>2059.4025000000001</v>
      </c>
      <c r="G5197" s="115">
        <f t="shared" si="1402"/>
        <v>51.89</v>
      </c>
      <c r="AA5197" s="6" t="s">
        <v>1274</v>
      </c>
      <c r="AB5197" s="6" t="s">
        <v>1275</v>
      </c>
      <c r="AC5197" s="6" t="s">
        <v>8</v>
      </c>
      <c r="AD5197" s="6" t="s">
        <v>102</v>
      </c>
      <c r="AE5197" s="6">
        <v>2.52E-2</v>
      </c>
      <c r="AF5197" s="104">
        <v>2745.87</v>
      </c>
      <c r="AG5197" s="104">
        <v>69.19</v>
      </c>
    </row>
    <row r="5198" spans="1:33" ht="20.100000000000001" customHeight="1">
      <c r="A5198" s="112" t="s">
        <v>1276</v>
      </c>
      <c r="B5198" s="113" t="s">
        <v>1277</v>
      </c>
      <c r="C5198" s="112" t="s">
        <v>8</v>
      </c>
      <c r="D5198" s="112" t="s">
        <v>102</v>
      </c>
      <c r="E5198" s="114">
        <v>4.9000000000000002E-2</v>
      </c>
      <c r="F5198" s="115">
        <f t="shared" si="1401"/>
        <v>307.5675</v>
      </c>
      <c r="G5198" s="115">
        <f t="shared" si="1402"/>
        <v>15.07</v>
      </c>
      <c r="AA5198" s="6" t="s">
        <v>1276</v>
      </c>
      <c r="AB5198" s="6" t="s">
        <v>1277</v>
      </c>
      <c r="AC5198" s="6" t="s">
        <v>8</v>
      </c>
      <c r="AD5198" s="6" t="s">
        <v>102</v>
      </c>
      <c r="AE5198" s="6">
        <v>4.9000000000000002E-2</v>
      </c>
      <c r="AF5198" s="104">
        <v>410.09</v>
      </c>
      <c r="AG5198" s="104">
        <v>20.09</v>
      </c>
    </row>
    <row r="5199" spans="1:33" ht="15" customHeight="1">
      <c r="A5199" s="107"/>
      <c r="B5199" s="107"/>
      <c r="C5199" s="107"/>
      <c r="D5199" s="107"/>
      <c r="E5199" s="116" t="s">
        <v>20</v>
      </c>
      <c r="F5199" s="116"/>
      <c r="G5199" s="117">
        <f>SUM(G5195:G5198)</f>
        <v>99.740000000000009</v>
      </c>
      <c r="AE5199" s="6" t="s">
        <v>20</v>
      </c>
      <c r="AG5199" s="104">
        <v>132.99</v>
      </c>
    </row>
    <row r="5200" spans="1:33" ht="15" customHeight="1">
      <c r="A5200" s="107"/>
      <c r="B5200" s="107"/>
      <c r="C5200" s="107"/>
      <c r="D5200" s="107"/>
      <c r="E5200" s="118" t="s">
        <v>21</v>
      </c>
      <c r="F5200" s="118"/>
      <c r="G5200" s="119">
        <f>G5199+G5193+G5189</f>
        <v>186.09000000000003</v>
      </c>
      <c r="AE5200" s="6" t="s">
        <v>21</v>
      </c>
      <c r="AG5200" s="104">
        <v>248.13</v>
      </c>
    </row>
    <row r="5201" spans="1:33" ht="9.9499999999999993" customHeight="1">
      <c r="A5201" s="107"/>
      <c r="B5201" s="107"/>
      <c r="C5201" s="108"/>
      <c r="D5201" s="108"/>
      <c r="E5201" s="107"/>
      <c r="F5201" s="107"/>
      <c r="G5201" s="107"/>
    </row>
    <row r="5202" spans="1:33" ht="20.100000000000001" customHeight="1">
      <c r="A5202" s="109" t="s">
        <v>1573</v>
      </c>
      <c r="B5202" s="109"/>
      <c r="C5202" s="109"/>
      <c r="D5202" s="109"/>
      <c r="E5202" s="109"/>
      <c r="F5202" s="109"/>
      <c r="G5202" s="109"/>
      <c r="AA5202" s="6" t="s">
        <v>1573</v>
      </c>
    </row>
    <row r="5203" spans="1:33" ht="15" customHeight="1">
      <c r="A5203" s="110" t="s">
        <v>63</v>
      </c>
      <c r="B5203" s="110"/>
      <c r="C5203" s="111" t="s">
        <v>2</v>
      </c>
      <c r="D5203" s="111" t="s">
        <v>3</v>
      </c>
      <c r="E5203" s="111" t="s">
        <v>4</v>
      </c>
      <c r="F5203" s="111" t="s">
        <v>5</v>
      </c>
      <c r="G5203" s="111" t="s">
        <v>6</v>
      </c>
      <c r="AA5203" s="6" t="s">
        <v>63</v>
      </c>
      <c r="AC5203" s="6" t="s">
        <v>2</v>
      </c>
      <c r="AD5203" s="6" t="s">
        <v>3</v>
      </c>
      <c r="AE5203" s="6" t="s">
        <v>4</v>
      </c>
      <c r="AF5203" s="104" t="s">
        <v>5</v>
      </c>
      <c r="AG5203" s="104" t="s">
        <v>6</v>
      </c>
    </row>
    <row r="5204" spans="1:33" ht="29.1" customHeight="1">
      <c r="A5204" s="112"/>
      <c r="B5204" s="113" t="s">
        <v>2309</v>
      </c>
      <c r="C5204" s="112" t="s">
        <v>2124</v>
      </c>
      <c r="D5204" s="112" t="s">
        <v>1261</v>
      </c>
      <c r="E5204" s="114" t="s">
        <v>2010</v>
      </c>
      <c r="F5204" s="115">
        <f>0.75*AF5204</f>
        <v>2531.9624999999996</v>
      </c>
      <c r="G5204" s="115">
        <f t="shared" ref="G5204:G5205" si="1403">TRUNC(F5204*E5204,2)</f>
        <v>2531.96</v>
      </c>
      <c r="AB5204" s="6" t="s">
        <v>2309</v>
      </c>
      <c r="AC5204" s="6" t="s">
        <v>2124</v>
      </c>
      <c r="AD5204" s="6" t="s">
        <v>1261</v>
      </c>
      <c r="AE5204" s="6" t="s">
        <v>2010</v>
      </c>
      <c r="AF5204" s="104" t="s">
        <v>2310</v>
      </c>
      <c r="AG5204" s="104">
        <v>3375.95</v>
      </c>
    </row>
    <row r="5205" spans="1:33" ht="27.75" customHeight="1">
      <c r="A5205" s="112"/>
      <c r="B5205" s="113" t="s">
        <v>2311</v>
      </c>
      <c r="C5205" s="112" t="s">
        <v>2124</v>
      </c>
      <c r="D5205" s="112" t="s">
        <v>1261</v>
      </c>
      <c r="E5205" s="114" t="s">
        <v>2010</v>
      </c>
      <c r="F5205" s="115">
        <f>0.75*AF5205</f>
        <v>453.63750000000005</v>
      </c>
      <c r="G5205" s="115">
        <f t="shared" si="1403"/>
        <v>453.63</v>
      </c>
      <c r="AB5205" s="6" t="s">
        <v>2311</v>
      </c>
      <c r="AC5205" s="6" t="s">
        <v>2124</v>
      </c>
      <c r="AD5205" s="6" t="s">
        <v>1261</v>
      </c>
      <c r="AE5205" s="6" t="s">
        <v>2010</v>
      </c>
      <c r="AF5205" s="104" t="s">
        <v>2312</v>
      </c>
      <c r="AG5205" s="104">
        <v>604.85</v>
      </c>
    </row>
    <row r="5206" spans="1:33" ht="15" customHeight="1">
      <c r="A5206" s="107"/>
      <c r="B5206" s="107"/>
      <c r="C5206" s="107"/>
      <c r="D5206" s="107"/>
      <c r="E5206" s="116" t="s">
        <v>75</v>
      </c>
      <c r="F5206" s="116"/>
      <c r="G5206" s="117">
        <f>SUM(G5204:G5205)</f>
        <v>2985.59</v>
      </c>
      <c r="AE5206" s="6" t="s">
        <v>75</v>
      </c>
      <c r="AG5206" s="104">
        <v>3980.7999999999997</v>
      </c>
    </row>
    <row r="5207" spans="1:33" ht="15" customHeight="1">
      <c r="A5207" s="110" t="s">
        <v>14</v>
      </c>
      <c r="B5207" s="110"/>
      <c r="C5207" s="111" t="s">
        <v>2</v>
      </c>
      <c r="D5207" s="111" t="s">
        <v>3</v>
      </c>
      <c r="E5207" s="111" t="s">
        <v>4</v>
      </c>
      <c r="F5207" s="111" t="s">
        <v>5</v>
      </c>
      <c r="G5207" s="111" t="s">
        <v>6</v>
      </c>
      <c r="AA5207" s="6" t="s">
        <v>14</v>
      </c>
      <c r="AC5207" s="6" t="s">
        <v>2</v>
      </c>
      <c r="AD5207" s="6" t="s">
        <v>3</v>
      </c>
      <c r="AE5207" s="6" t="s">
        <v>4</v>
      </c>
      <c r="AF5207" s="104" t="s">
        <v>5</v>
      </c>
      <c r="AG5207" s="104" t="s">
        <v>6</v>
      </c>
    </row>
    <row r="5208" spans="1:33" ht="15" customHeight="1">
      <c r="A5208" s="112">
        <v>88264</v>
      </c>
      <c r="B5208" s="113" t="s">
        <v>2073</v>
      </c>
      <c r="C5208" s="112" t="s">
        <v>8</v>
      </c>
      <c r="D5208" s="112" t="s">
        <v>36</v>
      </c>
      <c r="E5208" s="112" t="s">
        <v>2010</v>
      </c>
      <c r="F5208" s="115">
        <f t="shared" ref="F5208" si="1404">IF(D5208="H",$K$9*AF5208,$K$10*AF5208)</f>
        <v>16.484999999999999</v>
      </c>
      <c r="G5208" s="115">
        <f>TRUNC(F5208*E5208,2)</f>
        <v>16.48</v>
      </c>
      <c r="AA5208" s="6">
        <v>88264</v>
      </c>
      <c r="AB5208" s="6" t="s">
        <v>2073</v>
      </c>
      <c r="AC5208" s="6" t="s">
        <v>8</v>
      </c>
      <c r="AD5208" s="6" t="s">
        <v>36</v>
      </c>
      <c r="AE5208" s="6" t="s">
        <v>2010</v>
      </c>
      <c r="AF5208" s="104" t="s">
        <v>2074</v>
      </c>
      <c r="AG5208" s="104">
        <v>21.98</v>
      </c>
    </row>
    <row r="5209" spans="1:33" ht="15" customHeight="1">
      <c r="A5209" s="107"/>
      <c r="B5209" s="107"/>
      <c r="C5209" s="107"/>
      <c r="D5209" s="107"/>
      <c r="E5209" s="116" t="s">
        <v>17</v>
      </c>
      <c r="F5209" s="116"/>
      <c r="G5209" s="117">
        <f>SUM(G5208)</f>
        <v>16.48</v>
      </c>
      <c r="AE5209" s="6" t="s">
        <v>17</v>
      </c>
      <c r="AG5209" s="104">
        <v>21.98</v>
      </c>
    </row>
    <row r="5210" spans="1:33" ht="15" customHeight="1">
      <c r="A5210" s="107"/>
      <c r="B5210" s="107"/>
      <c r="C5210" s="107"/>
      <c r="D5210" s="107"/>
      <c r="E5210" s="118" t="s">
        <v>21</v>
      </c>
      <c r="F5210" s="118"/>
      <c r="G5210" s="119">
        <f>G5209+G5206</f>
        <v>3002.07</v>
      </c>
      <c r="AE5210" s="6" t="s">
        <v>21</v>
      </c>
      <c r="AG5210" s="104">
        <v>4002.7799999999997</v>
      </c>
    </row>
    <row r="5211" spans="1:33" ht="9.9499999999999993" customHeight="1">
      <c r="A5211" s="107"/>
      <c r="B5211" s="107"/>
      <c r="C5211" s="108"/>
      <c r="D5211" s="108"/>
      <c r="E5211" s="107"/>
      <c r="F5211" s="107"/>
      <c r="G5211" s="107"/>
    </row>
    <row r="5212" spans="1:33" ht="20.100000000000001" customHeight="1">
      <c r="A5212" s="109" t="s">
        <v>1575</v>
      </c>
      <c r="B5212" s="109"/>
      <c r="C5212" s="109"/>
      <c r="D5212" s="109"/>
      <c r="E5212" s="109"/>
      <c r="F5212" s="109"/>
      <c r="G5212" s="109"/>
      <c r="AA5212" s="6" t="s">
        <v>1575</v>
      </c>
    </row>
    <row r="5213" spans="1:33" ht="15" customHeight="1">
      <c r="A5213" s="110" t="s">
        <v>63</v>
      </c>
      <c r="B5213" s="110"/>
      <c r="C5213" s="111" t="s">
        <v>2</v>
      </c>
      <c r="D5213" s="111" t="s">
        <v>3</v>
      </c>
      <c r="E5213" s="111" t="s">
        <v>4</v>
      </c>
      <c r="F5213" s="111" t="s">
        <v>5</v>
      </c>
      <c r="G5213" s="111" t="s">
        <v>6</v>
      </c>
      <c r="AA5213" s="6" t="s">
        <v>63</v>
      </c>
      <c r="AC5213" s="6" t="s">
        <v>2</v>
      </c>
      <c r="AD5213" s="6" t="s">
        <v>3</v>
      </c>
      <c r="AE5213" s="6" t="s">
        <v>4</v>
      </c>
      <c r="AF5213" s="104" t="s">
        <v>5</v>
      </c>
      <c r="AG5213" s="104" t="s">
        <v>6</v>
      </c>
    </row>
    <row r="5214" spans="1:33" ht="15" customHeight="1">
      <c r="A5214" s="112" t="s">
        <v>1576</v>
      </c>
      <c r="B5214" s="113" t="s">
        <v>1577</v>
      </c>
      <c r="C5214" s="112" t="s">
        <v>48</v>
      </c>
      <c r="D5214" s="112" t="s">
        <v>644</v>
      </c>
      <c r="E5214" s="114">
        <v>1</v>
      </c>
      <c r="F5214" s="115">
        <f>0.75*AF5214</f>
        <v>13.950000000000001</v>
      </c>
      <c r="G5214" s="115">
        <f t="shared" ref="G5214" si="1405">ROUND(F5214*E5214,2)</f>
        <v>13.95</v>
      </c>
      <c r="AA5214" s="6" t="s">
        <v>1576</v>
      </c>
      <c r="AB5214" s="6" t="s">
        <v>1577</v>
      </c>
      <c r="AC5214" s="6" t="s">
        <v>48</v>
      </c>
      <c r="AD5214" s="6" t="s">
        <v>644</v>
      </c>
      <c r="AE5214" s="6">
        <v>1</v>
      </c>
      <c r="AF5214" s="104">
        <v>18.600000000000001</v>
      </c>
      <c r="AG5214" s="104">
        <v>18.600000000000001</v>
      </c>
    </row>
    <row r="5215" spans="1:33" ht="15" customHeight="1">
      <c r="A5215" s="107"/>
      <c r="B5215" s="107"/>
      <c r="C5215" s="107"/>
      <c r="D5215" s="107"/>
      <c r="E5215" s="116" t="s">
        <v>75</v>
      </c>
      <c r="F5215" s="116"/>
      <c r="G5215" s="117">
        <f>SUM(G5213:G5214)</f>
        <v>13.95</v>
      </c>
      <c r="AE5215" s="6" t="s">
        <v>75</v>
      </c>
      <c r="AG5215" s="104">
        <v>18.600000000000001</v>
      </c>
    </row>
    <row r="5216" spans="1:33" ht="15" customHeight="1">
      <c r="A5216" s="110" t="s">
        <v>14</v>
      </c>
      <c r="B5216" s="110"/>
      <c r="C5216" s="111" t="s">
        <v>2</v>
      </c>
      <c r="D5216" s="111" t="s">
        <v>3</v>
      </c>
      <c r="E5216" s="111" t="s">
        <v>4</v>
      </c>
      <c r="F5216" s="111" t="s">
        <v>5</v>
      </c>
      <c r="G5216" s="111" t="s">
        <v>6</v>
      </c>
      <c r="AA5216" s="6" t="s">
        <v>14</v>
      </c>
      <c r="AC5216" s="6" t="s">
        <v>2</v>
      </c>
      <c r="AD5216" s="6" t="s">
        <v>3</v>
      </c>
      <c r="AE5216" s="6" t="s">
        <v>4</v>
      </c>
      <c r="AF5216" s="104" t="s">
        <v>5</v>
      </c>
      <c r="AG5216" s="104" t="s">
        <v>6</v>
      </c>
    </row>
    <row r="5217" spans="1:33" ht="15" customHeight="1">
      <c r="A5217" s="112">
        <v>88264</v>
      </c>
      <c r="B5217" s="113" t="s">
        <v>2073</v>
      </c>
      <c r="C5217" s="112" t="s">
        <v>8</v>
      </c>
      <c r="D5217" s="112" t="s">
        <v>36</v>
      </c>
      <c r="E5217" s="112">
        <v>0.2</v>
      </c>
      <c r="F5217" s="115">
        <f t="shared" ref="F5217" si="1406">IF(D5217="H",$K$9*AF5217,$K$10*AF5217)</f>
        <v>16.484999999999999</v>
      </c>
      <c r="G5217" s="115">
        <f t="shared" ref="G5217" si="1407">ROUND(F5217*E5217,2)</f>
        <v>3.3</v>
      </c>
      <c r="AA5217" s="6">
        <v>88264</v>
      </c>
      <c r="AB5217" s="6" t="s">
        <v>2073</v>
      </c>
      <c r="AC5217" s="6" t="s">
        <v>8</v>
      </c>
      <c r="AD5217" s="6" t="s">
        <v>36</v>
      </c>
      <c r="AE5217" s="6">
        <v>0.2</v>
      </c>
      <c r="AF5217" s="104" t="s">
        <v>2074</v>
      </c>
      <c r="AG5217" s="104">
        <v>4.4000000000000004</v>
      </c>
    </row>
    <row r="5218" spans="1:33" ht="15" customHeight="1">
      <c r="A5218" s="107"/>
      <c r="B5218" s="107"/>
      <c r="C5218" s="107"/>
      <c r="D5218" s="107"/>
      <c r="E5218" s="116" t="s">
        <v>17</v>
      </c>
      <c r="F5218" s="116"/>
      <c r="G5218" s="117">
        <f>SUM(G5216:G5217)</f>
        <v>3.3</v>
      </c>
      <c r="AE5218" s="6" t="s">
        <v>17</v>
      </c>
      <c r="AG5218" s="104">
        <v>4.4000000000000004</v>
      </c>
    </row>
    <row r="5219" spans="1:33" ht="15" customHeight="1">
      <c r="A5219" s="107"/>
      <c r="B5219" s="107"/>
      <c r="C5219" s="107"/>
      <c r="D5219" s="107"/>
      <c r="E5219" s="118" t="s">
        <v>21</v>
      </c>
      <c r="F5219" s="118"/>
      <c r="G5219" s="119">
        <f>G5218+G5215</f>
        <v>17.25</v>
      </c>
      <c r="AE5219" s="6" t="s">
        <v>21</v>
      </c>
      <c r="AG5219" s="104">
        <v>23</v>
      </c>
    </row>
    <row r="5220" spans="1:33" ht="9.9499999999999993" customHeight="1">
      <c r="A5220" s="107"/>
      <c r="B5220" s="107"/>
      <c r="C5220" s="108"/>
      <c r="D5220" s="108"/>
      <c r="E5220" s="107"/>
      <c r="F5220" s="107"/>
      <c r="G5220" s="107"/>
    </row>
    <row r="5221" spans="1:33" ht="20.100000000000001" customHeight="1">
      <c r="A5221" s="109" t="s">
        <v>1578</v>
      </c>
      <c r="B5221" s="109"/>
      <c r="C5221" s="109"/>
      <c r="D5221" s="109"/>
      <c r="E5221" s="109"/>
      <c r="F5221" s="109"/>
      <c r="G5221" s="109"/>
      <c r="AA5221" s="6" t="s">
        <v>1578</v>
      </c>
    </row>
    <row r="5222" spans="1:33" ht="15" customHeight="1">
      <c r="A5222" s="110" t="s">
        <v>63</v>
      </c>
      <c r="B5222" s="110"/>
      <c r="C5222" s="111" t="s">
        <v>2</v>
      </c>
      <c r="D5222" s="111" t="s">
        <v>3</v>
      </c>
      <c r="E5222" s="111" t="s">
        <v>4</v>
      </c>
      <c r="F5222" s="111" t="s">
        <v>5</v>
      </c>
      <c r="G5222" s="111" t="s">
        <v>6</v>
      </c>
      <c r="AA5222" s="6" t="s">
        <v>63</v>
      </c>
      <c r="AC5222" s="6" t="s">
        <v>2</v>
      </c>
      <c r="AD5222" s="6" t="s">
        <v>3</v>
      </c>
      <c r="AE5222" s="6" t="s">
        <v>4</v>
      </c>
      <c r="AF5222" s="104" t="s">
        <v>5</v>
      </c>
      <c r="AG5222" s="104" t="s">
        <v>6</v>
      </c>
    </row>
    <row r="5223" spans="1:33" ht="15" customHeight="1">
      <c r="A5223" s="112" t="s">
        <v>1579</v>
      </c>
      <c r="B5223" s="113" t="s">
        <v>1580</v>
      </c>
      <c r="C5223" s="112" t="s">
        <v>48</v>
      </c>
      <c r="D5223" s="112" t="s">
        <v>644</v>
      </c>
      <c r="E5223" s="114">
        <v>1</v>
      </c>
      <c r="F5223" s="115">
        <f>0.75*AF5223</f>
        <v>117.73499999999999</v>
      </c>
      <c r="G5223" s="115">
        <f>ROUND(F5223*E5223,2)</f>
        <v>117.74</v>
      </c>
      <c r="AA5223" s="6" t="s">
        <v>1579</v>
      </c>
      <c r="AB5223" s="6" t="s">
        <v>1580</v>
      </c>
      <c r="AC5223" s="6" t="s">
        <v>48</v>
      </c>
      <c r="AD5223" s="6" t="s">
        <v>644</v>
      </c>
      <c r="AE5223" s="6">
        <v>1</v>
      </c>
      <c r="AF5223" s="104">
        <v>156.97999999999999</v>
      </c>
      <c r="AG5223" s="104">
        <v>156.97999999999999</v>
      </c>
    </row>
    <row r="5224" spans="1:33" ht="15" customHeight="1">
      <c r="A5224" s="107"/>
      <c r="B5224" s="107"/>
      <c r="C5224" s="107"/>
      <c r="D5224" s="107"/>
      <c r="E5224" s="116" t="s">
        <v>75</v>
      </c>
      <c r="F5224" s="116"/>
      <c r="G5224" s="117">
        <f>SUM(G5222:G5223)</f>
        <v>117.74</v>
      </c>
      <c r="AE5224" s="6" t="s">
        <v>75</v>
      </c>
      <c r="AG5224" s="104">
        <v>156.97999999999999</v>
      </c>
    </row>
    <row r="5225" spans="1:33" ht="15" customHeight="1">
      <c r="A5225" s="110" t="s">
        <v>14</v>
      </c>
      <c r="B5225" s="110"/>
      <c r="C5225" s="111" t="s">
        <v>2</v>
      </c>
      <c r="D5225" s="111" t="s">
        <v>3</v>
      </c>
      <c r="E5225" s="111" t="s">
        <v>4</v>
      </c>
      <c r="F5225" s="111" t="s">
        <v>5</v>
      </c>
      <c r="G5225" s="111" t="s">
        <v>6</v>
      </c>
      <c r="AA5225" s="6" t="s">
        <v>14</v>
      </c>
      <c r="AC5225" s="6" t="s">
        <v>2</v>
      </c>
      <c r="AD5225" s="6" t="s">
        <v>3</v>
      </c>
      <c r="AE5225" s="6" t="s">
        <v>4</v>
      </c>
      <c r="AF5225" s="104" t="s">
        <v>5</v>
      </c>
      <c r="AG5225" s="104" t="s">
        <v>6</v>
      </c>
    </row>
    <row r="5226" spans="1:33" ht="15" customHeight="1">
      <c r="A5226" s="112">
        <v>88316</v>
      </c>
      <c r="B5226" s="113" t="s">
        <v>128</v>
      </c>
      <c r="C5226" s="112" t="s">
        <v>8</v>
      </c>
      <c r="D5226" s="112" t="s">
        <v>60</v>
      </c>
      <c r="E5226" s="114">
        <v>0.2</v>
      </c>
      <c r="F5226" s="115">
        <f t="shared" ref="F5226:F5227" si="1408">IF(D5226="H",$K$9*AF5226,$K$10*AF5226)</f>
        <v>12.84</v>
      </c>
      <c r="G5226" s="115">
        <f t="shared" ref="G5226:G5227" si="1409">ROUND(F5226*E5226,2)</f>
        <v>2.57</v>
      </c>
      <c r="AA5226" s="6">
        <v>88316</v>
      </c>
      <c r="AB5226" s="6" t="s">
        <v>128</v>
      </c>
      <c r="AC5226" s="6" t="s">
        <v>8</v>
      </c>
      <c r="AD5226" s="6" t="s">
        <v>60</v>
      </c>
      <c r="AE5226" s="6">
        <v>0.2</v>
      </c>
      <c r="AF5226" s="104">
        <v>17.12</v>
      </c>
      <c r="AG5226" s="104">
        <v>3.42</v>
      </c>
    </row>
    <row r="5227" spans="1:33" ht="15" customHeight="1">
      <c r="A5227" s="112">
        <v>88264</v>
      </c>
      <c r="B5227" s="113" t="s">
        <v>2073</v>
      </c>
      <c r="C5227" s="112" t="s">
        <v>8</v>
      </c>
      <c r="D5227" s="112" t="s">
        <v>60</v>
      </c>
      <c r="E5227" s="114">
        <v>0.2</v>
      </c>
      <c r="F5227" s="115">
        <f t="shared" si="1408"/>
        <v>16.484999999999999</v>
      </c>
      <c r="G5227" s="115">
        <f t="shared" si="1409"/>
        <v>3.3</v>
      </c>
      <c r="AA5227" s="6">
        <v>88264</v>
      </c>
      <c r="AB5227" s="6" t="s">
        <v>2073</v>
      </c>
      <c r="AC5227" s="6" t="s">
        <v>8</v>
      </c>
      <c r="AD5227" s="6" t="s">
        <v>60</v>
      </c>
      <c r="AE5227" s="6">
        <v>0.2</v>
      </c>
      <c r="AF5227" s="104">
        <v>21.98</v>
      </c>
      <c r="AG5227" s="104">
        <v>4.4000000000000004</v>
      </c>
    </row>
    <row r="5228" spans="1:33" ht="18" customHeight="1">
      <c r="A5228" s="107"/>
      <c r="B5228" s="107"/>
      <c r="C5228" s="107"/>
      <c r="D5228" s="107"/>
      <c r="E5228" s="116" t="s">
        <v>17</v>
      </c>
      <c r="F5228" s="116"/>
      <c r="G5228" s="117">
        <f>SUM(G5226:G5227)</f>
        <v>5.8699999999999992</v>
      </c>
      <c r="AE5228" s="6" t="s">
        <v>17</v>
      </c>
      <c r="AG5228" s="104">
        <v>7.82</v>
      </c>
    </row>
    <row r="5229" spans="1:33" ht="15" customHeight="1">
      <c r="A5229" s="107"/>
      <c r="B5229" s="107"/>
      <c r="C5229" s="107"/>
      <c r="D5229" s="107"/>
      <c r="E5229" s="118" t="s">
        <v>21</v>
      </c>
      <c r="F5229" s="118"/>
      <c r="G5229" s="119">
        <f>G5228+G5224</f>
        <v>123.61</v>
      </c>
      <c r="AE5229" s="6" t="s">
        <v>21</v>
      </c>
      <c r="AG5229" s="104">
        <v>164.79999999999998</v>
      </c>
    </row>
    <row r="5230" spans="1:33" ht="9.9499999999999993" customHeight="1">
      <c r="A5230" s="107"/>
      <c r="B5230" s="107"/>
      <c r="C5230" s="108"/>
      <c r="D5230" s="108"/>
      <c r="E5230" s="107"/>
      <c r="F5230" s="107"/>
      <c r="G5230" s="107"/>
    </row>
    <row r="5231" spans="1:33" ht="20.100000000000001" customHeight="1">
      <c r="A5231" s="109" t="s">
        <v>1581</v>
      </c>
      <c r="B5231" s="109"/>
      <c r="C5231" s="109"/>
      <c r="D5231" s="109"/>
      <c r="E5231" s="109"/>
      <c r="F5231" s="109"/>
      <c r="G5231" s="109"/>
      <c r="AA5231" s="6" t="s">
        <v>1581</v>
      </c>
    </row>
    <row r="5232" spans="1:33" ht="15" customHeight="1">
      <c r="A5232" s="110" t="s">
        <v>63</v>
      </c>
      <c r="B5232" s="110"/>
      <c r="C5232" s="111" t="s">
        <v>2</v>
      </c>
      <c r="D5232" s="111" t="s">
        <v>3</v>
      </c>
      <c r="E5232" s="111" t="s">
        <v>4</v>
      </c>
      <c r="F5232" s="111" t="s">
        <v>5</v>
      </c>
      <c r="G5232" s="111" t="s">
        <v>6</v>
      </c>
      <c r="AA5232" s="6" t="s">
        <v>63</v>
      </c>
      <c r="AC5232" s="6" t="s">
        <v>2</v>
      </c>
      <c r="AD5232" s="6" t="s">
        <v>3</v>
      </c>
      <c r="AE5232" s="6" t="s">
        <v>4</v>
      </c>
      <c r="AF5232" s="104" t="s">
        <v>5</v>
      </c>
      <c r="AG5232" s="104" t="s">
        <v>6</v>
      </c>
    </row>
    <row r="5233" spans="1:33" ht="29.1" customHeight="1">
      <c r="A5233" s="112" t="s">
        <v>1582</v>
      </c>
      <c r="B5233" s="113" t="s">
        <v>1583</v>
      </c>
      <c r="C5233" s="112" t="s">
        <v>8</v>
      </c>
      <c r="D5233" s="112" t="s">
        <v>55</v>
      </c>
      <c r="E5233" s="114">
        <v>1</v>
      </c>
      <c r="F5233" s="115">
        <f>0.75*AF5233</f>
        <v>316.995</v>
      </c>
      <c r="G5233" s="115">
        <f>TRUNC(F5233*E5233,2)</f>
        <v>316.99</v>
      </c>
      <c r="AA5233" s="6" t="s">
        <v>1582</v>
      </c>
      <c r="AB5233" s="6" t="s">
        <v>1583</v>
      </c>
      <c r="AC5233" s="6" t="s">
        <v>8</v>
      </c>
      <c r="AD5233" s="6" t="s">
        <v>55</v>
      </c>
      <c r="AE5233" s="6">
        <v>1</v>
      </c>
      <c r="AF5233" s="104">
        <v>422.66</v>
      </c>
      <c r="AG5233" s="104">
        <v>422.66</v>
      </c>
    </row>
    <row r="5234" spans="1:33" ht="15" customHeight="1">
      <c r="A5234" s="107"/>
      <c r="B5234" s="107"/>
      <c r="C5234" s="107"/>
      <c r="D5234" s="107"/>
      <c r="E5234" s="116" t="s">
        <v>75</v>
      </c>
      <c r="F5234" s="116"/>
      <c r="G5234" s="117">
        <f>SUM(G5233)</f>
        <v>316.99</v>
      </c>
      <c r="AE5234" s="6" t="s">
        <v>75</v>
      </c>
      <c r="AG5234" s="104">
        <v>422.66</v>
      </c>
    </row>
    <row r="5235" spans="1:33" ht="15" customHeight="1">
      <c r="A5235" s="110" t="s">
        <v>96</v>
      </c>
      <c r="B5235" s="110"/>
      <c r="C5235" s="111" t="s">
        <v>2</v>
      </c>
      <c r="D5235" s="111" t="s">
        <v>3</v>
      </c>
      <c r="E5235" s="111" t="s">
        <v>4</v>
      </c>
      <c r="F5235" s="111" t="s">
        <v>5</v>
      </c>
      <c r="G5235" s="111" t="s">
        <v>6</v>
      </c>
      <c r="AA5235" s="6" t="s">
        <v>96</v>
      </c>
      <c r="AC5235" s="6" t="s">
        <v>2</v>
      </c>
      <c r="AD5235" s="6" t="s">
        <v>3</v>
      </c>
      <c r="AE5235" s="6" t="s">
        <v>4</v>
      </c>
      <c r="AF5235" s="104" t="s">
        <v>5</v>
      </c>
      <c r="AG5235" s="104" t="s">
        <v>6</v>
      </c>
    </row>
    <row r="5236" spans="1:33" ht="15" customHeight="1">
      <c r="A5236" s="112" t="s">
        <v>1085</v>
      </c>
      <c r="B5236" s="113" t="s">
        <v>1743</v>
      </c>
      <c r="C5236" s="112" t="s">
        <v>8</v>
      </c>
      <c r="D5236" s="112" t="s">
        <v>36</v>
      </c>
      <c r="E5236" s="114">
        <v>1.1160000000000001</v>
      </c>
      <c r="F5236" s="115">
        <f t="shared" ref="F5236:F5237" si="1410">IF(D5236="H",$K$9*AF5236,$K$10*AF5236)</f>
        <v>13.5975</v>
      </c>
      <c r="G5236" s="115">
        <f t="shared" ref="G5236:G5237" si="1411">TRUNC(F5236*E5236,2)</f>
        <v>15.17</v>
      </c>
      <c r="AA5236" s="6" t="s">
        <v>1085</v>
      </c>
      <c r="AB5236" s="6" t="s">
        <v>1743</v>
      </c>
      <c r="AC5236" s="6" t="s">
        <v>8</v>
      </c>
      <c r="AD5236" s="6" t="s">
        <v>36</v>
      </c>
      <c r="AE5236" s="6">
        <v>1.1160000000000001</v>
      </c>
      <c r="AF5236" s="104">
        <v>18.13</v>
      </c>
      <c r="AG5236" s="104">
        <v>20.23</v>
      </c>
    </row>
    <row r="5237" spans="1:33" ht="15" customHeight="1">
      <c r="A5237" s="112" t="s">
        <v>1086</v>
      </c>
      <c r="B5237" s="113" t="s">
        <v>1744</v>
      </c>
      <c r="C5237" s="112" t="s">
        <v>8</v>
      </c>
      <c r="D5237" s="112" t="s">
        <v>36</v>
      </c>
      <c r="E5237" s="114">
        <v>1.1160000000000001</v>
      </c>
      <c r="F5237" s="115">
        <f t="shared" si="1410"/>
        <v>16.484999999999999</v>
      </c>
      <c r="G5237" s="115">
        <f t="shared" si="1411"/>
        <v>18.39</v>
      </c>
      <c r="AA5237" s="6" t="s">
        <v>1086</v>
      </c>
      <c r="AB5237" s="6" t="s">
        <v>1744</v>
      </c>
      <c r="AC5237" s="6" t="s">
        <v>8</v>
      </c>
      <c r="AD5237" s="6" t="s">
        <v>36</v>
      </c>
      <c r="AE5237" s="6">
        <v>1.1160000000000001</v>
      </c>
      <c r="AF5237" s="104">
        <v>21.98</v>
      </c>
      <c r="AG5237" s="104">
        <v>24.52</v>
      </c>
    </row>
    <row r="5238" spans="1:33" ht="18" customHeight="1">
      <c r="A5238" s="107"/>
      <c r="B5238" s="107"/>
      <c r="C5238" s="107"/>
      <c r="D5238" s="107"/>
      <c r="E5238" s="116" t="s">
        <v>99</v>
      </c>
      <c r="F5238" s="116"/>
      <c r="G5238" s="117">
        <f>SUM(G5236:G5237)</f>
        <v>33.56</v>
      </c>
      <c r="AE5238" s="6" t="s">
        <v>99</v>
      </c>
      <c r="AG5238" s="104">
        <v>44.75</v>
      </c>
    </row>
    <row r="5239" spans="1:33" ht="15" customHeight="1">
      <c r="A5239" s="110" t="s">
        <v>18</v>
      </c>
      <c r="B5239" s="110"/>
      <c r="C5239" s="111" t="s">
        <v>2</v>
      </c>
      <c r="D5239" s="111" t="s">
        <v>3</v>
      </c>
      <c r="E5239" s="111" t="s">
        <v>4</v>
      </c>
      <c r="F5239" s="111" t="s">
        <v>5</v>
      </c>
      <c r="G5239" s="111" t="s">
        <v>6</v>
      </c>
      <c r="AA5239" s="6" t="s">
        <v>18</v>
      </c>
      <c r="AC5239" s="6" t="s">
        <v>2</v>
      </c>
      <c r="AD5239" s="6" t="s">
        <v>3</v>
      </c>
      <c r="AE5239" s="6" t="s">
        <v>4</v>
      </c>
      <c r="AF5239" s="104" t="s">
        <v>5</v>
      </c>
      <c r="AG5239" s="104" t="s">
        <v>6</v>
      </c>
    </row>
    <row r="5240" spans="1:33" ht="29.1" customHeight="1">
      <c r="A5240" s="112" t="s">
        <v>1148</v>
      </c>
      <c r="B5240" s="113" t="s">
        <v>1149</v>
      </c>
      <c r="C5240" s="112" t="s">
        <v>8</v>
      </c>
      <c r="D5240" s="112" t="s">
        <v>102</v>
      </c>
      <c r="E5240" s="114">
        <v>4.9500000000000002E-2</v>
      </c>
      <c r="F5240" s="115">
        <f t="shared" ref="F5240" si="1412">IF(D5240="H",$K$9*AF5240,$K$10*AF5240)</f>
        <v>505.50749999999999</v>
      </c>
      <c r="G5240" s="115">
        <f>TRUNC(F5240*E5240,2)</f>
        <v>25.02</v>
      </c>
      <c r="AA5240" s="6" t="s">
        <v>1148</v>
      </c>
      <c r="AB5240" s="6" t="s">
        <v>1149</v>
      </c>
      <c r="AC5240" s="6" t="s">
        <v>8</v>
      </c>
      <c r="AD5240" s="6" t="s">
        <v>102</v>
      </c>
      <c r="AE5240" s="6">
        <v>4.9500000000000002E-2</v>
      </c>
      <c r="AF5240" s="104">
        <v>674.01</v>
      </c>
      <c r="AG5240" s="104">
        <v>33.36</v>
      </c>
    </row>
    <row r="5241" spans="1:33" ht="15" customHeight="1">
      <c r="A5241" s="107"/>
      <c r="B5241" s="107"/>
      <c r="C5241" s="107"/>
      <c r="D5241" s="107"/>
      <c r="E5241" s="116" t="s">
        <v>20</v>
      </c>
      <c r="F5241" s="116"/>
      <c r="G5241" s="117">
        <f>SUM(G5240)</f>
        <v>25.02</v>
      </c>
      <c r="AE5241" s="6" t="s">
        <v>20</v>
      </c>
      <c r="AG5241" s="104">
        <v>33.36</v>
      </c>
    </row>
    <row r="5242" spans="1:33" ht="15" customHeight="1">
      <c r="A5242" s="107"/>
      <c r="B5242" s="107"/>
      <c r="C5242" s="107"/>
      <c r="D5242" s="107"/>
      <c r="E5242" s="118" t="s">
        <v>21</v>
      </c>
      <c r="F5242" s="118"/>
      <c r="G5242" s="119">
        <f>G5241+G5238+G5234</f>
        <v>375.57</v>
      </c>
      <c r="AE5242" s="6" t="s">
        <v>21</v>
      </c>
      <c r="AG5242" s="104">
        <v>500.77</v>
      </c>
    </row>
    <row r="5243" spans="1:33" ht="9.9499999999999993" customHeight="1">
      <c r="A5243" s="107"/>
      <c r="B5243" s="107"/>
      <c r="C5243" s="108"/>
      <c r="D5243" s="108"/>
      <c r="E5243" s="107"/>
      <c r="F5243" s="107"/>
      <c r="G5243" s="107"/>
    </row>
    <row r="5244" spans="1:33" ht="20.100000000000001" customHeight="1">
      <c r="A5244" s="109" t="s">
        <v>1584</v>
      </c>
      <c r="B5244" s="109"/>
      <c r="C5244" s="109"/>
      <c r="D5244" s="109"/>
      <c r="E5244" s="109"/>
      <c r="F5244" s="109"/>
      <c r="G5244" s="109"/>
      <c r="AA5244" s="6" t="s">
        <v>1584</v>
      </c>
    </row>
    <row r="5245" spans="1:33" ht="15" customHeight="1">
      <c r="A5245" s="110" t="s">
        <v>63</v>
      </c>
      <c r="B5245" s="110"/>
      <c r="C5245" s="111" t="s">
        <v>2</v>
      </c>
      <c r="D5245" s="111" t="s">
        <v>3</v>
      </c>
      <c r="E5245" s="111" t="s">
        <v>4</v>
      </c>
      <c r="F5245" s="111" t="s">
        <v>5</v>
      </c>
      <c r="G5245" s="111" t="s">
        <v>6</v>
      </c>
      <c r="AA5245" s="6" t="s">
        <v>63</v>
      </c>
      <c r="AC5245" s="6" t="s">
        <v>2</v>
      </c>
      <c r="AD5245" s="6" t="s">
        <v>3</v>
      </c>
      <c r="AE5245" s="6" t="s">
        <v>4</v>
      </c>
      <c r="AF5245" s="104" t="s">
        <v>5</v>
      </c>
      <c r="AG5245" s="104" t="s">
        <v>6</v>
      </c>
    </row>
    <row r="5246" spans="1:33" ht="15" customHeight="1">
      <c r="A5246" s="112" t="s">
        <v>1585</v>
      </c>
      <c r="B5246" s="113" t="s">
        <v>1586</v>
      </c>
      <c r="C5246" s="112" t="s">
        <v>48</v>
      </c>
      <c r="D5246" s="112" t="s">
        <v>644</v>
      </c>
      <c r="E5246" s="114">
        <v>1</v>
      </c>
      <c r="F5246" s="115">
        <f>0.75*AF5246</f>
        <v>6.75</v>
      </c>
      <c r="G5246" s="115">
        <f>ROUND(F5246*E5246,2)</f>
        <v>6.75</v>
      </c>
      <c r="AA5246" s="6" t="s">
        <v>1585</v>
      </c>
      <c r="AB5246" s="6" t="s">
        <v>1586</v>
      </c>
      <c r="AC5246" s="6" t="s">
        <v>48</v>
      </c>
      <c r="AD5246" s="6" t="s">
        <v>644</v>
      </c>
      <c r="AE5246" s="6">
        <v>1</v>
      </c>
      <c r="AF5246" s="104">
        <v>9</v>
      </c>
      <c r="AG5246" s="104">
        <v>9</v>
      </c>
    </row>
    <row r="5247" spans="1:33" ht="15" customHeight="1">
      <c r="A5247" s="107"/>
      <c r="B5247" s="107"/>
      <c r="C5247" s="107"/>
      <c r="D5247" s="107"/>
      <c r="E5247" s="116" t="s">
        <v>75</v>
      </c>
      <c r="F5247" s="116"/>
      <c r="G5247" s="117">
        <f>SUM(G5245:G5246)</f>
        <v>6.75</v>
      </c>
      <c r="AE5247" s="6" t="s">
        <v>75</v>
      </c>
      <c r="AG5247" s="104">
        <v>9</v>
      </c>
    </row>
    <row r="5248" spans="1:33" ht="15" customHeight="1">
      <c r="A5248" s="110" t="s">
        <v>14</v>
      </c>
      <c r="B5248" s="110"/>
      <c r="C5248" s="111" t="s">
        <v>2</v>
      </c>
      <c r="D5248" s="111" t="s">
        <v>3</v>
      </c>
      <c r="E5248" s="111" t="s">
        <v>4</v>
      </c>
      <c r="F5248" s="111" t="s">
        <v>5</v>
      </c>
      <c r="G5248" s="111" t="s">
        <v>6</v>
      </c>
      <c r="AA5248" s="6" t="s">
        <v>14</v>
      </c>
      <c r="AC5248" s="6" t="s">
        <v>2</v>
      </c>
      <c r="AD5248" s="6" t="s">
        <v>3</v>
      </c>
      <c r="AE5248" s="6" t="s">
        <v>4</v>
      </c>
      <c r="AF5248" s="104" t="s">
        <v>5</v>
      </c>
      <c r="AG5248" s="104" t="s">
        <v>6</v>
      </c>
    </row>
    <row r="5249" spans="1:33" ht="15" customHeight="1">
      <c r="A5249" s="112">
        <v>88316</v>
      </c>
      <c r="B5249" s="113" t="s">
        <v>128</v>
      </c>
      <c r="C5249" s="112" t="s">
        <v>8</v>
      </c>
      <c r="D5249" s="112" t="s">
        <v>60</v>
      </c>
      <c r="E5249" s="114">
        <v>0.2</v>
      </c>
      <c r="F5249" s="115">
        <f t="shared" ref="F5249:F5250" si="1413">IF(D5249="H",$K$9*AF5249,$K$10*AF5249)</f>
        <v>12.84</v>
      </c>
      <c r="G5249" s="115">
        <f t="shared" ref="G5249:G5250" si="1414">ROUND(F5249*E5249,2)</f>
        <v>2.57</v>
      </c>
      <c r="AA5249" s="6">
        <v>88316</v>
      </c>
      <c r="AB5249" s="6" t="s">
        <v>128</v>
      </c>
      <c r="AC5249" s="6" t="s">
        <v>8</v>
      </c>
      <c r="AD5249" s="6" t="s">
        <v>60</v>
      </c>
      <c r="AE5249" s="6">
        <v>0.2</v>
      </c>
      <c r="AF5249" s="104">
        <v>17.12</v>
      </c>
      <c r="AG5249" s="104">
        <v>3.42</v>
      </c>
    </row>
    <row r="5250" spans="1:33" ht="15" customHeight="1">
      <c r="A5250" s="112">
        <v>88264</v>
      </c>
      <c r="B5250" s="113" t="s">
        <v>2073</v>
      </c>
      <c r="C5250" s="112" t="s">
        <v>8</v>
      </c>
      <c r="D5250" s="112" t="s">
        <v>60</v>
      </c>
      <c r="E5250" s="114">
        <v>0.2</v>
      </c>
      <c r="F5250" s="115">
        <f t="shared" si="1413"/>
        <v>16.484999999999999</v>
      </c>
      <c r="G5250" s="115">
        <f t="shared" si="1414"/>
        <v>3.3</v>
      </c>
      <c r="AA5250" s="6">
        <v>88264</v>
      </c>
      <c r="AB5250" s="6" t="s">
        <v>2073</v>
      </c>
      <c r="AC5250" s="6" t="s">
        <v>8</v>
      </c>
      <c r="AD5250" s="6" t="s">
        <v>60</v>
      </c>
      <c r="AE5250" s="6">
        <v>0.2</v>
      </c>
      <c r="AF5250" s="104">
        <v>21.98</v>
      </c>
      <c r="AG5250" s="104">
        <v>4.4000000000000004</v>
      </c>
    </row>
    <row r="5251" spans="1:33" ht="18" customHeight="1">
      <c r="A5251" s="107"/>
      <c r="B5251" s="107"/>
      <c r="C5251" s="107"/>
      <c r="D5251" s="107"/>
      <c r="E5251" s="116" t="s">
        <v>17</v>
      </c>
      <c r="F5251" s="116"/>
      <c r="G5251" s="117">
        <f>SUM(G5249:G5250)</f>
        <v>5.8699999999999992</v>
      </c>
      <c r="AE5251" s="6" t="s">
        <v>17</v>
      </c>
      <c r="AG5251" s="104">
        <v>7.82</v>
      </c>
    </row>
    <row r="5252" spans="1:33" ht="15" customHeight="1">
      <c r="A5252" s="107"/>
      <c r="B5252" s="107"/>
      <c r="C5252" s="107"/>
      <c r="D5252" s="107"/>
      <c r="E5252" s="118" t="s">
        <v>21</v>
      </c>
      <c r="F5252" s="118"/>
      <c r="G5252" s="119">
        <f>G5251+G5247</f>
        <v>12.62</v>
      </c>
      <c r="AE5252" s="6" t="s">
        <v>21</v>
      </c>
      <c r="AG5252" s="104">
        <v>16.82</v>
      </c>
    </row>
    <row r="5253" spans="1:33" ht="9.9499999999999993" customHeight="1">
      <c r="A5253" s="107"/>
      <c r="B5253" s="107"/>
      <c r="C5253" s="108"/>
      <c r="D5253" s="108"/>
      <c r="E5253" s="107"/>
      <c r="F5253" s="107"/>
      <c r="G5253" s="107"/>
    </row>
    <row r="5254" spans="1:33" ht="20.100000000000001" customHeight="1">
      <c r="A5254" s="109" t="s">
        <v>1587</v>
      </c>
      <c r="B5254" s="109"/>
      <c r="C5254" s="109"/>
      <c r="D5254" s="109"/>
      <c r="E5254" s="109"/>
      <c r="F5254" s="109"/>
      <c r="G5254" s="109"/>
      <c r="AA5254" s="6" t="s">
        <v>1587</v>
      </c>
    </row>
    <row r="5255" spans="1:33" ht="15" customHeight="1">
      <c r="A5255" s="110" t="s">
        <v>63</v>
      </c>
      <c r="B5255" s="110"/>
      <c r="C5255" s="111" t="s">
        <v>2</v>
      </c>
      <c r="D5255" s="111" t="s">
        <v>3</v>
      </c>
      <c r="E5255" s="111" t="s">
        <v>4</v>
      </c>
      <c r="F5255" s="111" t="s">
        <v>5</v>
      </c>
      <c r="G5255" s="111" t="s">
        <v>6</v>
      </c>
      <c r="AA5255" s="6" t="s">
        <v>63</v>
      </c>
      <c r="AC5255" s="6" t="s">
        <v>2</v>
      </c>
      <c r="AD5255" s="6" t="s">
        <v>3</v>
      </c>
      <c r="AE5255" s="6" t="s">
        <v>4</v>
      </c>
      <c r="AF5255" s="104" t="s">
        <v>5</v>
      </c>
      <c r="AG5255" s="104" t="s">
        <v>6</v>
      </c>
    </row>
    <row r="5256" spans="1:33" ht="15" customHeight="1">
      <c r="A5256" s="112" t="s">
        <v>1588</v>
      </c>
      <c r="B5256" s="113" t="s">
        <v>1589</v>
      </c>
      <c r="C5256" s="112" t="s">
        <v>48</v>
      </c>
      <c r="D5256" s="112" t="s">
        <v>644</v>
      </c>
      <c r="E5256" s="114">
        <v>1</v>
      </c>
      <c r="F5256" s="115">
        <f>0.75*AF5256</f>
        <v>189.495</v>
      </c>
      <c r="G5256" s="115">
        <f>ROUND(F5256*E5256,2)</f>
        <v>189.5</v>
      </c>
      <c r="AA5256" s="6" t="s">
        <v>1588</v>
      </c>
      <c r="AB5256" s="6" t="s">
        <v>1589</v>
      </c>
      <c r="AC5256" s="6" t="s">
        <v>48</v>
      </c>
      <c r="AD5256" s="6" t="s">
        <v>644</v>
      </c>
      <c r="AE5256" s="6">
        <v>1</v>
      </c>
      <c r="AF5256" s="104">
        <v>252.66</v>
      </c>
      <c r="AG5256" s="104">
        <v>252.66</v>
      </c>
    </row>
    <row r="5257" spans="1:33" ht="15" customHeight="1">
      <c r="A5257" s="107"/>
      <c r="B5257" s="107"/>
      <c r="C5257" s="107"/>
      <c r="D5257" s="107"/>
      <c r="E5257" s="116" t="s">
        <v>75</v>
      </c>
      <c r="F5257" s="116"/>
      <c r="G5257" s="117">
        <f>SUM(G5255:G5256)</f>
        <v>189.5</v>
      </c>
      <c r="AE5257" s="6" t="s">
        <v>75</v>
      </c>
      <c r="AG5257" s="104">
        <v>252.66</v>
      </c>
    </row>
    <row r="5258" spans="1:33" ht="15" customHeight="1">
      <c r="A5258" s="110" t="s">
        <v>14</v>
      </c>
      <c r="B5258" s="110"/>
      <c r="C5258" s="111" t="s">
        <v>2</v>
      </c>
      <c r="D5258" s="111" t="s">
        <v>3</v>
      </c>
      <c r="E5258" s="111" t="s">
        <v>4</v>
      </c>
      <c r="F5258" s="111" t="s">
        <v>5</v>
      </c>
      <c r="G5258" s="111" t="s">
        <v>6</v>
      </c>
      <c r="AA5258" s="6" t="s">
        <v>14</v>
      </c>
      <c r="AC5258" s="6" t="s">
        <v>2</v>
      </c>
      <c r="AD5258" s="6" t="s">
        <v>3</v>
      </c>
      <c r="AE5258" s="6" t="s">
        <v>4</v>
      </c>
      <c r="AF5258" s="104" t="s">
        <v>5</v>
      </c>
      <c r="AG5258" s="104" t="s">
        <v>6</v>
      </c>
    </row>
    <row r="5259" spans="1:33" ht="15" customHeight="1">
      <c r="A5259" s="112">
        <v>88264</v>
      </c>
      <c r="B5259" s="113" t="s">
        <v>2073</v>
      </c>
      <c r="C5259" s="112" t="s">
        <v>8</v>
      </c>
      <c r="D5259" s="112" t="s">
        <v>60</v>
      </c>
      <c r="E5259" s="114">
        <v>1</v>
      </c>
      <c r="F5259" s="115">
        <v>21.98</v>
      </c>
      <c r="G5259" s="115">
        <f>ROUND(F5259*E5259,2)</f>
        <v>21.98</v>
      </c>
      <c r="AA5259" s="6">
        <v>88264</v>
      </c>
      <c r="AB5259" s="6" t="s">
        <v>2073</v>
      </c>
      <c r="AC5259" s="6" t="s">
        <v>8</v>
      </c>
      <c r="AD5259" s="6" t="s">
        <v>60</v>
      </c>
      <c r="AE5259" s="6">
        <v>1</v>
      </c>
      <c r="AF5259" s="104">
        <v>21.98</v>
      </c>
      <c r="AG5259" s="104">
        <v>21.98</v>
      </c>
    </row>
    <row r="5260" spans="1:33" ht="15" customHeight="1">
      <c r="A5260" s="107"/>
      <c r="B5260" s="107"/>
      <c r="C5260" s="107"/>
      <c r="D5260" s="107"/>
      <c r="E5260" s="116" t="s">
        <v>17</v>
      </c>
      <c r="F5260" s="116"/>
      <c r="G5260" s="117">
        <f>SUM(G5258:G5259)</f>
        <v>21.98</v>
      </c>
      <c r="AE5260" s="6" t="s">
        <v>17</v>
      </c>
      <c r="AG5260" s="104">
        <v>21.98</v>
      </c>
    </row>
    <row r="5261" spans="1:33" ht="15" customHeight="1">
      <c r="A5261" s="107"/>
      <c r="B5261" s="107"/>
      <c r="C5261" s="107"/>
      <c r="D5261" s="107"/>
      <c r="E5261" s="118" t="s">
        <v>21</v>
      </c>
      <c r="F5261" s="118"/>
      <c r="G5261" s="119">
        <f>G5260+G5256</f>
        <v>211.48</v>
      </c>
      <c r="AE5261" s="6" t="s">
        <v>21</v>
      </c>
      <c r="AG5261" s="104">
        <v>274.64</v>
      </c>
    </row>
    <row r="5262" spans="1:33" ht="9.9499999999999993" customHeight="1">
      <c r="A5262" s="107"/>
      <c r="B5262" s="107"/>
      <c r="C5262" s="108"/>
      <c r="D5262" s="108"/>
      <c r="E5262" s="107"/>
      <c r="F5262" s="107"/>
      <c r="G5262" s="107"/>
    </row>
    <row r="5263" spans="1:33" ht="27" customHeight="1">
      <c r="A5263" s="109" t="s">
        <v>2202</v>
      </c>
      <c r="B5263" s="109"/>
      <c r="C5263" s="109"/>
      <c r="D5263" s="109"/>
      <c r="E5263" s="109"/>
      <c r="F5263" s="109"/>
      <c r="G5263" s="109"/>
      <c r="AA5263" s="6" t="s">
        <v>2202</v>
      </c>
    </row>
    <row r="5264" spans="1:33" ht="15" customHeight="1">
      <c r="A5264" s="110" t="s">
        <v>77</v>
      </c>
      <c r="B5264" s="110"/>
      <c r="C5264" s="111" t="s">
        <v>2</v>
      </c>
      <c r="D5264" s="111" t="s">
        <v>3</v>
      </c>
      <c r="E5264" s="111" t="s">
        <v>4</v>
      </c>
      <c r="F5264" s="111" t="s">
        <v>5</v>
      </c>
      <c r="G5264" s="111" t="s">
        <v>6</v>
      </c>
      <c r="AA5264" s="6" t="s">
        <v>77</v>
      </c>
      <c r="AC5264" s="6" t="s">
        <v>2</v>
      </c>
      <c r="AD5264" s="6" t="s">
        <v>3</v>
      </c>
      <c r="AE5264" s="6" t="s">
        <v>4</v>
      </c>
      <c r="AF5264" s="104" t="s">
        <v>5</v>
      </c>
      <c r="AG5264" s="104" t="s">
        <v>6</v>
      </c>
    </row>
    <row r="5265" spans="1:33" ht="45" customHeight="1">
      <c r="A5265" s="112" t="s">
        <v>868</v>
      </c>
      <c r="B5265" s="113" t="s">
        <v>869</v>
      </c>
      <c r="C5265" s="112" t="s">
        <v>8</v>
      </c>
      <c r="D5265" s="112" t="s">
        <v>80</v>
      </c>
      <c r="E5265" s="114">
        <v>7.5300000000000006E-2</v>
      </c>
      <c r="F5265" s="115">
        <f t="shared" ref="F5265:F5266" si="1415">IF(D5265="H",$K$9*AF5265,$K$10*AF5265)</f>
        <v>40.515000000000001</v>
      </c>
      <c r="G5265" s="115">
        <f t="shared" ref="G5265:G5266" si="1416">TRUNC(F5265*E5265,2)</f>
        <v>3.05</v>
      </c>
      <c r="AA5265" s="6" t="s">
        <v>868</v>
      </c>
      <c r="AB5265" s="6" t="s">
        <v>869</v>
      </c>
      <c r="AC5265" s="6" t="s">
        <v>8</v>
      </c>
      <c r="AD5265" s="6" t="s">
        <v>80</v>
      </c>
      <c r="AE5265" s="6">
        <v>7.5300000000000006E-2</v>
      </c>
      <c r="AF5265" s="104">
        <v>54.02</v>
      </c>
      <c r="AG5265" s="104">
        <v>4.0599999999999996</v>
      </c>
    </row>
    <row r="5266" spans="1:33" ht="45" customHeight="1">
      <c r="A5266" s="112" t="s">
        <v>870</v>
      </c>
      <c r="B5266" s="113" t="s">
        <v>871</v>
      </c>
      <c r="C5266" s="112" t="s">
        <v>8</v>
      </c>
      <c r="D5266" s="112" t="s">
        <v>83</v>
      </c>
      <c r="E5266" s="114">
        <v>3.6900000000000002E-2</v>
      </c>
      <c r="F5266" s="115">
        <f t="shared" si="1415"/>
        <v>103.32</v>
      </c>
      <c r="G5266" s="115">
        <f t="shared" si="1416"/>
        <v>3.81</v>
      </c>
      <c r="AA5266" s="6" t="s">
        <v>870</v>
      </c>
      <c r="AB5266" s="6" t="s">
        <v>871</v>
      </c>
      <c r="AC5266" s="6" t="s">
        <v>8</v>
      </c>
      <c r="AD5266" s="6" t="s">
        <v>83</v>
      </c>
      <c r="AE5266" s="6">
        <v>3.6900000000000002E-2</v>
      </c>
      <c r="AF5266" s="104">
        <v>137.76</v>
      </c>
      <c r="AG5266" s="104">
        <v>5.08</v>
      </c>
    </row>
    <row r="5267" spans="1:33" ht="15" customHeight="1">
      <c r="A5267" s="107"/>
      <c r="B5267" s="107"/>
      <c r="C5267" s="107"/>
      <c r="D5267" s="107"/>
      <c r="E5267" s="116" t="s">
        <v>84</v>
      </c>
      <c r="F5267" s="116"/>
      <c r="G5267" s="117">
        <f>SUM(G5265:G5266)</f>
        <v>6.8599999999999994</v>
      </c>
      <c r="AE5267" s="6" t="s">
        <v>84</v>
      </c>
      <c r="AG5267" s="104">
        <v>9.14</v>
      </c>
    </row>
    <row r="5268" spans="1:33" ht="15" customHeight="1">
      <c r="A5268" s="110" t="s">
        <v>63</v>
      </c>
      <c r="B5268" s="110"/>
      <c r="C5268" s="111" t="s">
        <v>2</v>
      </c>
      <c r="D5268" s="111" t="s">
        <v>3</v>
      </c>
      <c r="E5268" s="111" t="s">
        <v>4</v>
      </c>
      <c r="F5268" s="111" t="s">
        <v>5</v>
      </c>
      <c r="G5268" s="111" t="s">
        <v>6</v>
      </c>
      <c r="AA5268" s="6" t="s">
        <v>63</v>
      </c>
      <c r="AC5268" s="6" t="s">
        <v>2</v>
      </c>
      <c r="AD5268" s="6" t="s">
        <v>3</v>
      </c>
      <c r="AE5268" s="6" t="s">
        <v>4</v>
      </c>
      <c r="AF5268" s="104" t="s">
        <v>5</v>
      </c>
      <c r="AG5268" s="104" t="s">
        <v>6</v>
      </c>
    </row>
    <row r="5269" spans="1:33" ht="20.100000000000001" customHeight="1">
      <c r="A5269" s="112" t="s">
        <v>1590</v>
      </c>
      <c r="B5269" s="113" t="s">
        <v>1591</v>
      </c>
      <c r="C5269" s="112" t="s">
        <v>8</v>
      </c>
      <c r="D5269" s="112" t="s">
        <v>55</v>
      </c>
      <c r="E5269" s="114">
        <v>14.058999999999999</v>
      </c>
      <c r="F5269" s="115">
        <f t="shared" ref="F5269:F5275" si="1417">IF(D5269="H",$K$9*AF5269,$K$10*AF5269)</f>
        <v>3.75</v>
      </c>
      <c r="G5269" s="115">
        <f t="shared" ref="G5269:G5275" si="1418">TRUNC(F5269*E5269,2)</f>
        <v>52.72</v>
      </c>
      <c r="AA5269" s="6" t="s">
        <v>1590</v>
      </c>
      <c r="AB5269" s="6" t="s">
        <v>1591</v>
      </c>
      <c r="AC5269" s="6" t="s">
        <v>8</v>
      </c>
      <c r="AD5269" s="6" t="s">
        <v>55</v>
      </c>
      <c r="AE5269" s="6">
        <v>14.058999999999999</v>
      </c>
      <c r="AF5269" s="104">
        <v>5</v>
      </c>
      <c r="AG5269" s="104">
        <v>70.290000000000006</v>
      </c>
    </row>
    <row r="5270" spans="1:33" ht="15" customHeight="1">
      <c r="A5270" s="112" t="s">
        <v>1592</v>
      </c>
      <c r="B5270" s="113" t="s">
        <v>1593</v>
      </c>
      <c r="C5270" s="112" t="s">
        <v>8</v>
      </c>
      <c r="D5270" s="112" t="s">
        <v>55</v>
      </c>
      <c r="E5270" s="114">
        <v>14.175000000000001</v>
      </c>
      <c r="F5270" s="115">
        <f t="shared" si="1417"/>
        <v>2.3250000000000002</v>
      </c>
      <c r="G5270" s="115">
        <f t="shared" si="1418"/>
        <v>32.950000000000003</v>
      </c>
      <c r="AA5270" s="6" t="s">
        <v>1592</v>
      </c>
      <c r="AB5270" s="6" t="s">
        <v>1593</v>
      </c>
      <c r="AC5270" s="6" t="s">
        <v>8</v>
      </c>
      <c r="AD5270" s="6" t="s">
        <v>55</v>
      </c>
      <c r="AE5270" s="6">
        <v>14.175000000000001</v>
      </c>
      <c r="AF5270" s="104">
        <v>3.1</v>
      </c>
      <c r="AG5270" s="104">
        <v>43.94</v>
      </c>
    </row>
    <row r="5271" spans="1:33" ht="20.100000000000001" customHeight="1">
      <c r="A5271" s="112" t="s">
        <v>458</v>
      </c>
      <c r="B5271" s="113" t="s">
        <v>459</v>
      </c>
      <c r="C5271" s="112" t="s">
        <v>8</v>
      </c>
      <c r="D5271" s="112" t="s">
        <v>112</v>
      </c>
      <c r="E5271" s="114">
        <v>6.0000000000000001E-3</v>
      </c>
      <c r="F5271" s="115">
        <f t="shared" si="1417"/>
        <v>7.9275000000000002</v>
      </c>
      <c r="G5271" s="115">
        <f t="shared" si="1418"/>
        <v>0.04</v>
      </c>
      <c r="AA5271" s="6" t="s">
        <v>458</v>
      </c>
      <c r="AB5271" s="6" t="s">
        <v>459</v>
      </c>
      <c r="AC5271" s="6" t="s">
        <v>8</v>
      </c>
      <c r="AD5271" s="6" t="s">
        <v>112</v>
      </c>
      <c r="AE5271" s="6">
        <v>6.0000000000000001E-3</v>
      </c>
      <c r="AF5271" s="104">
        <v>10.57</v>
      </c>
      <c r="AG5271" s="104">
        <v>0.06</v>
      </c>
    </row>
    <row r="5272" spans="1:33" ht="20.100000000000001" customHeight="1">
      <c r="A5272" s="112" t="s">
        <v>471</v>
      </c>
      <c r="B5272" s="113" t="s">
        <v>472</v>
      </c>
      <c r="C5272" s="112" t="s">
        <v>8</v>
      </c>
      <c r="D5272" s="112" t="s">
        <v>87</v>
      </c>
      <c r="E5272" s="114">
        <v>0.1295</v>
      </c>
      <c r="F5272" s="115">
        <f t="shared" si="1417"/>
        <v>8.3550000000000004</v>
      </c>
      <c r="G5272" s="115">
        <f t="shared" si="1418"/>
        <v>1.08</v>
      </c>
      <c r="AA5272" s="6" t="s">
        <v>471</v>
      </c>
      <c r="AB5272" s="6" t="s">
        <v>472</v>
      </c>
      <c r="AC5272" s="6" t="s">
        <v>8</v>
      </c>
      <c r="AD5272" s="6" t="s">
        <v>87</v>
      </c>
      <c r="AE5272" s="6">
        <v>0.1295</v>
      </c>
      <c r="AF5272" s="104">
        <v>11.14</v>
      </c>
      <c r="AG5272" s="104">
        <v>1.44</v>
      </c>
    </row>
    <row r="5273" spans="1:33" ht="15" customHeight="1">
      <c r="A5273" s="112" t="s">
        <v>872</v>
      </c>
      <c r="B5273" s="113" t="s">
        <v>873</v>
      </c>
      <c r="C5273" s="112" t="s">
        <v>8</v>
      </c>
      <c r="D5273" s="112" t="s">
        <v>90</v>
      </c>
      <c r="E5273" s="114">
        <v>1.37E-2</v>
      </c>
      <c r="F5273" s="115">
        <f t="shared" si="1417"/>
        <v>15.555</v>
      </c>
      <c r="G5273" s="115">
        <f t="shared" si="1418"/>
        <v>0.21</v>
      </c>
      <c r="AA5273" s="6" t="s">
        <v>872</v>
      </c>
      <c r="AB5273" s="6" t="s">
        <v>873</v>
      </c>
      <c r="AC5273" s="6" t="s">
        <v>8</v>
      </c>
      <c r="AD5273" s="6" t="s">
        <v>90</v>
      </c>
      <c r="AE5273" s="6">
        <v>1.37E-2</v>
      </c>
      <c r="AF5273" s="104">
        <v>20.74</v>
      </c>
      <c r="AG5273" s="104">
        <v>0.28000000000000003</v>
      </c>
    </row>
    <row r="5274" spans="1:33" ht="20.100000000000001" customHeight="1">
      <c r="A5274" s="112" t="s">
        <v>466</v>
      </c>
      <c r="B5274" s="113" t="s">
        <v>467</v>
      </c>
      <c r="C5274" s="112" t="s">
        <v>8</v>
      </c>
      <c r="D5274" s="112" t="s">
        <v>87</v>
      </c>
      <c r="E5274" s="114">
        <v>0.154</v>
      </c>
      <c r="F5274" s="115">
        <f t="shared" si="1417"/>
        <v>2.9249999999999998</v>
      </c>
      <c r="G5274" s="115">
        <f t="shared" si="1418"/>
        <v>0.45</v>
      </c>
      <c r="AA5274" s="6" t="s">
        <v>466</v>
      </c>
      <c r="AB5274" s="6" t="s">
        <v>467</v>
      </c>
      <c r="AC5274" s="6" t="s">
        <v>8</v>
      </c>
      <c r="AD5274" s="6" t="s">
        <v>87</v>
      </c>
      <c r="AE5274" s="6">
        <v>0.154</v>
      </c>
      <c r="AF5274" s="104">
        <v>3.9</v>
      </c>
      <c r="AG5274" s="104">
        <v>0.6</v>
      </c>
    </row>
    <row r="5275" spans="1:33" ht="20.100000000000001" customHeight="1">
      <c r="A5275" s="112" t="s">
        <v>332</v>
      </c>
      <c r="B5275" s="113" t="s">
        <v>333</v>
      </c>
      <c r="C5275" s="112" t="s">
        <v>8</v>
      </c>
      <c r="D5275" s="112" t="s">
        <v>87</v>
      </c>
      <c r="E5275" s="114">
        <v>0.48299999999999998</v>
      </c>
      <c r="F5275" s="115">
        <f t="shared" si="1417"/>
        <v>7.4175000000000004</v>
      </c>
      <c r="G5275" s="115">
        <f t="shared" si="1418"/>
        <v>3.58</v>
      </c>
      <c r="AA5275" s="6" t="s">
        <v>332</v>
      </c>
      <c r="AB5275" s="6" t="s">
        <v>333</v>
      </c>
      <c r="AC5275" s="6" t="s">
        <v>8</v>
      </c>
      <c r="AD5275" s="6" t="s">
        <v>87</v>
      </c>
      <c r="AE5275" s="6">
        <v>0.48299999999999998</v>
      </c>
      <c r="AF5275" s="104">
        <v>9.89</v>
      </c>
      <c r="AG5275" s="104">
        <v>4.7699999999999996</v>
      </c>
    </row>
    <row r="5276" spans="1:33" ht="15" customHeight="1">
      <c r="A5276" s="107"/>
      <c r="B5276" s="107"/>
      <c r="C5276" s="107"/>
      <c r="D5276" s="107"/>
      <c r="E5276" s="116" t="s">
        <v>75</v>
      </c>
      <c r="F5276" s="116"/>
      <c r="G5276" s="117">
        <f>SUM(G5269:G5275)</f>
        <v>91.03</v>
      </c>
      <c r="AE5276" s="6" t="s">
        <v>75</v>
      </c>
      <c r="AG5276" s="104">
        <v>121.38</v>
      </c>
    </row>
    <row r="5277" spans="1:33" ht="15" customHeight="1">
      <c r="A5277" s="110" t="s">
        <v>96</v>
      </c>
      <c r="B5277" s="110"/>
      <c r="C5277" s="111" t="s">
        <v>2</v>
      </c>
      <c r="D5277" s="111" t="s">
        <v>3</v>
      </c>
      <c r="E5277" s="111" t="s">
        <v>4</v>
      </c>
      <c r="F5277" s="111" t="s">
        <v>5</v>
      </c>
      <c r="G5277" s="111" t="s">
        <v>6</v>
      </c>
      <c r="AA5277" s="6" t="s">
        <v>96</v>
      </c>
      <c r="AC5277" s="6" t="s">
        <v>2</v>
      </c>
      <c r="AD5277" s="6" t="s">
        <v>3</v>
      </c>
      <c r="AE5277" s="6" t="s">
        <v>4</v>
      </c>
      <c r="AF5277" s="104" t="s">
        <v>5</v>
      </c>
      <c r="AG5277" s="104" t="s">
        <v>6</v>
      </c>
    </row>
    <row r="5278" spans="1:33" ht="15" customHeight="1">
      <c r="A5278" s="112" t="s">
        <v>405</v>
      </c>
      <c r="B5278" s="113" t="s">
        <v>1728</v>
      </c>
      <c r="C5278" s="112" t="s">
        <v>8</v>
      </c>
      <c r="D5278" s="112" t="s">
        <v>36</v>
      </c>
      <c r="E5278" s="114">
        <v>3.4971999999999999</v>
      </c>
      <c r="F5278" s="115">
        <f t="shared" ref="F5278:F5279" si="1419">IF(D5278="H",$K$9*AF5278,$K$10*AF5278)</f>
        <v>16.297499999999999</v>
      </c>
      <c r="G5278" s="115">
        <f t="shared" ref="G5278:G5279" si="1420">TRUNC(F5278*E5278,2)</f>
        <v>56.99</v>
      </c>
      <c r="AA5278" s="6" t="s">
        <v>405</v>
      </c>
      <c r="AB5278" s="6" t="s">
        <v>1728</v>
      </c>
      <c r="AC5278" s="6" t="s">
        <v>8</v>
      </c>
      <c r="AD5278" s="6" t="s">
        <v>36</v>
      </c>
      <c r="AE5278" s="6">
        <v>3.4971999999999999</v>
      </c>
      <c r="AF5278" s="104">
        <v>21.73</v>
      </c>
      <c r="AG5278" s="104">
        <v>75.989999999999995</v>
      </c>
    </row>
    <row r="5279" spans="1:33" ht="15" customHeight="1">
      <c r="A5279" s="112" t="s">
        <v>127</v>
      </c>
      <c r="B5279" s="113" t="s">
        <v>1727</v>
      </c>
      <c r="C5279" s="112" t="s">
        <v>8</v>
      </c>
      <c r="D5279" s="112" t="s">
        <v>36</v>
      </c>
      <c r="E5279" s="114">
        <v>2.7477999999999998</v>
      </c>
      <c r="F5279" s="115">
        <f t="shared" si="1419"/>
        <v>12.84</v>
      </c>
      <c r="G5279" s="115">
        <f t="shared" si="1420"/>
        <v>35.28</v>
      </c>
      <c r="AA5279" s="6" t="s">
        <v>127</v>
      </c>
      <c r="AB5279" s="6" t="s">
        <v>1727</v>
      </c>
      <c r="AC5279" s="6" t="s">
        <v>8</v>
      </c>
      <c r="AD5279" s="6" t="s">
        <v>36</v>
      </c>
      <c r="AE5279" s="6">
        <v>2.7477999999999998</v>
      </c>
      <c r="AF5279" s="104">
        <v>17.12</v>
      </c>
      <c r="AG5279" s="104">
        <v>47.04</v>
      </c>
    </row>
    <row r="5280" spans="1:33" ht="18" customHeight="1">
      <c r="A5280" s="107"/>
      <c r="B5280" s="107"/>
      <c r="C5280" s="107"/>
      <c r="D5280" s="107"/>
      <c r="E5280" s="116" t="s">
        <v>99</v>
      </c>
      <c r="F5280" s="116"/>
      <c r="G5280" s="117">
        <f>SUM(G5278:G5279)</f>
        <v>92.27000000000001</v>
      </c>
      <c r="AE5280" s="6" t="s">
        <v>99</v>
      </c>
      <c r="AG5280" s="104">
        <v>123.03</v>
      </c>
    </row>
    <row r="5281" spans="1:33" ht="15" customHeight="1">
      <c r="A5281" s="110" t="s">
        <v>18</v>
      </c>
      <c r="B5281" s="110"/>
      <c r="C5281" s="111" t="s">
        <v>2</v>
      </c>
      <c r="D5281" s="111" t="s">
        <v>3</v>
      </c>
      <c r="E5281" s="111" t="s">
        <v>4</v>
      </c>
      <c r="F5281" s="111" t="s">
        <v>5</v>
      </c>
      <c r="G5281" s="111" t="s">
        <v>6</v>
      </c>
      <c r="AA5281" s="6" t="s">
        <v>18</v>
      </c>
      <c r="AC5281" s="6" t="s">
        <v>2</v>
      </c>
      <c r="AD5281" s="6" t="s">
        <v>3</v>
      </c>
      <c r="AE5281" s="6" t="s">
        <v>4</v>
      </c>
      <c r="AF5281" s="104" t="s">
        <v>5</v>
      </c>
      <c r="AG5281" s="104" t="s">
        <v>6</v>
      </c>
    </row>
    <row r="5282" spans="1:33" ht="20.100000000000001" customHeight="1">
      <c r="A5282" s="112" t="s">
        <v>1594</v>
      </c>
      <c r="B5282" s="113" t="s">
        <v>1595</v>
      </c>
      <c r="C5282" s="112" t="s">
        <v>8</v>
      </c>
      <c r="D5282" s="112" t="s">
        <v>102</v>
      </c>
      <c r="E5282" s="114">
        <v>7.9799999999999996E-2</v>
      </c>
      <c r="F5282" s="115">
        <f t="shared" ref="F5282:F5288" si="1421">IF(D5282="H",$K$9*AF5282,$K$10*AF5282)</f>
        <v>479.57249999999999</v>
      </c>
      <c r="G5282" s="115">
        <f t="shared" ref="G5282:G5288" si="1422">TRUNC(F5282*E5282,2)</f>
        <v>38.26</v>
      </c>
      <c r="AA5282" s="6" t="s">
        <v>1594</v>
      </c>
      <c r="AB5282" s="6" t="s">
        <v>1595</v>
      </c>
      <c r="AC5282" s="6" t="s">
        <v>8</v>
      </c>
      <c r="AD5282" s="6" t="s">
        <v>102</v>
      </c>
      <c r="AE5282" s="6">
        <v>7.9799999999999996E-2</v>
      </c>
      <c r="AF5282" s="104">
        <v>639.42999999999995</v>
      </c>
      <c r="AG5282" s="104">
        <v>51.02</v>
      </c>
    </row>
    <row r="5283" spans="1:33" ht="29.1" customHeight="1">
      <c r="A5283" s="112" t="s">
        <v>878</v>
      </c>
      <c r="B5283" s="113" t="s">
        <v>879</v>
      </c>
      <c r="C5283" s="112" t="s">
        <v>8</v>
      </c>
      <c r="D5283" s="112" t="s">
        <v>102</v>
      </c>
      <c r="E5283" s="114">
        <v>1.44E-2</v>
      </c>
      <c r="F5283" s="115">
        <f t="shared" si="1421"/>
        <v>391.005</v>
      </c>
      <c r="G5283" s="115">
        <f t="shared" si="1422"/>
        <v>5.63</v>
      </c>
      <c r="AA5283" s="6" t="s">
        <v>878</v>
      </c>
      <c r="AB5283" s="6" t="s">
        <v>879</v>
      </c>
      <c r="AC5283" s="6" t="s">
        <v>8</v>
      </c>
      <c r="AD5283" s="6" t="s">
        <v>102</v>
      </c>
      <c r="AE5283" s="6">
        <v>1.44E-2</v>
      </c>
      <c r="AF5283" s="104">
        <v>521.34</v>
      </c>
      <c r="AG5283" s="104">
        <v>7.5</v>
      </c>
    </row>
    <row r="5284" spans="1:33" ht="20.100000000000001" customHeight="1">
      <c r="A5284" s="112" t="s">
        <v>1596</v>
      </c>
      <c r="B5284" s="113" t="s">
        <v>1597</v>
      </c>
      <c r="C5284" s="112" t="s">
        <v>8</v>
      </c>
      <c r="D5284" s="112" t="s">
        <v>90</v>
      </c>
      <c r="E5284" s="114">
        <v>1.6658999999999999</v>
      </c>
      <c r="F5284" s="115">
        <f t="shared" si="1421"/>
        <v>8.1150000000000002</v>
      </c>
      <c r="G5284" s="115">
        <f t="shared" si="1422"/>
        <v>13.51</v>
      </c>
      <c r="AA5284" s="6" t="s">
        <v>1596</v>
      </c>
      <c r="AB5284" s="6" t="s">
        <v>1597</v>
      </c>
      <c r="AC5284" s="6" t="s">
        <v>8</v>
      </c>
      <c r="AD5284" s="6" t="s">
        <v>90</v>
      </c>
      <c r="AE5284" s="6">
        <v>1.6658999999999999</v>
      </c>
      <c r="AF5284" s="104">
        <v>10.82</v>
      </c>
      <c r="AG5284" s="104">
        <v>18.02</v>
      </c>
    </row>
    <row r="5285" spans="1:33" ht="29.1" customHeight="1">
      <c r="A5285" s="112" t="s">
        <v>522</v>
      </c>
      <c r="B5285" s="113" t="s">
        <v>523</v>
      </c>
      <c r="C5285" s="112" t="s">
        <v>8</v>
      </c>
      <c r="D5285" s="112" t="s">
        <v>102</v>
      </c>
      <c r="E5285" s="114">
        <v>8.72E-2</v>
      </c>
      <c r="F5285" s="115">
        <f t="shared" si="1421"/>
        <v>439.71</v>
      </c>
      <c r="G5285" s="115">
        <f t="shared" si="1422"/>
        <v>38.340000000000003</v>
      </c>
      <c r="AA5285" s="6" t="s">
        <v>522</v>
      </c>
      <c r="AB5285" s="6" t="s">
        <v>523</v>
      </c>
      <c r="AC5285" s="6" t="s">
        <v>8</v>
      </c>
      <c r="AD5285" s="6" t="s">
        <v>102</v>
      </c>
      <c r="AE5285" s="6">
        <v>8.72E-2</v>
      </c>
      <c r="AF5285" s="104">
        <v>586.28</v>
      </c>
      <c r="AG5285" s="104">
        <v>51.12</v>
      </c>
    </row>
    <row r="5286" spans="1:33" ht="20.100000000000001" customHeight="1">
      <c r="A5286" s="112" t="s">
        <v>1598</v>
      </c>
      <c r="B5286" s="113" t="s">
        <v>1599</v>
      </c>
      <c r="C5286" s="112" t="s">
        <v>8</v>
      </c>
      <c r="D5286" s="112" t="s">
        <v>102</v>
      </c>
      <c r="E5286" s="114">
        <v>4.1500000000000002E-2</v>
      </c>
      <c r="F5286" s="115">
        <f t="shared" si="1421"/>
        <v>831.95249999999999</v>
      </c>
      <c r="G5286" s="115">
        <f t="shared" si="1422"/>
        <v>34.520000000000003</v>
      </c>
      <c r="AA5286" s="6" t="s">
        <v>1598</v>
      </c>
      <c r="AB5286" s="6" t="s">
        <v>1599</v>
      </c>
      <c r="AC5286" s="6" t="s">
        <v>8</v>
      </c>
      <c r="AD5286" s="6" t="s">
        <v>102</v>
      </c>
      <c r="AE5286" s="6">
        <v>4.1500000000000002E-2</v>
      </c>
      <c r="AF5286" s="104">
        <v>1109.27</v>
      </c>
      <c r="AG5286" s="104">
        <v>46.03</v>
      </c>
    </row>
    <row r="5287" spans="1:33" ht="20.100000000000001" customHeight="1">
      <c r="A5287" s="112" t="s">
        <v>880</v>
      </c>
      <c r="B5287" s="113" t="s">
        <v>881</v>
      </c>
      <c r="C5287" s="112" t="s">
        <v>8</v>
      </c>
      <c r="D5287" s="112" t="s">
        <v>102</v>
      </c>
      <c r="E5287" s="114">
        <v>5.0999999999999997E-2</v>
      </c>
      <c r="F5287" s="115">
        <f t="shared" si="1421"/>
        <v>1750.125</v>
      </c>
      <c r="G5287" s="115">
        <f t="shared" si="1422"/>
        <v>89.25</v>
      </c>
      <c r="AA5287" s="6" t="s">
        <v>880</v>
      </c>
      <c r="AB5287" s="6" t="s">
        <v>881</v>
      </c>
      <c r="AC5287" s="6" t="s">
        <v>8</v>
      </c>
      <c r="AD5287" s="6" t="s">
        <v>102</v>
      </c>
      <c r="AE5287" s="6">
        <v>5.0999999999999997E-2</v>
      </c>
      <c r="AF5287" s="104">
        <v>2333.5</v>
      </c>
      <c r="AG5287" s="104">
        <v>119</v>
      </c>
    </row>
    <row r="5288" spans="1:33" ht="20.100000000000001" customHeight="1">
      <c r="A5288" s="112" t="s">
        <v>882</v>
      </c>
      <c r="B5288" s="113" t="s">
        <v>883</v>
      </c>
      <c r="C5288" s="112" t="s">
        <v>8</v>
      </c>
      <c r="D5288" s="112" t="s">
        <v>95</v>
      </c>
      <c r="E5288" s="114">
        <v>0.58499999999999996</v>
      </c>
      <c r="F5288" s="115">
        <f t="shared" si="1421"/>
        <v>3.7649999999999997</v>
      </c>
      <c r="G5288" s="115">
        <f t="shared" si="1422"/>
        <v>2.2000000000000002</v>
      </c>
      <c r="AA5288" s="6" t="s">
        <v>882</v>
      </c>
      <c r="AB5288" s="6" t="s">
        <v>883</v>
      </c>
      <c r="AC5288" s="6" t="s">
        <v>8</v>
      </c>
      <c r="AD5288" s="6" t="s">
        <v>95</v>
      </c>
      <c r="AE5288" s="6">
        <v>0.58499999999999996</v>
      </c>
      <c r="AF5288" s="104">
        <v>5.0199999999999996</v>
      </c>
      <c r="AG5288" s="104">
        <v>2.93</v>
      </c>
    </row>
    <row r="5289" spans="1:33" ht="15" customHeight="1">
      <c r="A5289" s="107"/>
      <c r="B5289" s="107"/>
      <c r="C5289" s="107"/>
      <c r="D5289" s="107"/>
      <c r="E5289" s="116" t="s">
        <v>20</v>
      </c>
      <c r="F5289" s="116"/>
      <c r="G5289" s="117">
        <f>SUM(G5282:G5288)</f>
        <v>221.71</v>
      </c>
      <c r="AE5289" s="6" t="s">
        <v>20</v>
      </c>
      <c r="AG5289" s="104">
        <v>295.62</v>
      </c>
    </row>
    <row r="5290" spans="1:33" ht="15" customHeight="1">
      <c r="A5290" s="107"/>
      <c r="B5290" s="107"/>
      <c r="C5290" s="107"/>
      <c r="D5290" s="107"/>
      <c r="E5290" s="118" t="s">
        <v>21</v>
      </c>
      <c r="F5290" s="118"/>
      <c r="G5290" s="119">
        <f>G5289+G5280+G5276+G5267</f>
        <v>411.87</v>
      </c>
      <c r="AE5290" s="6" t="s">
        <v>21</v>
      </c>
      <c r="AG5290" s="104">
        <v>549.16999999999996</v>
      </c>
    </row>
    <row r="5291" spans="1:33" ht="9.9499999999999993" customHeight="1">
      <c r="A5291" s="107"/>
      <c r="B5291" s="107"/>
      <c r="C5291" s="108"/>
      <c r="D5291" s="108"/>
      <c r="E5291" s="107"/>
      <c r="F5291" s="107"/>
      <c r="G5291" s="107"/>
    </row>
    <row r="5292" spans="1:33" ht="20.100000000000001" customHeight="1">
      <c r="A5292" s="109" t="s">
        <v>1600</v>
      </c>
      <c r="B5292" s="109"/>
      <c r="C5292" s="109"/>
      <c r="D5292" s="109"/>
      <c r="E5292" s="109"/>
      <c r="F5292" s="109"/>
      <c r="G5292" s="109"/>
      <c r="AA5292" s="6" t="s">
        <v>1600</v>
      </c>
    </row>
    <row r="5293" spans="1:33" ht="15" customHeight="1">
      <c r="A5293" s="110" t="s">
        <v>63</v>
      </c>
      <c r="B5293" s="110"/>
      <c r="C5293" s="111" t="s">
        <v>2</v>
      </c>
      <c r="D5293" s="111" t="s">
        <v>3</v>
      </c>
      <c r="E5293" s="111" t="s">
        <v>4</v>
      </c>
      <c r="F5293" s="111" t="s">
        <v>5</v>
      </c>
      <c r="G5293" s="111" t="s">
        <v>6</v>
      </c>
      <c r="AA5293" s="6" t="s">
        <v>63</v>
      </c>
      <c r="AC5293" s="6" t="s">
        <v>2</v>
      </c>
      <c r="AD5293" s="6" t="s">
        <v>3</v>
      </c>
      <c r="AE5293" s="6" t="s">
        <v>4</v>
      </c>
      <c r="AF5293" s="104" t="s">
        <v>5</v>
      </c>
      <c r="AG5293" s="104" t="s">
        <v>6</v>
      </c>
    </row>
    <row r="5294" spans="1:33" ht="15" customHeight="1">
      <c r="A5294" s="112" t="s">
        <v>1601</v>
      </c>
      <c r="B5294" s="113" t="s">
        <v>1602</v>
      </c>
      <c r="C5294" s="112" t="s">
        <v>8</v>
      </c>
      <c r="D5294" s="112" t="s">
        <v>87</v>
      </c>
      <c r="E5294" s="114">
        <v>1.05</v>
      </c>
      <c r="F5294" s="115">
        <f>0.75*AF5294</f>
        <v>28.005000000000003</v>
      </c>
      <c r="G5294" s="115">
        <f>ROUND(F5294*E5294,2)</f>
        <v>29.41</v>
      </c>
      <c r="AA5294" s="6" t="s">
        <v>1601</v>
      </c>
      <c r="AB5294" s="6" t="s">
        <v>1602</v>
      </c>
      <c r="AC5294" s="6" t="s">
        <v>8</v>
      </c>
      <c r="AD5294" s="6" t="s">
        <v>87</v>
      </c>
      <c r="AE5294" s="6">
        <v>1.05</v>
      </c>
      <c r="AF5294" s="104">
        <v>37.340000000000003</v>
      </c>
      <c r="AG5294" s="104">
        <v>39.200000000000003</v>
      </c>
    </row>
    <row r="5295" spans="1:33" ht="15" customHeight="1">
      <c r="A5295" s="107"/>
      <c r="B5295" s="107"/>
      <c r="C5295" s="107"/>
      <c r="D5295" s="107"/>
      <c r="E5295" s="116" t="s">
        <v>75</v>
      </c>
      <c r="F5295" s="116"/>
      <c r="G5295" s="117">
        <f>SUM(G5293:G5294)</f>
        <v>29.41</v>
      </c>
      <c r="AE5295" s="6" t="s">
        <v>75</v>
      </c>
      <c r="AG5295" s="104">
        <v>39.200000000000003</v>
      </c>
    </row>
    <row r="5296" spans="1:33" ht="15" customHeight="1">
      <c r="A5296" s="110" t="s">
        <v>96</v>
      </c>
      <c r="B5296" s="110"/>
      <c r="C5296" s="111" t="s">
        <v>2</v>
      </c>
      <c r="D5296" s="111" t="s">
        <v>3</v>
      </c>
      <c r="E5296" s="111" t="s">
        <v>4</v>
      </c>
      <c r="F5296" s="111" t="s">
        <v>5</v>
      </c>
      <c r="G5296" s="111" t="s">
        <v>6</v>
      </c>
      <c r="AA5296" s="6" t="s">
        <v>96</v>
      </c>
      <c r="AC5296" s="6" t="s">
        <v>2</v>
      </c>
      <c r="AD5296" s="6" t="s">
        <v>3</v>
      </c>
      <c r="AE5296" s="6" t="s">
        <v>4</v>
      </c>
      <c r="AF5296" s="104" t="s">
        <v>5</v>
      </c>
      <c r="AG5296" s="104" t="s">
        <v>6</v>
      </c>
    </row>
    <row r="5297" spans="1:33" ht="15" customHeight="1">
      <c r="A5297" s="112" t="s">
        <v>1085</v>
      </c>
      <c r="B5297" s="113" t="s">
        <v>1743</v>
      </c>
      <c r="C5297" s="112" t="s">
        <v>8</v>
      </c>
      <c r="D5297" s="112" t="s">
        <v>36</v>
      </c>
      <c r="E5297" s="114">
        <v>0.12659999999999999</v>
      </c>
      <c r="F5297" s="115">
        <f t="shared" ref="F5297:F5298" si="1423">IF(D5297="H",$K$9*AF5297,$K$10*AF5297)</f>
        <v>13.5975</v>
      </c>
      <c r="G5297" s="115">
        <f t="shared" ref="G5297:G5298" si="1424">ROUND(F5297*E5297,2)</f>
        <v>1.72</v>
      </c>
      <c r="AA5297" s="6" t="s">
        <v>1085</v>
      </c>
      <c r="AB5297" s="6" t="s">
        <v>1743</v>
      </c>
      <c r="AC5297" s="6" t="s">
        <v>8</v>
      </c>
      <c r="AD5297" s="6" t="s">
        <v>36</v>
      </c>
      <c r="AE5297" s="6">
        <v>0.12659999999999999</v>
      </c>
      <c r="AF5297" s="104">
        <v>18.13</v>
      </c>
      <c r="AG5297" s="104">
        <v>2.29</v>
      </c>
    </row>
    <row r="5298" spans="1:33" ht="15" customHeight="1">
      <c r="A5298" s="112" t="s">
        <v>1086</v>
      </c>
      <c r="B5298" s="113" t="s">
        <v>1744</v>
      </c>
      <c r="C5298" s="112" t="s">
        <v>8</v>
      </c>
      <c r="D5298" s="112" t="s">
        <v>36</v>
      </c>
      <c r="E5298" s="114">
        <v>0.12659999999999999</v>
      </c>
      <c r="F5298" s="115">
        <f t="shared" si="1423"/>
        <v>16.484999999999999</v>
      </c>
      <c r="G5298" s="115">
        <f t="shared" si="1424"/>
        <v>2.09</v>
      </c>
      <c r="AA5298" s="6" t="s">
        <v>1086</v>
      </c>
      <c r="AB5298" s="6" t="s">
        <v>1744</v>
      </c>
      <c r="AC5298" s="6" t="s">
        <v>8</v>
      </c>
      <c r="AD5298" s="6" t="s">
        <v>36</v>
      </c>
      <c r="AE5298" s="6">
        <v>0.12659999999999999</v>
      </c>
      <c r="AF5298" s="104">
        <v>21.98</v>
      </c>
      <c r="AG5298" s="104">
        <v>2.78</v>
      </c>
    </row>
    <row r="5299" spans="1:33" ht="18" customHeight="1">
      <c r="A5299" s="107"/>
      <c r="B5299" s="107"/>
      <c r="C5299" s="107"/>
      <c r="D5299" s="107"/>
      <c r="E5299" s="116" t="s">
        <v>99</v>
      </c>
      <c r="F5299" s="116"/>
      <c r="G5299" s="117">
        <f>SUM(G5297:G5298)</f>
        <v>3.8099999999999996</v>
      </c>
      <c r="AE5299" s="6" t="s">
        <v>99</v>
      </c>
      <c r="AG5299" s="104">
        <v>5.07</v>
      </c>
    </row>
    <row r="5300" spans="1:33" ht="15" customHeight="1">
      <c r="A5300" s="107"/>
      <c r="B5300" s="107"/>
      <c r="C5300" s="107"/>
      <c r="D5300" s="107"/>
      <c r="E5300" s="118" t="s">
        <v>21</v>
      </c>
      <c r="F5300" s="118"/>
      <c r="G5300" s="119">
        <f>G5299+G5295</f>
        <v>33.22</v>
      </c>
      <c r="AE5300" s="6" t="s">
        <v>21</v>
      </c>
      <c r="AG5300" s="104">
        <v>44.27</v>
      </c>
    </row>
    <row r="5301" spans="1:33" ht="9.9499999999999993" customHeight="1">
      <c r="A5301" s="107"/>
      <c r="B5301" s="107"/>
      <c r="C5301" s="108"/>
      <c r="D5301" s="108"/>
      <c r="E5301" s="107"/>
      <c r="F5301" s="107"/>
      <c r="G5301" s="107"/>
    </row>
    <row r="5302" spans="1:33" ht="20.100000000000001" customHeight="1">
      <c r="A5302" s="109" t="s">
        <v>1603</v>
      </c>
      <c r="B5302" s="109"/>
      <c r="C5302" s="109"/>
      <c r="D5302" s="109"/>
      <c r="E5302" s="109"/>
      <c r="F5302" s="109"/>
      <c r="G5302" s="109"/>
      <c r="AA5302" s="6" t="s">
        <v>1603</v>
      </c>
    </row>
    <row r="5303" spans="1:33" ht="15" customHeight="1">
      <c r="A5303" s="110" t="s">
        <v>63</v>
      </c>
      <c r="B5303" s="110"/>
      <c r="C5303" s="111" t="s">
        <v>2</v>
      </c>
      <c r="D5303" s="111" t="s">
        <v>3</v>
      </c>
      <c r="E5303" s="111" t="s">
        <v>4</v>
      </c>
      <c r="F5303" s="111" t="s">
        <v>5</v>
      </c>
      <c r="G5303" s="111" t="s">
        <v>6</v>
      </c>
      <c r="AA5303" s="6" t="s">
        <v>63</v>
      </c>
      <c r="AC5303" s="6" t="s">
        <v>2</v>
      </c>
      <c r="AD5303" s="6" t="s">
        <v>3</v>
      </c>
      <c r="AE5303" s="6" t="s">
        <v>4</v>
      </c>
      <c r="AF5303" s="104" t="s">
        <v>5</v>
      </c>
      <c r="AG5303" s="104" t="s">
        <v>6</v>
      </c>
    </row>
    <row r="5304" spans="1:33" ht="20.100000000000001" customHeight="1">
      <c r="A5304" s="112" t="s">
        <v>1604</v>
      </c>
      <c r="B5304" s="113" t="s">
        <v>1605</v>
      </c>
      <c r="C5304" s="112" t="s">
        <v>48</v>
      </c>
      <c r="D5304" s="112" t="s">
        <v>66</v>
      </c>
      <c r="E5304" s="114">
        <v>1.05</v>
      </c>
      <c r="F5304" s="115">
        <f t="shared" ref="F5304" si="1425">IF(D5304="H",$K$9*AF5304,$K$10*AF5304)</f>
        <v>3.8174999999999999</v>
      </c>
      <c r="G5304" s="115">
        <f>ROUND(F5304*E5304,2)</f>
        <v>4.01</v>
      </c>
      <c r="AA5304" s="6" t="s">
        <v>1604</v>
      </c>
      <c r="AB5304" s="6" t="s">
        <v>1605</v>
      </c>
      <c r="AC5304" s="6" t="s">
        <v>48</v>
      </c>
      <c r="AD5304" s="6" t="s">
        <v>66</v>
      </c>
      <c r="AE5304" s="6">
        <v>1.05</v>
      </c>
      <c r="AF5304" s="104">
        <v>5.09</v>
      </c>
      <c r="AG5304" s="104">
        <v>5.34</v>
      </c>
    </row>
    <row r="5305" spans="1:33" ht="15" customHeight="1">
      <c r="A5305" s="107"/>
      <c r="B5305" s="107"/>
      <c r="C5305" s="107"/>
      <c r="D5305" s="107"/>
      <c r="E5305" s="116" t="s">
        <v>75</v>
      </c>
      <c r="F5305" s="116"/>
      <c r="G5305" s="117">
        <f>SUM(G5303:G5304)</f>
        <v>4.01</v>
      </c>
      <c r="AE5305" s="6" t="s">
        <v>75</v>
      </c>
      <c r="AG5305" s="104">
        <v>5.34</v>
      </c>
    </row>
    <row r="5306" spans="1:33" ht="15" customHeight="1">
      <c r="A5306" s="110" t="s">
        <v>14</v>
      </c>
      <c r="B5306" s="110"/>
      <c r="C5306" s="111" t="s">
        <v>2</v>
      </c>
      <c r="D5306" s="111" t="s">
        <v>3</v>
      </c>
      <c r="E5306" s="111" t="s">
        <v>4</v>
      </c>
      <c r="F5306" s="111" t="s">
        <v>5</v>
      </c>
      <c r="G5306" s="111" t="s">
        <v>6</v>
      </c>
      <c r="AA5306" s="6" t="s">
        <v>14</v>
      </c>
      <c r="AC5306" s="6" t="s">
        <v>2</v>
      </c>
      <c r="AD5306" s="6" t="s">
        <v>3</v>
      </c>
      <c r="AE5306" s="6" t="s">
        <v>4</v>
      </c>
      <c r="AF5306" s="104" t="s">
        <v>5</v>
      </c>
      <c r="AG5306" s="104" t="s">
        <v>6</v>
      </c>
    </row>
    <row r="5307" spans="1:33" ht="15" customHeight="1">
      <c r="A5307" s="112" t="s">
        <v>1086</v>
      </c>
      <c r="B5307" s="113" t="s">
        <v>1744</v>
      </c>
      <c r="C5307" s="112" t="s">
        <v>8</v>
      </c>
      <c r="D5307" s="112" t="s">
        <v>36</v>
      </c>
      <c r="E5307" s="114">
        <v>0.12</v>
      </c>
      <c r="F5307" s="115">
        <f t="shared" ref="F5307:F5308" si="1426">IF(D5307="H",$K$9*AF5307,$K$10*AF5307)</f>
        <v>16.484999999999999</v>
      </c>
      <c r="G5307" s="115">
        <f t="shared" ref="G5307:G5308" si="1427">ROUND(F5307*E5307,2)</f>
        <v>1.98</v>
      </c>
      <c r="AA5307" s="6" t="s">
        <v>1086</v>
      </c>
      <c r="AB5307" s="6" t="s">
        <v>1744</v>
      </c>
      <c r="AC5307" s="6" t="s">
        <v>8</v>
      </c>
      <c r="AD5307" s="6" t="s">
        <v>36</v>
      </c>
      <c r="AE5307" s="6">
        <v>0.12</v>
      </c>
      <c r="AF5307" s="104">
        <v>21.98</v>
      </c>
      <c r="AG5307" s="104">
        <v>2.64</v>
      </c>
    </row>
    <row r="5308" spans="1:33" ht="15" customHeight="1">
      <c r="A5308" s="112">
        <v>88247</v>
      </c>
      <c r="B5308" s="113" t="s">
        <v>2172</v>
      </c>
      <c r="C5308" s="112" t="s">
        <v>8</v>
      </c>
      <c r="D5308" s="112" t="s">
        <v>60</v>
      </c>
      <c r="E5308" s="114">
        <v>0.12</v>
      </c>
      <c r="F5308" s="115">
        <f t="shared" si="1426"/>
        <v>13.5975</v>
      </c>
      <c r="G5308" s="115">
        <f t="shared" si="1427"/>
        <v>1.63</v>
      </c>
      <c r="AA5308" s="6">
        <v>88247</v>
      </c>
      <c r="AB5308" s="6" t="s">
        <v>2172</v>
      </c>
      <c r="AC5308" s="6" t="s">
        <v>8</v>
      </c>
      <c r="AD5308" s="6" t="s">
        <v>60</v>
      </c>
      <c r="AE5308" s="6">
        <v>0.12</v>
      </c>
      <c r="AF5308" s="104">
        <v>18.13</v>
      </c>
      <c r="AG5308" s="104">
        <v>2.1800000000000002</v>
      </c>
    </row>
    <row r="5309" spans="1:33" ht="15" customHeight="1">
      <c r="A5309" s="107"/>
      <c r="B5309" s="107"/>
      <c r="C5309" s="107"/>
      <c r="D5309" s="107"/>
      <c r="E5309" s="116" t="s">
        <v>17</v>
      </c>
      <c r="F5309" s="116"/>
      <c r="G5309" s="117">
        <f>SUM(G5307:G5308)</f>
        <v>3.61</v>
      </c>
      <c r="AE5309" s="6" t="s">
        <v>17</v>
      </c>
      <c r="AG5309" s="104">
        <v>4.82</v>
      </c>
    </row>
    <row r="5310" spans="1:33" ht="15" customHeight="1">
      <c r="A5310" s="107"/>
      <c r="B5310" s="107"/>
      <c r="C5310" s="107"/>
      <c r="D5310" s="107"/>
      <c r="E5310" s="118" t="s">
        <v>21</v>
      </c>
      <c r="F5310" s="118"/>
      <c r="G5310" s="119">
        <f>G5309+G5305</f>
        <v>7.6199999999999992</v>
      </c>
      <c r="AE5310" s="6" t="s">
        <v>21</v>
      </c>
      <c r="AG5310" s="104">
        <v>10.16</v>
      </c>
    </row>
    <row r="5311" spans="1:33" ht="9.9499999999999993" customHeight="1">
      <c r="A5311" s="107"/>
      <c r="B5311" s="107"/>
      <c r="C5311" s="108"/>
      <c r="D5311" s="108"/>
      <c r="E5311" s="107"/>
      <c r="F5311" s="107"/>
      <c r="G5311" s="107"/>
    </row>
    <row r="5312" spans="1:33" ht="20.100000000000001" customHeight="1">
      <c r="A5312" s="109" t="s">
        <v>2208</v>
      </c>
      <c r="B5312" s="109"/>
      <c r="C5312" s="109"/>
      <c r="D5312" s="109"/>
      <c r="E5312" s="109"/>
      <c r="F5312" s="109"/>
      <c r="G5312" s="109"/>
      <c r="AA5312" s="6" t="s">
        <v>2208</v>
      </c>
    </row>
    <row r="5313" spans="1:33" ht="15" customHeight="1">
      <c r="A5313" s="110" t="s">
        <v>63</v>
      </c>
      <c r="B5313" s="110"/>
      <c r="C5313" s="111" t="s">
        <v>2</v>
      </c>
      <c r="D5313" s="111" t="s">
        <v>3</v>
      </c>
      <c r="E5313" s="111" t="s">
        <v>4</v>
      </c>
      <c r="F5313" s="111" t="s">
        <v>5</v>
      </c>
      <c r="G5313" s="111" t="s">
        <v>6</v>
      </c>
      <c r="AA5313" s="6" t="s">
        <v>63</v>
      </c>
      <c r="AC5313" s="6" t="s">
        <v>2</v>
      </c>
      <c r="AD5313" s="6" t="s">
        <v>3</v>
      </c>
      <c r="AE5313" s="6" t="s">
        <v>4</v>
      </c>
      <c r="AF5313" s="104" t="s">
        <v>5</v>
      </c>
      <c r="AG5313" s="104" t="s">
        <v>6</v>
      </c>
    </row>
    <row r="5314" spans="1:33" ht="15" customHeight="1">
      <c r="A5314" s="112" t="s">
        <v>1207</v>
      </c>
      <c r="B5314" s="113" t="s">
        <v>1208</v>
      </c>
      <c r="C5314" s="112" t="s">
        <v>8</v>
      </c>
      <c r="D5314" s="112" t="s">
        <v>87</v>
      </c>
      <c r="E5314" s="114">
        <v>1.0169999999999999</v>
      </c>
      <c r="F5314" s="115">
        <f t="shared" ref="F5314" si="1428">IF(D5314="H",$K$9*AF5314,$K$10*AF5314)</f>
        <v>5.88</v>
      </c>
      <c r="G5314" s="115">
        <f>ROUND(F5314*E5314,2)</f>
        <v>5.98</v>
      </c>
      <c r="AA5314" s="6" t="s">
        <v>1207</v>
      </c>
      <c r="AB5314" s="6" t="s">
        <v>1208</v>
      </c>
      <c r="AC5314" s="6" t="s">
        <v>8</v>
      </c>
      <c r="AD5314" s="6" t="s">
        <v>87</v>
      </c>
      <c r="AE5314" s="6">
        <v>1.0169999999999999</v>
      </c>
      <c r="AF5314" s="104">
        <v>7.84</v>
      </c>
      <c r="AG5314" s="104">
        <v>7.97</v>
      </c>
    </row>
    <row r="5315" spans="1:33" ht="15" customHeight="1">
      <c r="A5315" s="107"/>
      <c r="B5315" s="107"/>
      <c r="C5315" s="107"/>
      <c r="D5315" s="107"/>
      <c r="E5315" s="116" t="s">
        <v>75</v>
      </c>
      <c r="F5315" s="116"/>
      <c r="G5315" s="117">
        <f>SUM(G5313:G5314)</f>
        <v>5.98</v>
      </c>
      <c r="AE5315" s="6" t="s">
        <v>75</v>
      </c>
      <c r="AG5315" s="104">
        <v>7.97</v>
      </c>
    </row>
    <row r="5316" spans="1:33" ht="15" customHeight="1">
      <c r="A5316" s="110" t="s">
        <v>96</v>
      </c>
      <c r="B5316" s="110"/>
      <c r="C5316" s="111" t="s">
        <v>2</v>
      </c>
      <c r="D5316" s="111" t="s">
        <v>3</v>
      </c>
      <c r="E5316" s="111" t="s">
        <v>4</v>
      </c>
      <c r="F5316" s="111" t="s">
        <v>5</v>
      </c>
      <c r="G5316" s="111" t="s">
        <v>6</v>
      </c>
      <c r="AA5316" s="6" t="s">
        <v>96</v>
      </c>
      <c r="AC5316" s="6" t="s">
        <v>2</v>
      </c>
      <c r="AD5316" s="6" t="s">
        <v>3</v>
      </c>
      <c r="AE5316" s="6" t="s">
        <v>4</v>
      </c>
      <c r="AF5316" s="104" t="s">
        <v>5</v>
      </c>
      <c r="AG5316" s="104" t="s">
        <v>6</v>
      </c>
    </row>
    <row r="5317" spans="1:33" ht="15" customHeight="1">
      <c r="A5317" s="112" t="s">
        <v>1085</v>
      </c>
      <c r="B5317" s="113" t="s">
        <v>1743</v>
      </c>
      <c r="C5317" s="112" t="s">
        <v>8</v>
      </c>
      <c r="D5317" s="112" t="s">
        <v>36</v>
      </c>
      <c r="E5317" s="114">
        <v>0.13900000000000001</v>
      </c>
      <c r="F5317" s="115">
        <f t="shared" ref="F5317:F5318" si="1429">IF(D5317="H",$K$9*AF5317,$K$10*AF5317)</f>
        <v>13.5975</v>
      </c>
      <c r="G5317" s="115">
        <f t="shared" ref="G5317:G5318" si="1430">ROUND(F5317*E5317,2)</f>
        <v>1.89</v>
      </c>
      <c r="AA5317" s="6" t="s">
        <v>1085</v>
      </c>
      <c r="AB5317" s="6" t="s">
        <v>1743</v>
      </c>
      <c r="AC5317" s="6" t="s">
        <v>8</v>
      </c>
      <c r="AD5317" s="6" t="s">
        <v>36</v>
      </c>
      <c r="AE5317" s="6">
        <v>0.13900000000000001</v>
      </c>
      <c r="AF5317" s="104">
        <v>18.13</v>
      </c>
      <c r="AG5317" s="104">
        <v>2.52</v>
      </c>
    </row>
    <row r="5318" spans="1:33" ht="15" customHeight="1">
      <c r="A5318" s="112" t="s">
        <v>1086</v>
      </c>
      <c r="B5318" s="113" t="s">
        <v>1744</v>
      </c>
      <c r="C5318" s="112" t="s">
        <v>8</v>
      </c>
      <c r="D5318" s="112" t="s">
        <v>36</v>
      </c>
      <c r="E5318" s="114">
        <v>0.13900000000000001</v>
      </c>
      <c r="F5318" s="115">
        <f t="shared" si="1429"/>
        <v>16.484999999999999</v>
      </c>
      <c r="G5318" s="115">
        <f t="shared" si="1430"/>
        <v>2.29</v>
      </c>
      <c r="AA5318" s="6" t="s">
        <v>1086</v>
      </c>
      <c r="AB5318" s="6" t="s">
        <v>1744</v>
      </c>
      <c r="AC5318" s="6" t="s">
        <v>8</v>
      </c>
      <c r="AD5318" s="6" t="s">
        <v>36</v>
      </c>
      <c r="AE5318" s="6">
        <v>0.13900000000000001</v>
      </c>
      <c r="AF5318" s="104">
        <v>21.98</v>
      </c>
      <c r="AG5318" s="104">
        <v>3.05</v>
      </c>
    </row>
    <row r="5319" spans="1:33" ht="18" customHeight="1">
      <c r="A5319" s="107"/>
      <c r="B5319" s="107"/>
      <c r="C5319" s="107"/>
      <c r="D5319" s="107"/>
      <c r="E5319" s="116" t="s">
        <v>99</v>
      </c>
      <c r="F5319" s="116"/>
      <c r="G5319" s="117">
        <f>SUM(G5317:G5318)</f>
        <v>4.18</v>
      </c>
      <c r="AE5319" s="6" t="s">
        <v>99</v>
      </c>
      <c r="AG5319" s="104">
        <v>5.57</v>
      </c>
    </row>
    <row r="5320" spans="1:33" ht="15" customHeight="1">
      <c r="A5320" s="107"/>
      <c r="B5320" s="107"/>
      <c r="C5320" s="107"/>
      <c r="D5320" s="107"/>
      <c r="E5320" s="118" t="s">
        <v>21</v>
      </c>
      <c r="F5320" s="118"/>
      <c r="G5320" s="119">
        <f>G5319+G5315</f>
        <v>10.16</v>
      </c>
      <c r="AE5320" s="6" t="s">
        <v>21</v>
      </c>
      <c r="AG5320" s="104">
        <v>13.54</v>
      </c>
    </row>
    <row r="5321" spans="1:33" ht="9.9499999999999993" customHeight="1">
      <c r="A5321" s="107"/>
      <c r="B5321" s="107"/>
      <c r="C5321" s="108"/>
      <c r="D5321" s="108"/>
      <c r="E5321" s="107"/>
      <c r="F5321" s="107"/>
      <c r="G5321" s="107"/>
    </row>
    <row r="5322" spans="1:33" ht="20.100000000000001" customHeight="1">
      <c r="A5322" s="109" t="s">
        <v>2207</v>
      </c>
      <c r="B5322" s="109"/>
      <c r="C5322" s="109"/>
      <c r="D5322" s="109"/>
      <c r="E5322" s="109"/>
      <c r="F5322" s="109"/>
      <c r="G5322" s="109"/>
      <c r="AA5322" s="6" t="s">
        <v>2207</v>
      </c>
    </row>
    <row r="5323" spans="1:33" ht="15" customHeight="1">
      <c r="A5323" s="110" t="s">
        <v>63</v>
      </c>
      <c r="B5323" s="110"/>
      <c r="C5323" s="111" t="s">
        <v>2</v>
      </c>
      <c r="D5323" s="111" t="s">
        <v>3</v>
      </c>
      <c r="E5323" s="111" t="s">
        <v>4</v>
      </c>
      <c r="F5323" s="111" t="s">
        <v>5</v>
      </c>
      <c r="G5323" s="111" t="s">
        <v>6</v>
      </c>
      <c r="AA5323" s="6" t="s">
        <v>63</v>
      </c>
      <c r="AC5323" s="6" t="s">
        <v>2</v>
      </c>
      <c r="AD5323" s="6" t="s">
        <v>3</v>
      </c>
      <c r="AE5323" s="6" t="s">
        <v>4</v>
      </c>
      <c r="AF5323" s="104" t="s">
        <v>5</v>
      </c>
      <c r="AG5323" s="104" t="s">
        <v>6</v>
      </c>
    </row>
    <row r="5324" spans="1:33" ht="15" customHeight="1">
      <c r="A5324" s="112" t="s">
        <v>1201</v>
      </c>
      <c r="B5324" s="113" t="s">
        <v>1202</v>
      </c>
      <c r="C5324" s="112" t="s">
        <v>8</v>
      </c>
      <c r="D5324" s="112" t="s">
        <v>87</v>
      </c>
      <c r="E5324" s="114">
        <v>1.0169999999999999</v>
      </c>
      <c r="F5324" s="115">
        <f t="shared" ref="F5324" si="1431">IF(D5324="H",$K$9*AF5324,$K$10*AF5324)</f>
        <v>3.0225</v>
      </c>
      <c r="G5324" s="115">
        <f>ROUND(F5324*E5324,2)</f>
        <v>3.07</v>
      </c>
      <c r="AA5324" s="6" t="s">
        <v>1201</v>
      </c>
      <c r="AB5324" s="6" t="s">
        <v>1202</v>
      </c>
      <c r="AC5324" s="6" t="s">
        <v>8</v>
      </c>
      <c r="AD5324" s="6" t="s">
        <v>87</v>
      </c>
      <c r="AE5324" s="6">
        <v>1.0169999999999999</v>
      </c>
      <c r="AF5324" s="104">
        <v>4.03</v>
      </c>
      <c r="AG5324" s="104">
        <v>4.09</v>
      </c>
    </row>
    <row r="5325" spans="1:33" ht="15" customHeight="1">
      <c r="A5325" s="107"/>
      <c r="B5325" s="107"/>
      <c r="C5325" s="107"/>
      <c r="D5325" s="107"/>
      <c r="E5325" s="116" t="s">
        <v>75</v>
      </c>
      <c r="F5325" s="116"/>
      <c r="G5325" s="117">
        <f>SUM(G5323:G5324)</f>
        <v>3.07</v>
      </c>
      <c r="AE5325" s="6" t="s">
        <v>75</v>
      </c>
      <c r="AG5325" s="104">
        <v>4.09</v>
      </c>
    </row>
    <row r="5326" spans="1:33" ht="15" customHeight="1">
      <c r="A5326" s="110" t="s">
        <v>96</v>
      </c>
      <c r="B5326" s="110"/>
      <c r="C5326" s="111" t="s">
        <v>2</v>
      </c>
      <c r="D5326" s="111" t="s">
        <v>3</v>
      </c>
      <c r="E5326" s="111" t="s">
        <v>4</v>
      </c>
      <c r="F5326" s="111" t="s">
        <v>5</v>
      </c>
      <c r="G5326" s="111" t="s">
        <v>6</v>
      </c>
      <c r="AA5326" s="6" t="s">
        <v>96</v>
      </c>
      <c r="AC5326" s="6" t="s">
        <v>2</v>
      </c>
      <c r="AD5326" s="6" t="s">
        <v>3</v>
      </c>
      <c r="AE5326" s="6" t="s">
        <v>4</v>
      </c>
      <c r="AF5326" s="104" t="s">
        <v>5</v>
      </c>
      <c r="AG5326" s="104" t="s">
        <v>6</v>
      </c>
    </row>
    <row r="5327" spans="1:33" ht="15" customHeight="1">
      <c r="A5327" s="112" t="s">
        <v>1085</v>
      </c>
      <c r="B5327" s="113" t="s">
        <v>1743</v>
      </c>
      <c r="C5327" s="112" t="s">
        <v>8</v>
      </c>
      <c r="D5327" s="112" t="s">
        <v>36</v>
      </c>
      <c r="E5327" s="114">
        <v>0.105</v>
      </c>
      <c r="F5327" s="115">
        <f t="shared" ref="F5327:F5328" si="1432">IF(D5327="H",$K$9*AF5327,$K$10*AF5327)</f>
        <v>13.5975</v>
      </c>
      <c r="G5327" s="115">
        <f t="shared" ref="G5327:G5328" si="1433">ROUND(F5327*E5327,2)</f>
        <v>1.43</v>
      </c>
      <c r="AA5327" s="6" t="s">
        <v>1085</v>
      </c>
      <c r="AB5327" s="6" t="s">
        <v>1743</v>
      </c>
      <c r="AC5327" s="6" t="s">
        <v>8</v>
      </c>
      <c r="AD5327" s="6" t="s">
        <v>36</v>
      </c>
      <c r="AE5327" s="6">
        <v>0.105</v>
      </c>
      <c r="AF5327" s="104">
        <v>18.13</v>
      </c>
      <c r="AG5327" s="104">
        <v>1.9</v>
      </c>
    </row>
    <row r="5328" spans="1:33" ht="15" customHeight="1">
      <c r="A5328" s="112" t="s">
        <v>1086</v>
      </c>
      <c r="B5328" s="113" t="s">
        <v>1744</v>
      </c>
      <c r="C5328" s="112" t="s">
        <v>8</v>
      </c>
      <c r="D5328" s="112" t="s">
        <v>36</v>
      </c>
      <c r="E5328" s="114">
        <v>0.105</v>
      </c>
      <c r="F5328" s="115">
        <f t="shared" si="1432"/>
        <v>16.484999999999999</v>
      </c>
      <c r="G5328" s="115">
        <f t="shared" si="1433"/>
        <v>1.73</v>
      </c>
      <c r="AA5328" s="6" t="s">
        <v>1086</v>
      </c>
      <c r="AB5328" s="6" t="s">
        <v>1744</v>
      </c>
      <c r="AC5328" s="6" t="s">
        <v>8</v>
      </c>
      <c r="AD5328" s="6" t="s">
        <v>36</v>
      </c>
      <c r="AE5328" s="6">
        <v>0.105</v>
      </c>
      <c r="AF5328" s="104">
        <v>21.98</v>
      </c>
      <c r="AG5328" s="104">
        <v>2.2999999999999998</v>
      </c>
    </row>
    <row r="5329" spans="1:33" ht="18" customHeight="1">
      <c r="A5329" s="107"/>
      <c r="B5329" s="107"/>
      <c r="C5329" s="107"/>
      <c r="D5329" s="107"/>
      <c r="E5329" s="116" t="s">
        <v>99</v>
      </c>
      <c r="F5329" s="116"/>
      <c r="G5329" s="117">
        <f>SUM(G5327:G5328)</f>
        <v>3.16</v>
      </c>
      <c r="AE5329" s="6" t="s">
        <v>99</v>
      </c>
      <c r="AG5329" s="104">
        <v>4.2</v>
      </c>
    </row>
    <row r="5330" spans="1:33" ht="15" customHeight="1">
      <c r="A5330" s="107"/>
      <c r="B5330" s="107"/>
      <c r="C5330" s="107"/>
      <c r="D5330" s="107"/>
      <c r="E5330" s="118" t="s">
        <v>21</v>
      </c>
      <c r="F5330" s="118"/>
      <c r="G5330" s="119">
        <f>G5329+G5325</f>
        <v>6.23</v>
      </c>
      <c r="AE5330" s="6" t="s">
        <v>21</v>
      </c>
      <c r="AG5330" s="104">
        <v>8.2899999999999991</v>
      </c>
    </row>
    <row r="5331" spans="1:33" ht="9.9499999999999993" customHeight="1">
      <c r="A5331" s="107"/>
      <c r="B5331" s="107"/>
      <c r="C5331" s="108"/>
      <c r="D5331" s="108"/>
      <c r="E5331" s="107"/>
      <c r="F5331" s="107"/>
      <c r="G5331" s="107"/>
    </row>
    <row r="5332" spans="1:33" ht="20.100000000000001" customHeight="1">
      <c r="A5332" s="109" t="s">
        <v>2206</v>
      </c>
      <c r="B5332" s="109"/>
      <c r="C5332" s="109"/>
      <c r="D5332" s="109"/>
      <c r="E5332" s="109"/>
      <c r="F5332" s="109"/>
      <c r="G5332" s="109"/>
      <c r="AA5332" s="6" t="s">
        <v>2206</v>
      </c>
    </row>
    <row r="5333" spans="1:33" ht="15" customHeight="1">
      <c r="A5333" s="110" t="s">
        <v>63</v>
      </c>
      <c r="B5333" s="110"/>
      <c r="C5333" s="111" t="s">
        <v>2</v>
      </c>
      <c r="D5333" s="111" t="s">
        <v>3</v>
      </c>
      <c r="E5333" s="111" t="s">
        <v>4</v>
      </c>
      <c r="F5333" s="111" t="s">
        <v>5</v>
      </c>
      <c r="G5333" s="111" t="s">
        <v>6</v>
      </c>
      <c r="AA5333" s="6" t="s">
        <v>63</v>
      </c>
      <c r="AC5333" s="6" t="s">
        <v>2</v>
      </c>
      <c r="AD5333" s="6" t="s">
        <v>3</v>
      </c>
      <c r="AE5333" s="6" t="s">
        <v>4</v>
      </c>
      <c r="AF5333" s="104" t="s">
        <v>5</v>
      </c>
      <c r="AG5333" s="104" t="s">
        <v>6</v>
      </c>
    </row>
    <row r="5334" spans="1:33" ht="15" customHeight="1">
      <c r="A5334" s="112">
        <v>13769</v>
      </c>
      <c r="B5334" s="113" t="s">
        <v>2246</v>
      </c>
      <c r="C5334" s="112" t="s">
        <v>48</v>
      </c>
      <c r="D5334" s="112" t="s">
        <v>644</v>
      </c>
      <c r="E5334" s="114">
        <v>1</v>
      </c>
      <c r="F5334" s="115">
        <f>0.75*AF5334</f>
        <v>210</v>
      </c>
      <c r="G5334" s="222">
        <f>ROUND(F5334*E5334,2)</f>
        <v>210</v>
      </c>
      <c r="AA5334" s="6">
        <v>13769</v>
      </c>
      <c r="AB5334" s="6" t="s">
        <v>2246</v>
      </c>
      <c r="AC5334" s="6" t="s">
        <v>48</v>
      </c>
      <c r="AD5334" s="6" t="s">
        <v>644</v>
      </c>
      <c r="AE5334" s="6">
        <v>1</v>
      </c>
      <c r="AF5334" s="104">
        <v>280</v>
      </c>
      <c r="AG5334" s="104">
        <v>280</v>
      </c>
    </row>
    <row r="5335" spans="1:33" ht="15" customHeight="1">
      <c r="A5335" s="107"/>
      <c r="B5335" s="107"/>
      <c r="C5335" s="107"/>
      <c r="D5335" s="107"/>
      <c r="E5335" s="116" t="s">
        <v>75</v>
      </c>
      <c r="F5335" s="116"/>
      <c r="G5335" s="223">
        <f>SUM(G5332:G5334)</f>
        <v>210</v>
      </c>
      <c r="AE5335" s="6" t="s">
        <v>75</v>
      </c>
      <c r="AG5335" s="104">
        <v>280</v>
      </c>
    </row>
    <row r="5336" spans="1:33" ht="15" customHeight="1">
      <c r="A5336" s="107"/>
      <c r="B5336" s="107"/>
      <c r="C5336" s="107"/>
      <c r="D5336" s="107"/>
      <c r="E5336" s="118" t="s">
        <v>21</v>
      </c>
      <c r="F5336" s="118"/>
      <c r="G5336" s="119">
        <f>G5335</f>
        <v>210</v>
      </c>
      <c r="AE5336" s="6" t="s">
        <v>21</v>
      </c>
      <c r="AG5336" s="104">
        <v>280</v>
      </c>
    </row>
    <row r="5337" spans="1:33" ht="9.9499999999999993" customHeight="1">
      <c r="A5337" s="107"/>
      <c r="B5337" s="107"/>
      <c r="C5337" s="108"/>
      <c r="D5337" s="108"/>
      <c r="E5337" s="107"/>
      <c r="F5337" s="107"/>
      <c r="G5337" s="107"/>
    </row>
    <row r="5338" spans="1:33" ht="20.100000000000001" customHeight="1">
      <c r="A5338" s="109" t="s">
        <v>2205</v>
      </c>
      <c r="B5338" s="109"/>
      <c r="C5338" s="109"/>
      <c r="D5338" s="109"/>
      <c r="E5338" s="109"/>
      <c r="F5338" s="109"/>
      <c r="G5338" s="109"/>
      <c r="AA5338" s="6" t="s">
        <v>2205</v>
      </c>
    </row>
    <row r="5339" spans="1:33" ht="15" customHeight="1">
      <c r="A5339" s="110" t="s">
        <v>63</v>
      </c>
      <c r="B5339" s="110"/>
      <c r="C5339" s="111" t="s">
        <v>2</v>
      </c>
      <c r="D5339" s="111" t="s">
        <v>3</v>
      </c>
      <c r="E5339" s="111" t="s">
        <v>4</v>
      </c>
      <c r="F5339" s="111" t="s">
        <v>5</v>
      </c>
      <c r="G5339" s="111" t="s">
        <v>6</v>
      </c>
      <c r="AA5339" s="6" t="s">
        <v>63</v>
      </c>
      <c r="AC5339" s="6" t="s">
        <v>2</v>
      </c>
      <c r="AD5339" s="6" t="s">
        <v>3</v>
      </c>
      <c r="AE5339" s="6" t="s">
        <v>4</v>
      </c>
      <c r="AF5339" s="104" t="s">
        <v>5</v>
      </c>
      <c r="AG5339" s="104" t="s">
        <v>6</v>
      </c>
    </row>
    <row r="5340" spans="1:33" ht="15" customHeight="1">
      <c r="A5340" s="112" t="s">
        <v>1608</v>
      </c>
      <c r="B5340" s="113" t="s">
        <v>1609</v>
      </c>
      <c r="C5340" s="112" t="s">
        <v>48</v>
      </c>
      <c r="D5340" s="112" t="s">
        <v>644</v>
      </c>
      <c r="E5340" s="114">
        <v>1</v>
      </c>
      <c r="F5340" s="115">
        <f>0.75*AF5340</f>
        <v>275.92499999999995</v>
      </c>
      <c r="G5340" s="115">
        <f>ROUND(F5340*E5340,2)</f>
        <v>275.93</v>
      </c>
      <c r="AA5340" s="6" t="s">
        <v>1608</v>
      </c>
      <c r="AB5340" s="6" t="s">
        <v>1609</v>
      </c>
      <c r="AC5340" s="6" t="s">
        <v>48</v>
      </c>
      <c r="AD5340" s="6" t="s">
        <v>644</v>
      </c>
      <c r="AE5340" s="6">
        <v>1</v>
      </c>
      <c r="AF5340" s="104">
        <v>367.9</v>
      </c>
      <c r="AG5340" s="104">
        <v>367.9</v>
      </c>
    </row>
    <row r="5341" spans="1:33" ht="15" customHeight="1">
      <c r="A5341" s="107"/>
      <c r="B5341" s="107"/>
      <c r="C5341" s="107"/>
      <c r="D5341" s="107"/>
      <c r="E5341" s="116" t="s">
        <v>75</v>
      </c>
      <c r="F5341" s="116"/>
      <c r="G5341" s="117">
        <f>SUM(G5339:G5340)</f>
        <v>275.93</v>
      </c>
      <c r="AE5341" s="6" t="s">
        <v>75</v>
      </c>
      <c r="AG5341" s="104">
        <v>367.9</v>
      </c>
    </row>
    <row r="5342" spans="1:33" ht="15" customHeight="1">
      <c r="A5342" s="110" t="s">
        <v>14</v>
      </c>
      <c r="B5342" s="110"/>
      <c r="C5342" s="111" t="s">
        <v>2</v>
      </c>
      <c r="D5342" s="111" t="s">
        <v>3</v>
      </c>
      <c r="E5342" s="111" t="s">
        <v>4</v>
      </c>
      <c r="F5342" s="111" t="s">
        <v>5</v>
      </c>
      <c r="G5342" s="111" t="s">
        <v>6</v>
      </c>
      <c r="AA5342" s="6" t="s">
        <v>14</v>
      </c>
      <c r="AC5342" s="6" t="s">
        <v>2</v>
      </c>
      <c r="AD5342" s="6" t="s">
        <v>3</v>
      </c>
      <c r="AE5342" s="6" t="s">
        <v>4</v>
      </c>
      <c r="AF5342" s="104" t="s">
        <v>5</v>
      </c>
      <c r="AG5342" s="104" t="s">
        <v>6</v>
      </c>
    </row>
    <row r="5343" spans="1:33" ht="15" customHeight="1">
      <c r="A5343" s="112">
        <v>88316</v>
      </c>
      <c r="B5343" s="113" t="s">
        <v>128</v>
      </c>
      <c r="C5343" s="112" t="s">
        <v>48</v>
      </c>
      <c r="D5343" s="112" t="s">
        <v>60</v>
      </c>
      <c r="E5343" s="114">
        <v>2</v>
      </c>
      <c r="F5343" s="115">
        <f t="shared" ref="F5343:F5344" si="1434">IF(D5343="H",$K$9*AF5343,$K$10*AF5343)</f>
        <v>12.84</v>
      </c>
      <c r="G5343" s="115">
        <f t="shared" ref="G5343:G5344" si="1435">ROUND(F5343*E5343,2)</f>
        <v>25.68</v>
      </c>
      <c r="AA5343" s="6">
        <v>88316</v>
      </c>
      <c r="AB5343" s="6" t="s">
        <v>128</v>
      </c>
      <c r="AC5343" s="6" t="s">
        <v>48</v>
      </c>
      <c r="AD5343" s="6" t="s">
        <v>60</v>
      </c>
      <c r="AE5343" s="6">
        <v>2</v>
      </c>
      <c r="AF5343" s="104">
        <v>17.12</v>
      </c>
      <c r="AG5343" s="104">
        <v>34.24</v>
      </c>
    </row>
    <row r="5344" spans="1:33" ht="15" customHeight="1">
      <c r="A5344" s="112">
        <v>88266</v>
      </c>
      <c r="B5344" s="113" t="s">
        <v>2173</v>
      </c>
      <c r="C5344" s="112" t="s">
        <v>48</v>
      </c>
      <c r="D5344" s="112" t="s">
        <v>60</v>
      </c>
      <c r="E5344" s="114">
        <v>2</v>
      </c>
      <c r="F5344" s="115">
        <f t="shared" si="1434"/>
        <v>21.037500000000001</v>
      </c>
      <c r="G5344" s="115">
        <f t="shared" si="1435"/>
        <v>42.08</v>
      </c>
      <c r="AA5344" s="6">
        <v>88266</v>
      </c>
      <c r="AB5344" s="6" t="s">
        <v>2173</v>
      </c>
      <c r="AC5344" s="6" t="s">
        <v>48</v>
      </c>
      <c r="AD5344" s="6" t="s">
        <v>60</v>
      </c>
      <c r="AE5344" s="6">
        <v>2</v>
      </c>
      <c r="AF5344" s="104">
        <v>28.05</v>
      </c>
      <c r="AG5344" s="104">
        <v>56.1</v>
      </c>
    </row>
    <row r="5345" spans="1:33" ht="15" customHeight="1">
      <c r="A5345" s="107"/>
      <c r="B5345" s="107"/>
      <c r="C5345" s="107"/>
      <c r="D5345" s="107"/>
      <c r="E5345" s="116" t="s">
        <v>17</v>
      </c>
      <c r="F5345" s="116"/>
      <c r="G5345" s="117">
        <f>SUM(G5343:G5344)</f>
        <v>67.759999999999991</v>
      </c>
      <c r="AE5345" s="6" t="s">
        <v>17</v>
      </c>
      <c r="AG5345" s="104">
        <v>90.34</v>
      </c>
    </row>
    <row r="5346" spans="1:33" ht="15" customHeight="1">
      <c r="A5346" s="107"/>
      <c r="B5346" s="107"/>
      <c r="C5346" s="107"/>
      <c r="D5346" s="107"/>
      <c r="E5346" s="118" t="s">
        <v>21</v>
      </c>
      <c r="F5346" s="118"/>
      <c r="G5346" s="119">
        <f>G5345+G5341</f>
        <v>343.69</v>
      </c>
      <c r="AE5346" s="6" t="s">
        <v>21</v>
      </c>
      <c r="AG5346" s="104">
        <v>458.24</v>
      </c>
    </row>
    <row r="5347" spans="1:33" ht="9.9499999999999993" customHeight="1">
      <c r="A5347" s="107"/>
      <c r="B5347" s="107"/>
      <c r="C5347" s="108"/>
      <c r="D5347" s="108"/>
      <c r="E5347" s="107"/>
      <c r="F5347" s="107"/>
      <c r="G5347" s="107"/>
    </row>
    <row r="5348" spans="1:33" ht="20.100000000000001" customHeight="1">
      <c r="A5348" s="109" t="s">
        <v>2244</v>
      </c>
      <c r="B5348" s="109"/>
      <c r="C5348" s="109"/>
      <c r="D5348" s="109"/>
      <c r="E5348" s="109"/>
      <c r="F5348" s="109"/>
      <c r="G5348" s="109"/>
      <c r="AA5348" s="6" t="s">
        <v>2244</v>
      </c>
    </row>
    <row r="5349" spans="1:33" ht="15" customHeight="1">
      <c r="A5349" s="110" t="s">
        <v>51</v>
      </c>
      <c r="B5349" s="110"/>
      <c r="C5349" s="111" t="s">
        <v>2</v>
      </c>
      <c r="D5349" s="111" t="s">
        <v>3</v>
      </c>
      <c r="E5349" s="111" t="s">
        <v>4</v>
      </c>
      <c r="F5349" s="111" t="s">
        <v>5</v>
      </c>
      <c r="G5349" s="111" t="s">
        <v>6</v>
      </c>
      <c r="AA5349" s="6" t="s">
        <v>51</v>
      </c>
      <c r="AC5349" s="6" t="s">
        <v>2</v>
      </c>
      <c r="AD5349" s="6" t="s">
        <v>3</v>
      </c>
      <c r="AE5349" s="6" t="s">
        <v>4</v>
      </c>
      <c r="AF5349" s="104" t="s">
        <v>5</v>
      </c>
      <c r="AG5349" s="104" t="s">
        <v>6</v>
      </c>
    </row>
    <row r="5350" spans="1:33" ht="29.1" customHeight="1">
      <c r="A5350" s="112">
        <v>11527</v>
      </c>
      <c r="B5350" s="113" t="s">
        <v>2245</v>
      </c>
      <c r="C5350" s="112" t="s">
        <v>48</v>
      </c>
      <c r="D5350" s="112" t="s">
        <v>55</v>
      </c>
      <c r="E5350" s="114">
        <v>1</v>
      </c>
      <c r="F5350" s="115">
        <f>0.75*AF5350</f>
        <v>1020.8700000000001</v>
      </c>
      <c r="G5350" s="222">
        <f>ROUND(F5350*E5350,2)</f>
        <v>1020.87</v>
      </c>
      <c r="AA5350" s="6">
        <v>11527</v>
      </c>
      <c r="AB5350" s="6" t="s">
        <v>2245</v>
      </c>
      <c r="AC5350" s="6" t="s">
        <v>48</v>
      </c>
      <c r="AD5350" s="6" t="s">
        <v>55</v>
      </c>
      <c r="AE5350" s="6">
        <v>1</v>
      </c>
      <c r="AF5350" s="104">
        <v>1361.16</v>
      </c>
      <c r="AG5350" s="104">
        <v>1361.16</v>
      </c>
    </row>
    <row r="5351" spans="1:33" ht="15" customHeight="1">
      <c r="A5351" s="107"/>
      <c r="B5351" s="107"/>
      <c r="C5351" s="107"/>
      <c r="D5351" s="107"/>
      <c r="E5351" s="224" t="s">
        <v>75</v>
      </c>
      <c r="F5351" s="224"/>
      <c r="G5351" s="223">
        <f>SUM(G5348:G5350)</f>
        <v>1020.87</v>
      </c>
      <c r="AE5351" s="6" t="s">
        <v>75</v>
      </c>
      <c r="AG5351" s="104">
        <v>1361.16</v>
      </c>
    </row>
    <row r="5352" spans="1:33" ht="15" customHeight="1">
      <c r="A5352" s="107"/>
      <c r="B5352" s="107"/>
      <c r="C5352" s="107"/>
      <c r="D5352" s="107"/>
      <c r="E5352" s="118" t="s">
        <v>21</v>
      </c>
      <c r="F5352" s="118"/>
      <c r="G5352" s="119">
        <f>G5351</f>
        <v>1020.87</v>
      </c>
      <c r="AE5352" s="6" t="s">
        <v>21</v>
      </c>
      <c r="AG5352" s="104">
        <v>1361.16</v>
      </c>
    </row>
    <row r="5353" spans="1:33" ht="9.9499999999999993" customHeight="1">
      <c r="A5353" s="107"/>
      <c r="B5353" s="107"/>
      <c r="C5353" s="108"/>
      <c r="D5353" s="108"/>
      <c r="E5353" s="107"/>
      <c r="F5353" s="107"/>
      <c r="G5353" s="107"/>
    </row>
    <row r="5354" spans="1:33" ht="20.100000000000001" customHeight="1">
      <c r="A5354" s="109" t="s">
        <v>2204</v>
      </c>
      <c r="B5354" s="109"/>
      <c r="C5354" s="109"/>
      <c r="D5354" s="109"/>
      <c r="E5354" s="109"/>
      <c r="F5354" s="109"/>
      <c r="G5354" s="109"/>
      <c r="AA5354" s="6" t="s">
        <v>2204</v>
      </c>
    </row>
    <row r="5355" spans="1:33" ht="15" customHeight="1">
      <c r="A5355" s="225" t="s">
        <v>63</v>
      </c>
      <c r="B5355" s="225"/>
      <c r="C5355" s="226" t="s">
        <v>2</v>
      </c>
      <c r="D5355" s="226" t="s">
        <v>3</v>
      </c>
      <c r="E5355" s="226" t="s">
        <v>4</v>
      </c>
      <c r="F5355" s="226" t="s">
        <v>5</v>
      </c>
      <c r="G5355" s="226" t="s">
        <v>6</v>
      </c>
      <c r="AA5355" s="6" t="s">
        <v>63</v>
      </c>
      <c r="AC5355" s="6" t="s">
        <v>2</v>
      </c>
      <c r="AD5355" s="6" t="s">
        <v>3</v>
      </c>
      <c r="AE5355" s="6" t="s">
        <v>4</v>
      </c>
      <c r="AF5355" s="104" t="s">
        <v>5</v>
      </c>
      <c r="AG5355" s="104" t="s">
        <v>6</v>
      </c>
    </row>
    <row r="5356" spans="1:33" ht="15" customHeight="1">
      <c r="A5356" s="227">
        <v>38091</v>
      </c>
      <c r="B5356" s="228" t="s">
        <v>2242</v>
      </c>
      <c r="C5356" s="227" t="s">
        <v>8</v>
      </c>
      <c r="D5356" s="227" t="s">
        <v>1261</v>
      </c>
      <c r="E5356" s="227" t="s">
        <v>1882</v>
      </c>
      <c r="F5356" s="115">
        <f t="shared" ref="F5356:F5357" si="1436">IF(D5356="H",$K$9*AF5356,$K$10*AF5356)</f>
        <v>1.9500000000000002</v>
      </c>
      <c r="G5356" s="115">
        <f t="shared" ref="G5356:G5358" si="1437">ROUND(F5356*E5356,2)</f>
        <v>1.95</v>
      </c>
      <c r="H5356" s="178"/>
      <c r="AA5356" s="6">
        <v>38091</v>
      </c>
      <c r="AB5356" s="6" t="s">
        <v>2242</v>
      </c>
      <c r="AC5356" s="6" t="s">
        <v>8</v>
      </c>
      <c r="AD5356" s="6" t="s">
        <v>1261</v>
      </c>
      <c r="AE5356" s="6" t="s">
        <v>1882</v>
      </c>
      <c r="AF5356" s="104">
        <v>2.6</v>
      </c>
      <c r="AG5356" s="104">
        <v>2.6</v>
      </c>
    </row>
    <row r="5357" spans="1:33" ht="15" customHeight="1">
      <c r="A5357" s="227">
        <v>1872</v>
      </c>
      <c r="B5357" s="228" t="s">
        <v>1541</v>
      </c>
      <c r="C5357" s="227" t="s">
        <v>8</v>
      </c>
      <c r="D5357" s="227" t="s">
        <v>1261</v>
      </c>
      <c r="E5357" s="227" t="s">
        <v>1882</v>
      </c>
      <c r="F5357" s="115">
        <f t="shared" si="1436"/>
        <v>1.6724999999999999</v>
      </c>
      <c r="G5357" s="115">
        <f t="shared" si="1437"/>
        <v>1.67</v>
      </c>
      <c r="H5357" s="178"/>
      <c r="AA5357" s="6">
        <v>1872</v>
      </c>
      <c r="AB5357" s="6" t="s">
        <v>1541</v>
      </c>
      <c r="AC5357" s="6" t="s">
        <v>8</v>
      </c>
      <c r="AD5357" s="6" t="s">
        <v>1261</v>
      </c>
      <c r="AE5357" s="6" t="s">
        <v>1882</v>
      </c>
      <c r="AF5357" s="104" t="s">
        <v>2199</v>
      </c>
      <c r="AG5357" s="104">
        <v>2.23</v>
      </c>
    </row>
    <row r="5358" spans="1:33" ht="15" customHeight="1">
      <c r="A5358" s="227">
        <v>10243</v>
      </c>
      <c r="B5358" s="229" t="s">
        <v>1612</v>
      </c>
      <c r="C5358" s="227" t="s">
        <v>48</v>
      </c>
      <c r="D5358" s="227" t="s">
        <v>1261</v>
      </c>
      <c r="E5358" s="227" t="s">
        <v>1882</v>
      </c>
      <c r="F5358" s="230">
        <f>G5380</f>
        <v>11.25</v>
      </c>
      <c r="G5358" s="115">
        <f t="shared" si="1437"/>
        <v>11.25</v>
      </c>
      <c r="H5358" s="178"/>
      <c r="AA5358" s="6">
        <v>10243</v>
      </c>
      <c r="AB5358" s="6" t="s">
        <v>1612</v>
      </c>
      <c r="AC5358" s="6" t="s">
        <v>48</v>
      </c>
      <c r="AD5358" s="6" t="s">
        <v>1261</v>
      </c>
      <c r="AE5358" s="6" t="s">
        <v>1882</v>
      </c>
      <c r="AF5358" s="104">
        <v>15</v>
      </c>
      <c r="AG5358" s="104">
        <v>15</v>
      </c>
    </row>
    <row r="5359" spans="1:33" ht="15" customHeight="1">
      <c r="A5359" s="231"/>
      <c r="B5359" s="231"/>
      <c r="C5359" s="231"/>
      <c r="D5359" s="231"/>
      <c r="E5359" s="224" t="s">
        <v>75</v>
      </c>
      <c r="F5359" s="224"/>
      <c r="G5359" s="223">
        <f>SUM(G5356:G5358)</f>
        <v>14.870000000000001</v>
      </c>
      <c r="AE5359" s="6" t="s">
        <v>75</v>
      </c>
      <c r="AG5359" s="104">
        <v>19.829999999999998</v>
      </c>
    </row>
    <row r="5360" spans="1:33" ht="15" customHeight="1">
      <c r="A5360" s="110" t="s">
        <v>14</v>
      </c>
      <c r="B5360" s="110"/>
      <c r="C5360" s="111" t="s">
        <v>2</v>
      </c>
      <c r="D5360" s="111" t="s">
        <v>3</v>
      </c>
      <c r="E5360" s="232" t="s">
        <v>4</v>
      </c>
      <c r="F5360" s="232" t="s">
        <v>5</v>
      </c>
      <c r="G5360" s="111" t="s">
        <v>6</v>
      </c>
      <c r="AA5360" s="6" t="s">
        <v>14</v>
      </c>
      <c r="AC5360" s="6" t="s">
        <v>2</v>
      </c>
      <c r="AD5360" s="6" t="s">
        <v>3</v>
      </c>
      <c r="AE5360" s="6" t="s">
        <v>4</v>
      </c>
      <c r="AF5360" s="104" t="s">
        <v>5</v>
      </c>
      <c r="AG5360" s="104" t="s">
        <v>6</v>
      </c>
    </row>
    <row r="5361" spans="1:33" ht="15" customHeight="1">
      <c r="A5361" s="112">
        <v>88316</v>
      </c>
      <c r="B5361" s="113" t="s">
        <v>128</v>
      </c>
      <c r="C5361" s="112" t="s">
        <v>8</v>
      </c>
      <c r="D5361" s="112" t="s">
        <v>36</v>
      </c>
      <c r="E5361" s="112" t="s">
        <v>2241</v>
      </c>
      <c r="F5361" s="115">
        <f t="shared" ref="F5361:F5362" si="1438">IF(D5361="H",$K$9*AF5361,$K$10*AF5361)</f>
        <v>12.84</v>
      </c>
      <c r="G5361" s="115">
        <f t="shared" ref="G5361:G5362" si="1439">ROUND(F5361*E5361,2)</f>
        <v>8.99</v>
      </c>
      <c r="AA5361" s="6">
        <v>88316</v>
      </c>
      <c r="AB5361" s="6" t="s">
        <v>128</v>
      </c>
      <c r="AC5361" s="6" t="s">
        <v>8</v>
      </c>
      <c r="AD5361" s="6" t="s">
        <v>36</v>
      </c>
      <c r="AE5361" s="6" t="s">
        <v>2241</v>
      </c>
      <c r="AF5361" s="104">
        <v>17.12</v>
      </c>
      <c r="AG5361" s="104">
        <v>11.98</v>
      </c>
    </row>
    <row r="5362" spans="1:33" ht="15" customHeight="1">
      <c r="A5362" s="112">
        <v>88264</v>
      </c>
      <c r="B5362" s="113" t="s">
        <v>2073</v>
      </c>
      <c r="C5362" s="112" t="s">
        <v>8</v>
      </c>
      <c r="D5362" s="112" t="s">
        <v>36</v>
      </c>
      <c r="E5362" s="112" t="s">
        <v>2241</v>
      </c>
      <c r="F5362" s="115">
        <f t="shared" si="1438"/>
        <v>16.484999999999999</v>
      </c>
      <c r="G5362" s="115">
        <f t="shared" si="1439"/>
        <v>11.54</v>
      </c>
      <c r="AA5362" s="6">
        <v>88264</v>
      </c>
      <c r="AB5362" s="6" t="s">
        <v>2073</v>
      </c>
      <c r="AC5362" s="6" t="s">
        <v>8</v>
      </c>
      <c r="AD5362" s="6" t="s">
        <v>36</v>
      </c>
      <c r="AE5362" s="6" t="s">
        <v>2241</v>
      </c>
      <c r="AF5362" s="104">
        <v>21.98</v>
      </c>
      <c r="AG5362" s="104">
        <v>15.39</v>
      </c>
    </row>
    <row r="5363" spans="1:33" ht="15" customHeight="1">
      <c r="A5363" s="107"/>
      <c r="B5363" s="107"/>
      <c r="C5363" s="107"/>
      <c r="D5363" s="107"/>
      <c r="E5363" s="116" t="s">
        <v>17</v>
      </c>
      <c r="F5363" s="116"/>
      <c r="G5363" s="117">
        <f>SUM(G5361:G5362)</f>
        <v>20.53</v>
      </c>
      <c r="AE5363" s="6" t="s">
        <v>17</v>
      </c>
      <c r="AG5363" s="104">
        <v>27.37</v>
      </c>
    </row>
    <row r="5364" spans="1:33" ht="15" customHeight="1">
      <c r="A5364" s="107"/>
      <c r="B5364" s="107"/>
      <c r="C5364" s="107"/>
      <c r="D5364" s="107"/>
      <c r="E5364" s="118" t="s">
        <v>21</v>
      </c>
      <c r="F5364" s="118"/>
      <c r="G5364" s="119">
        <f>G5363+G5359</f>
        <v>35.400000000000006</v>
      </c>
      <c r="AE5364" s="6" t="s">
        <v>21</v>
      </c>
      <c r="AG5364" s="104">
        <v>47.2</v>
      </c>
    </row>
    <row r="5365" spans="1:33" ht="9.9499999999999993" customHeight="1">
      <c r="A5365" s="107"/>
      <c r="B5365" s="107"/>
      <c r="C5365" s="108"/>
      <c r="D5365" s="108"/>
      <c r="E5365" s="107"/>
      <c r="F5365" s="107"/>
      <c r="G5365" s="107"/>
    </row>
    <row r="5366" spans="1:33" ht="20.100000000000001" customHeight="1">
      <c r="A5366" s="109" t="s">
        <v>2243</v>
      </c>
      <c r="B5366" s="109"/>
      <c r="C5366" s="109"/>
      <c r="D5366" s="109"/>
      <c r="E5366" s="109"/>
      <c r="F5366" s="109"/>
      <c r="G5366" s="109"/>
      <c r="AA5366" s="6" t="s">
        <v>2243</v>
      </c>
    </row>
    <row r="5367" spans="1:33" ht="15" customHeight="1">
      <c r="A5367" s="225" t="s">
        <v>63</v>
      </c>
      <c r="B5367" s="225"/>
      <c r="C5367" s="111" t="s">
        <v>2</v>
      </c>
      <c r="D5367" s="111" t="s">
        <v>3</v>
      </c>
      <c r="E5367" s="111" t="s">
        <v>4</v>
      </c>
      <c r="F5367" s="111" t="s">
        <v>5</v>
      </c>
      <c r="G5367" s="111" t="s">
        <v>6</v>
      </c>
      <c r="AA5367" s="6" t="s">
        <v>63</v>
      </c>
      <c r="AC5367" s="6" t="s">
        <v>2</v>
      </c>
      <c r="AD5367" s="6" t="s">
        <v>3</v>
      </c>
      <c r="AE5367" s="6" t="s">
        <v>4</v>
      </c>
      <c r="AF5367" s="104" t="s">
        <v>5</v>
      </c>
      <c r="AG5367" s="104" t="s">
        <v>6</v>
      </c>
    </row>
    <row r="5368" spans="1:33" ht="20.100000000000001" customHeight="1">
      <c r="A5368" s="112">
        <v>13247</v>
      </c>
      <c r="B5368" s="113" t="s">
        <v>1610</v>
      </c>
      <c r="C5368" s="112" t="s">
        <v>48</v>
      </c>
      <c r="D5368" s="112" t="s">
        <v>55</v>
      </c>
      <c r="E5368" s="114">
        <v>1</v>
      </c>
      <c r="F5368" s="115">
        <f>0.75*AF5368</f>
        <v>634.97249999999997</v>
      </c>
      <c r="G5368" s="115">
        <f>ROUND(F5368*E5368,2)</f>
        <v>634.97</v>
      </c>
      <c r="AA5368" s="6">
        <v>13247</v>
      </c>
      <c r="AB5368" s="6" t="s">
        <v>1610</v>
      </c>
      <c r="AC5368" s="6" t="s">
        <v>48</v>
      </c>
      <c r="AD5368" s="6" t="s">
        <v>55</v>
      </c>
      <c r="AE5368" s="6">
        <v>1</v>
      </c>
      <c r="AF5368" s="104">
        <v>846.63</v>
      </c>
      <c r="AG5368" s="104">
        <v>846.63</v>
      </c>
    </row>
    <row r="5369" spans="1:33" ht="15" customHeight="1">
      <c r="A5369" s="107"/>
      <c r="B5369" s="107"/>
      <c r="C5369" s="107"/>
      <c r="D5369" s="107"/>
      <c r="E5369" s="224" t="s">
        <v>75</v>
      </c>
      <c r="F5369" s="224"/>
      <c r="G5369" s="117">
        <f>SUM(G5367:G5368)</f>
        <v>634.97</v>
      </c>
      <c r="AE5369" s="6" t="s">
        <v>75</v>
      </c>
      <c r="AG5369" s="104">
        <v>846.63</v>
      </c>
    </row>
    <row r="5370" spans="1:33" ht="15" customHeight="1">
      <c r="A5370" s="110" t="s">
        <v>14</v>
      </c>
      <c r="B5370" s="110"/>
      <c r="C5370" s="111" t="s">
        <v>2</v>
      </c>
      <c r="D5370" s="111" t="s">
        <v>3</v>
      </c>
      <c r="E5370" s="232" t="s">
        <v>4</v>
      </c>
      <c r="F5370" s="232" t="s">
        <v>5</v>
      </c>
      <c r="G5370" s="111" t="s">
        <v>6</v>
      </c>
      <c r="AA5370" s="6" t="s">
        <v>14</v>
      </c>
      <c r="AC5370" s="6" t="s">
        <v>2</v>
      </c>
      <c r="AD5370" s="6" t="s">
        <v>3</v>
      </c>
      <c r="AE5370" s="6" t="s">
        <v>4</v>
      </c>
      <c r="AF5370" s="104" t="s">
        <v>5</v>
      </c>
      <c r="AG5370" s="104" t="s">
        <v>6</v>
      </c>
    </row>
    <row r="5371" spans="1:33" ht="15" customHeight="1">
      <c r="A5371" s="112">
        <v>88243</v>
      </c>
      <c r="B5371" s="113" t="s">
        <v>2239</v>
      </c>
      <c r="C5371" s="112" t="s">
        <v>8</v>
      </c>
      <c r="D5371" s="112" t="s">
        <v>36</v>
      </c>
      <c r="E5371" s="112">
        <v>1</v>
      </c>
      <c r="F5371" s="115">
        <f t="shared" ref="F5371:F5372" si="1440">IF(D5371="H",$K$9*AF5371,$K$10*AF5371)</f>
        <v>13.3125</v>
      </c>
      <c r="G5371" s="115">
        <f t="shared" ref="G5371:G5372" si="1441">ROUND(F5371*E5371,2)</f>
        <v>13.31</v>
      </c>
      <c r="AA5371" s="6">
        <v>88243</v>
      </c>
      <c r="AB5371" s="6" t="s">
        <v>2239</v>
      </c>
      <c r="AC5371" s="6" t="s">
        <v>8</v>
      </c>
      <c r="AD5371" s="6" t="s">
        <v>36</v>
      </c>
      <c r="AE5371" s="6">
        <v>1</v>
      </c>
      <c r="AF5371" s="104">
        <v>17.75</v>
      </c>
      <c r="AG5371" s="104">
        <v>17.75</v>
      </c>
    </row>
    <row r="5372" spans="1:33" ht="15" customHeight="1">
      <c r="A5372" s="112">
        <v>88266</v>
      </c>
      <c r="B5372" s="113" t="s">
        <v>2173</v>
      </c>
      <c r="C5372" s="112" t="s">
        <v>8</v>
      </c>
      <c r="D5372" s="112" t="s">
        <v>36</v>
      </c>
      <c r="E5372" s="112">
        <v>1</v>
      </c>
      <c r="F5372" s="115">
        <f t="shared" si="1440"/>
        <v>21.037500000000001</v>
      </c>
      <c r="G5372" s="115">
        <f t="shared" si="1441"/>
        <v>21.04</v>
      </c>
      <c r="AA5372" s="6">
        <v>88266</v>
      </c>
      <c r="AB5372" s="6" t="s">
        <v>2173</v>
      </c>
      <c r="AC5372" s="6" t="s">
        <v>8</v>
      </c>
      <c r="AD5372" s="6" t="s">
        <v>36</v>
      </c>
      <c r="AE5372" s="6">
        <v>1</v>
      </c>
      <c r="AF5372" s="104">
        <v>28.05</v>
      </c>
      <c r="AG5372" s="104">
        <v>28.05</v>
      </c>
    </row>
    <row r="5373" spans="1:33" ht="15" customHeight="1">
      <c r="A5373" s="107"/>
      <c r="B5373" s="107"/>
      <c r="C5373" s="107"/>
      <c r="D5373" s="107"/>
      <c r="E5373" s="116" t="s">
        <v>17</v>
      </c>
      <c r="F5373" s="116"/>
      <c r="G5373" s="117">
        <f>SUM(G5371:G5372)</f>
        <v>34.35</v>
      </c>
      <c r="AE5373" s="6" t="s">
        <v>17</v>
      </c>
      <c r="AG5373" s="104">
        <v>45.8</v>
      </c>
    </row>
    <row r="5374" spans="1:33" ht="15" customHeight="1">
      <c r="A5374" s="107"/>
      <c r="B5374" s="107"/>
      <c r="C5374" s="107"/>
      <c r="D5374" s="107"/>
      <c r="E5374" s="118" t="s">
        <v>21</v>
      </c>
      <c r="F5374" s="118"/>
      <c r="G5374" s="119">
        <f>G5373+G5369</f>
        <v>669.32</v>
      </c>
      <c r="AE5374" s="6" t="s">
        <v>21</v>
      </c>
      <c r="AG5374" s="104">
        <v>892.43</v>
      </c>
    </row>
    <row r="5375" spans="1:33" ht="9.9499999999999993" customHeight="1">
      <c r="A5375" s="107"/>
      <c r="B5375" s="107"/>
      <c r="C5375" s="108"/>
      <c r="D5375" s="108"/>
      <c r="E5375" s="107"/>
      <c r="F5375" s="107"/>
      <c r="G5375" s="107"/>
    </row>
    <row r="5376" spans="1:33" ht="20.100000000000001" customHeight="1">
      <c r="A5376" s="233" t="s">
        <v>2203</v>
      </c>
      <c r="B5376" s="233"/>
      <c r="C5376" s="233"/>
      <c r="D5376" s="233"/>
      <c r="E5376" s="233"/>
      <c r="F5376" s="233"/>
      <c r="G5376" s="233"/>
      <c r="AA5376" s="6" t="s">
        <v>2203</v>
      </c>
    </row>
    <row r="5377" spans="1:33" ht="15" customHeight="1">
      <c r="A5377" s="110" t="s">
        <v>63</v>
      </c>
      <c r="B5377" s="110"/>
      <c r="C5377" s="111" t="s">
        <v>2</v>
      </c>
      <c r="D5377" s="111" t="s">
        <v>3</v>
      </c>
      <c r="E5377" s="111" t="s">
        <v>4</v>
      </c>
      <c r="F5377" s="111" t="s">
        <v>5</v>
      </c>
      <c r="G5377" s="111" t="s">
        <v>6</v>
      </c>
      <c r="AA5377" s="6" t="s">
        <v>63</v>
      </c>
      <c r="AC5377" s="6" t="s">
        <v>2</v>
      </c>
      <c r="AD5377" s="6" t="s">
        <v>3</v>
      </c>
      <c r="AE5377" s="6" t="s">
        <v>4</v>
      </c>
      <c r="AF5377" s="104" t="s">
        <v>5</v>
      </c>
      <c r="AG5377" s="104" t="s">
        <v>6</v>
      </c>
    </row>
    <row r="5378" spans="1:33" ht="15" customHeight="1">
      <c r="A5378" s="112" t="s">
        <v>1611</v>
      </c>
      <c r="B5378" s="113" t="s">
        <v>1612</v>
      </c>
      <c r="C5378" s="112" t="s">
        <v>48</v>
      </c>
      <c r="D5378" s="112" t="s">
        <v>644</v>
      </c>
      <c r="E5378" s="114">
        <v>1</v>
      </c>
      <c r="F5378" s="115">
        <f>0.75*AF5378</f>
        <v>11.25</v>
      </c>
      <c r="G5378" s="115">
        <f>ROUND(F5378*E5378,2)</f>
        <v>11.25</v>
      </c>
      <c r="AA5378" s="6" t="s">
        <v>1611</v>
      </c>
      <c r="AB5378" s="6" t="s">
        <v>1612</v>
      </c>
      <c r="AC5378" s="6" t="s">
        <v>48</v>
      </c>
      <c r="AD5378" s="6" t="s">
        <v>644</v>
      </c>
      <c r="AE5378" s="6">
        <v>1</v>
      </c>
      <c r="AF5378" s="104">
        <v>15</v>
      </c>
      <c r="AG5378" s="104">
        <v>15</v>
      </c>
    </row>
    <row r="5379" spans="1:33" ht="15" customHeight="1">
      <c r="A5379" s="107"/>
      <c r="B5379" s="107"/>
      <c r="C5379" s="107"/>
      <c r="D5379" s="107"/>
      <c r="E5379" s="116" t="s">
        <v>75</v>
      </c>
      <c r="F5379" s="116"/>
      <c r="G5379" s="117">
        <f>SUM(G5377:G5378)</f>
        <v>11.25</v>
      </c>
      <c r="AE5379" s="6" t="s">
        <v>75</v>
      </c>
      <c r="AG5379" s="104">
        <v>15</v>
      </c>
    </row>
    <row r="5380" spans="1:33" ht="15" customHeight="1">
      <c r="A5380" s="107"/>
      <c r="B5380" s="107"/>
      <c r="C5380" s="107"/>
      <c r="D5380" s="107"/>
      <c r="E5380" s="118" t="s">
        <v>21</v>
      </c>
      <c r="F5380" s="118"/>
      <c r="G5380" s="119">
        <f>G5379</f>
        <v>11.25</v>
      </c>
      <c r="AE5380" s="6" t="s">
        <v>21</v>
      </c>
      <c r="AG5380" s="104">
        <v>15</v>
      </c>
    </row>
    <row r="5381" spans="1:33" ht="9.9499999999999993" customHeight="1">
      <c r="A5381" s="107"/>
      <c r="B5381" s="107"/>
      <c r="C5381" s="108"/>
      <c r="D5381" s="108"/>
      <c r="E5381" s="107"/>
      <c r="F5381" s="107"/>
      <c r="G5381" s="107"/>
    </row>
    <row r="5382" spans="1:33" ht="20.100000000000001" customHeight="1">
      <c r="A5382" s="109" t="s">
        <v>2238</v>
      </c>
      <c r="B5382" s="109"/>
      <c r="C5382" s="109"/>
      <c r="D5382" s="109"/>
      <c r="E5382" s="109"/>
      <c r="F5382" s="109"/>
      <c r="G5382" s="109"/>
      <c r="AA5382" s="6" t="s">
        <v>2238</v>
      </c>
    </row>
    <row r="5383" spans="1:33" ht="15" customHeight="1">
      <c r="A5383" s="110" t="s">
        <v>63</v>
      </c>
      <c r="B5383" s="110"/>
      <c r="C5383" s="111" t="s">
        <v>2</v>
      </c>
      <c r="D5383" s="111" t="s">
        <v>3</v>
      </c>
      <c r="E5383" s="111" t="s">
        <v>4</v>
      </c>
      <c r="F5383" s="111" t="s">
        <v>5</v>
      </c>
      <c r="G5383" s="111" t="s">
        <v>6</v>
      </c>
      <c r="AA5383" s="6" t="s">
        <v>63</v>
      </c>
      <c r="AC5383" s="6" t="s">
        <v>2</v>
      </c>
      <c r="AD5383" s="6" t="s">
        <v>3</v>
      </c>
      <c r="AE5383" s="6" t="s">
        <v>4</v>
      </c>
      <c r="AF5383" s="104" t="s">
        <v>5</v>
      </c>
      <c r="AG5383" s="104" t="s">
        <v>6</v>
      </c>
    </row>
    <row r="5384" spans="1:33" ht="15" customHeight="1">
      <c r="A5384" s="112">
        <v>8914</v>
      </c>
      <c r="B5384" s="113" t="s">
        <v>2237</v>
      </c>
      <c r="C5384" s="112" t="s">
        <v>48</v>
      </c>
      <c r="D5384" s="112" t="s">
        <v>55</v>
      </c>
      <c r="E5384" s="114">
        <v>1</v>
      </c>
      <c r="F5384" s="115">
        <f>0.75*AF5384</f>
        <v>328.5</v>
      </c>
      <c r="G5384" s="115">
        <f>ROUND(F5384*E5384,2)</f>
        <v>328.5</v>
      </c>
      <c r="AA5384" s="6">
        <v>8914</v>
      </c>
      <c r="AB5384" s="6" t="s">
        <v>2237</v>
      </c>
      <c r="AC5384" s="6" t="s">
        <v>48</v>
      </c>
      <c r="AD5384" s="6" t="s">
        <v>55</v>
      </c>
      <c r="AE5384" s="6">
        <v>1</v>
      </c>
      <c r="AF5384" s="104">
        <v>438</v>
      </c>
      <c r="AG5384" s="104">
        <v>438</v>
      </c>
    </row>
    <row r="5385" spans="1:33" ht="15" customHeight="1">
      <c r="A5385" s="107"/>
      <c r="B5385" s="107"/>
      <c r="C5385" s="107"/>
      <c r="D5385" s="107"/>
      <c r="E5385" s="116" t="s">
        <v>75</v>
      </c>
      <c r="F5385" s="116"/>
      <c r="G5385" s="117">
        <f>SUM(G5383:G5384)</f>
        <v>328.5</v>
      </c>
      <c r="AE5385" s="6" t="s">
        <v>75</v>
      </c>
      <c r="AG5385" s="104">
        <v>438</v>
      </c>
    </row>
    <row r="5386" spans="1:33" ht="15" customHeight="1">
      <c r="A5386" s="110" t="s">
        <v>14</v>
      </c>
      <c r="B5386" s="110"/>
      <c r="C5386" s="111" t="s">
        <v>2</v>
      </c>
      <c r="D5386" s="111" t="s">
        <v>3</v>
      </c>
      <c r="E5386" s="111" t="s">
        <v>4</v>
      </c>
      <c r="F5386" s="111" t="s">
        <v>5</v>
      </c>
      <c r="G5386" s="111" t="s">
        <v>6</v>
      </c>
      <c r="AA5386" s="6" t="s">
        <v>14</v>
      </c>
      <c r="AC5386" s="6" t="s">
        <v>2</v>
      </c>
      <c r="AD5386" s="6" t="s">
        <v>3</v>
      </c>
      <c r="AE5386" s="6" t="s">
        <v>4</v>
      </c>
      <c r="AF5386" s="104" t="s">
        <v>5</v>
      </c>
      <c r="AG5386" s="104" t="s">
        <v>6</v>
      </c>
    </row>
    <row r="5387" spans="1:33" ht="15" customHeight="1">
      <c r="A5387" s="112">
        <v>88243</v>
      </c>
      <c r="B5387" s="113" t="s">
        <v>2239</v>
      </c>
      <c r="C5387" s="112" t="s">
        <v>8</v>
      </c>
      <c r="D5387" s="112" t="s">
        <v>36</v>
      </c>
      <c r="E5387" s="112" t="s">
        <v>2040</v>
      </c>
      <c r="F5387" s="115">
        <f t="shared" ref="F5387:F5388" si="1442">IF(D5387="H",$K$9*AF5387,$K$10*AF5387)</f>
        <v>13.3125</v>
      </c>
      <c r="G5387" s="115">
        <f t="shared" ref="G5387:G5388" si="1443">ROUND(F5387*E5387,2)</f>
        <v>13.31</v>
      </c>
      <c r="AA5387" s="6">
        <v>88243</v>
      </c>
      <c r="AB5387" s="6" t="s">
        <v>2239</v>
      </c>
      <c r="AC5387" s="6" t="s">
        <v>8</v>
      </c>
      <c r="AD5387" s="6" t="s">
        <v>36</v>
      </c>
      <c r="AE5387" s="6" t="s">
        <v>2040</v>
      </c>
      <c r="AF5387" s="104" t="s">
        <v>2240</v>
      </c>
      <c r="AG5387" s="104">
        <v>17.75</v>
      </c>
    </row>
    <row r="5388" spans="1:33" ht="15" customHeight="1">
      <c r="A5388" s="112">
        <v>88264</v>
      </c>
      <c r="B5388" s="113" t="s">
        <v>2073</v>
      </c>
      <c r="C5388" s="112" t="s">
        <v>8</v>
      </c>
      <c r="D5388" s="112" t="s">
        <v>36</v>
      </c>
      <c r="E5388" s="112" t="s">
        <v>2040</v>
      </c>
      <c r="F5388" s="115">
        <f t="shared" si="1442"/>
        <v>16.484999999999999</v>
      </c>
      <c r="G5388" s="115">
        <f t="shared" si="1443"/>
        <v>16.489999999999998</v>
      </c>
      <c r="AA5388" s="6">
        <v>88264</v>
      </c>
      <c r="AB5388" s="6" t="s">
        <v>2073</v>
      </c>
      <c r="AC5388" s="6" t="s">
        <v>8</v>
      </c>
      <c r="AD5388" s="6" t="s">
        <v>36</v>
      </c>
      <c r="AE5388" s="6" t="s">
        <v>2040</v>
      </c>
      <c r="AF5388" s="104" t="s">
        <v>2074</v>
      </c>
      <c r="AG5388" s="104">
        <v>21.98</v>
      </c>
    </row>
    <row r="5389" spans="1:33" ht="15" customHeight="1">
      <c r="A5389" s="107"/>
      <c r="B5389" s="107"/>
      <c r="C5389" s="107"/>
      <c r="D5389" s="107"/>
      <c r="E5389" s="116" t="s">
        <v>17</v>
      </c>
      <c r="F5389" s="116"/>
      <c r="G5389" s="117">
        <f>SUM(G5387:G5388)</f>
        <v>29.799999999999997</v>
      </c>
      <c r="AE5389" s="6" t="s">
        <v>17</v>
      </c>
      <c r="AG5389" s="104">
        <v>39.730000000000004</v>
      </c>
    </row>
    <row r="5390" spans="1:33" ht="15" customHeight="1">
      <c r="A5390" s="107"/>
      <c r="B5390" s="107"/>
      <c r="C5390" s="107"/>
      <c r="D5390" s="107"/>
      <c r="E5390" s="118" t="s">
        <v>21</v>
      </c>
      <c r="F5390" s="118"/>
      <c r="G5390" s="119">
        <f>G5389+G5385</f>
        <v>358.3</v>
      </c>
      <c r="AE5390" s="6" t="s">
        <v>21</v>
      </c>
      <c r="AG5390" s="104">
        <v>477.73</v>
      </c>
    </row>
    <row r="5391" spans="1:33" ht="9.9499999999999993" customHeight="1">
      <c r="A5391" s="107"/>
      <c r="B5391" s="107"/>
      <c r="C5391" s="108"/>
      <c r="D5391" s="108"/>
      <c r="E5391" s="107"/>
      <c r="F5391" s="107"/>
      <c r="G5391" s="107"/>
    </row>
    <row r="5392" spans="1:33" ht="20.100000000000001" customHeight="1">
      <c r="A5392" s="109" t="s">
        <v>1613</v>
      </c>
      <c r="B5392" s="109"/>
      <c r="C5392" s="109"/>
      <c r="D5392" s="109"/>
      <c r="E5392" s="109"/>
      <c r="F5392" s="109"/>
      <c r="G5392" s="109"/>
      <c r="AA5392" s="6" t="s">
        <v>1613</v>
      </c>
    </row>
    <row r="5393" spans="1:33" ht="15" customHeight="1">
      <c r="A5393" s="110" t="s">
        <v>63</v>
      </c>
      <c r="B5393" s="110"/>
      <c r="C5393" s="111" t="s">
        <v>2</v>
      </c>
      <c r="D5393" s="111" t="s">
        <v>3</v>
      </c>
      <c r="E5393" s="111" t="s">
        <v>4</v>
      </c>
      <c r="F5393" s="111" t="s">
        <v>5</v>
      </c>
      <c r="G5393" s="111" t="s">
        <v>6</v>
      </c>
      <c r="AA5393" s="6" t="s">
        <v>63</v>
      </c>
      <c r="AC5393" s="6" t="s">
        <v>2</v>
      </c>
      <c r="AD5393" s="6" t="s">
        <v>3</v>
      </c>
      <c r="AE5393" s="6" t="s">
        <v>4</v>
      </c>
      <c r="AF5393" s="104" t="s">
        <v>5</v>
      </c>
      <c r="AG5393" s="104" t="s">
        <v>6</v>
      </c>
    </row>
    <row r="5394" spans="1:33" ht="15" customHeight="1">
      <c r="A5394" s="112">
        <v>11523</v>
      </c>
      <c r="B5394" s="113" t="s">
        <v>2236</v>
      </c>
      <c r="C5394" s="112" t="s">
        <v>48</v>
      </c>
      <c r="D5394" s="112" t="s">
        <v>55</v>
      </c>
      <c r="E5394" s="114">
        <v>1</v>
      </c>
      <c r="F5394" s="115">
        <f>0.75*AF5394</f>
        <v>4411.6275000000005</v>
      </c>
      <c r="G5394" s="115">
        <f>ROUND(F5394*E5394,2)</f>
        <v>4411.63</v>
      </c>
      <c r="AA5394" s="6">
        <v>11523</v>
      </c>
      <c r="AB5394" s="6" t="s">
        <v>2236</v>
      </c>
      <c r="AC5394" s="6" t="s">
        <v>48</v>
      </c>
      <c r="AD5394" s="6" t="s">
        <v>55</v>
      </c>
      <c r="AE5394" s="6">
        <v>1</v>
      </c>
      <c r="AF5394" s="104">
        <v>5882.17</v>
      </c>
      <c r="AG5394" s="104">
        <v>5882.17</v>
      </c>
    </row>
    <row r="5395" spans="1:33" ht="15" customHeight="1">
      <c r="A5395" s="107"/>
      <c r="B5395" s="107"/>
      <c r="C5395" s="107"/>
      <c r="D5395" s="107"/>
      <c r="E5395" s="116" t="s">
        <v>75</v>
      </c>
      <c r="F5395" s="116"/>
      <c r="G5395" s="117">
        <f>SUM(G5394:G5394)</f>
        <v>4411.63</v>
      </c>
      <c r="AE5395" s="6" t="s">
        <v>75</v>
      </c>
      <c r="AG5395" s="104">
        <v>5882.17</v>
      </c>
    </row>
    <row r="5396" spans="1:33" ht="15" customHeight="1">
      <c r="A5396" s="110" t="s">
        <v>14</v>
      </c>
      <c r="B5396" s="110"/>
      <c r="C5396" s="111" t="s">
        <v>2</v>
      </c>
      <c r="D5396" s="111" t="s">
        <v>3</v>
      </c>
      <c r="E5396" s="111" t="s">
        <v>4</v>
      </c>
      <c r="F5396" s="111" t="s">
        <v>5</v>
      </c>
      <c r="G5396" s="111" t="s">
        <v>6</v>
      </c>
      <c r="AA5396" s="6" t="s">
        <v>14</v>
      </c>
      <c r="AC5396" s="6" t="s">
        <v>2</v>
      </c>
      <c r="AD5396" s="6" t="s">
        <v>3</v>
      </c>
      <c r="AE5396" s="6" t="s">
        <v>4</v>
      </c>
      <c r="AF5396" s="104" t="s">
        <v>5</v>
      </c>
      <c r="AG5396" s="104" t="s">
        <v>6</v>
      </c>
    </row>
    <row r="5397" spans="1:33" ht="15" customHeight="1">
      <c r="A5397" s="112">
        <v>88266</v>
      </c>
      <c r="B5397" s="113" t="s">
        <v>2173</v>
      </c>
      <c r="C5397" s="112" t="s">
        <v>8</v>
      </c>
      <c r="D5397" s="112" t="s">
        <v>36</v>
      </c>
      <c r="E5397" s="112">
        <v>1</v>
      </c>
      <c r="F5397" s="115">
        <f t="shared" ref="F5397" si="1444">IF(D5397="H",$K$9*AF5397,$K$10*AF5397)</f>
        <v>21.037500000000001</v>
      </c>
      <c r="G5397" s="115">
        <f>ROUND(F5397*E5397,2)</f>
        <v>21.04</v>
      </c>
      <c r="AA5397" s="6">
        <v>88266</v>
      </c>
      <c r="AB5397" s="6" t="s">
        <v>2173</v>
      </c>
      <c r="AC5397" s="6" t="s">
        <v>8</v>
      </c>
      <c r="AD5397" s="6" t="s">
        <v>36</v>
      </c>
      <c r="AE5397" s="6">
        <v>1</v>
      </c>
      <c r="AF5397" s="104">
        <v>28.05</v>
      </c>
      <c r="AG5397" s="104">
        <v>28.05</v>
      </c>
    </row>
    <row r="5398" spans="1:33" ht="15" customHeight="1">
      <c r="A5398" s="107"/>
      <c r="B5398" s="107"/>
      <c r="C5398" s="107"/>
      <c r="D5398" s="107"/>
      <c r="E5398" s="116" t="s">
        <v>17</v>
      </c>
      <c r="F5398" s="116"/>
      <c r="G5398" s="117">
        <f>SUM(G5397:G5397)</f>
        <v>21.04</v>
      </c>
      <c r="AE5398" s="6" t="s">
        <v>17</v>
      </c>
      <c r="AG5398" s="104">
        <v>28.05</v>
      </c>
    </row>
    <row r="5399" spans="1:33" ht="15" customHeight="1">
      <c r="A5399" s="107"/>
      <c r="B5399" s="107"/>
      <c r="C5399" s="107"/>
      <c r="D5399" s="107"/>
      <c r="E5399" s="118" t="s">
        <v>21</v>
      </c>
      <c r="F5399" s="118"/>
      <c r="G5399" s="119">
        <f>G5398+G5395</f>
        <v>4432.67</v>
      </c>
      <c r="AE5399" s="6" t="s">
        <v>21</v>
      </c>
      <c r="AG5399" s="104">
        <v>5910.22</v>
      </c>
    </row>
    <row r="5400" spans="1:33" ht="9.9499999999999993" customHeight="1">
      <c r="A5400" s="107"/>
      <c r="B5400" s="107"/>
      <c r="C5400" s="108"/>
      <c r="D5400" s="108"/>
      <c r="E5400" s="107"/>
      <c r="F5400" s="107"/>
      <c r="G5400" s="107"/>
    </row>
    <row r="5401" spans="1:33" ht="20.100000000000001" customHeight="1">
      <c r="A5401" s="109" t="s">
        <v>1614</v>
      </c>
      <c r="B5401" s="109"/>
      <c r="C5401" s="109"/>
      <c r="D5401" s="109"/>
      <c r="E5401" s="109"/>
      <c r="F5401" s="109"/>
      <c r="G5401" s="109"/>
      <c r="AA5401" s="6" t="s">
        <v>1614</v>
      </c>
    </row>
    <row r="5402" spans="1:33" ht="15" customHeight="1">
      <c r="A5402" s="110" t="s">
        <v>63</v>
      </c>
      <c r="B5402" s="110"/>
      <c r="C5402" s="111" t="s">
        <v>2</v>
      </c>
      <c r="D5402" s="111" t="s">
        <v>3</v>
      </c>
      <c r="E5402" s="111" t="s">
        <v>4</v>
      </c>
      <c r="F5402" s="111" t="s">
        <v>5</v>
      </c>
      <c r="G5402" s="111" t="s">
        <v>6</v>
      </c>
      <c r="AA5402" s="6" t="s">
        <v>63</v>
      </c>
      <c r="AC5402" s="6" t="s">
        <v>2</v>
      </c>
      <c r="AD5402" s="6" t="s">
        <v>3</v>
      </c>
      <c r="AE5402" s="6" t="s">
        <v>4</v>
      </c>
      <c r="AF5402" s="104" t="s">
        <v>5</v>
      </c>
      <c r="AG5402" s="104" t="s">
        <v>6</v>
      </c>
    </row>
    <row r="5403" spans="1:33" ht="15" customHeight="1">
      <c r="A5403" s="112" t="s">
        <v>1615</v>
      </c>
      <c r="B5403" s="113" t="s">
        <v>1616</v>
      </c>
      <c r="C5403" s="112" t="s">
        <v>54</v>
      </c>
      <c r="D5403" s="112" t="s">
        <v>55</v>
      </c>
      <c r="E5403" s="114">
        <v>1</v>
      </c>
      <c r="F5403" s="115">
        <f>0.75*AF5403</f>
        <v>239.25</v>
      </c>
      <c r="G5403" s="115">
        <f>ROUND(F5403*E5403,2)</f>
        <v>239.25</v>
      </c>
      <c r="AA5403" s="6" t="s">
        <v>1615</v>
      </c>
      <c r="AB5403" s="6" t="s">
        <v>1616</v>
      </c>
      <c r="AC5403" s="6" t="s">
        <v>54</v>
      </c>
      <c r="AD5403" s="6" t="s">
        <v>55</v>
      </c>
      <c r="AE5403" s="6">
        <v>1</v>
      </c>
      <c r="AF5403" s="104">
        <v>319</v>
      </c>
      <c r="AG5403" s="104">
        <v>319</v>
      </c>
    </row>
    <row r="5404" spans="1:33" ht="15" customHeight="1">
      <c r="A5404" s="107"/>
      <c r="B5404" s="107"/>
      <c r="C5404" s="107"/>
      <c r="D5404" s="107"/>
      <c r="E5404" s="116" t="s">
        <v>75</v>
      </c>
      <c r="F5404" s="116"/>
      <c r="G5404" s="117">
        <f>SUM(G5403:G5403)</f>
        <v>239.25</v>
      </c>
      <c r="AE5404" s="6" t="s">
        <v>75</v>
      </c>
      <c r="AG5404" s="104">
        <v>319</v>
      </c>
    </row>
    <row r="5405" spans="1:33" ht="15" customHeight="1">
      <c r="A5405" s="110" t="s">
        <v>14</v>
      </c>
      <c r="B5405" s="110"/>
      <c r="C5405" s="111" t="s">
        <v>2</v>
      </c>
      <c r="D5405" s="111" t="s">
        <v>3</v>
      </c>
      <c r="E5405" s="111" t="s">
        <v>4</v>
      </c>
      <c r="F5405" s="111" t="s">
        <v>5</v>
      </c>
      <c r="G5405" s="111" t="s">
        <v>6</v>
      </c>
      <c r="AA5405" s="6" t="s">
        <v>14</v>
      </c>
      <c r="AC5405" s="6" t="s">
        <v>2</v>
      </c>
      <c r="AD5405" s="6" t="s">
        <v>3</v>
      </c>
      <c r="AE5405" s="6" t="s">
        <v>4</v>
      </c>
      <c r="AF5405" s="104" t="s">
        <v>5</v>
      </c>
      <c r="AG5405" s="104" t="s">
        <v>6</v>
      </c>
    </row>
    <row r="5406" spans="1:33" ht="15" customHeight="1">
      <c r="A5406" s="112">
        <v>88264</v>
      </c>
      <c r="B5406" s="113" t="s">
        <v>2073</v>
      </c>
      <c r="C5406" s="112" t="s">
        <v>8</v>
      </c>
      <c r="D5406" s="112" t="s">
        <v>36</v>
      </c>
      <c r="E5406" s="112">
        <v>1</v>
      </c>
      <c r="F5406" s="115">
        <f t="shared" ref="F5406" si="1445">IF(D5406="H",$K$9*AF5406,$K$10*AF5406)</f>
        <v>16.484999999999999</v>
      </c>
      <c r="G5406" s="115">
        <f>ROUND(F5406*E5406,2)</f>
        <v>16.489999999999998</v>
      </c>
      <c r="AA5406" s="6">
        <v>88264</v>
      </c>
      <c r="AB5406" s="6" t="s">
        <v>2073</v>
      </c>
      <c r="AC5406" s="6" t="s">
        <v>8</v>
      </c>
      <c r="AD5406" s="6" t="s">
        <v>36</v>
      </c>
      <c r="AE5406" s="6">
        <v>1</v>
      </c>
      <c r="AF5406" s="104" t="s">
        <v>2074</v>
      </c>
      <c r="AG5406" s="104">
        <v>21.98</v>
      </c>
    </row>
    <row r="5407" spans="1:33" ht="15" customHeight="1">
      <c r="A5407" s="107"/>
      <c r="B5407" s="107"/>
      <c r="C5407" s="107"/>
      <c r="D5407" s="107"/>
      <c r="E5407" s="116" t="s">
        <v>17</v>
      </c>
      <c r="F5407" s="116"/>
      <c r="G5407" s="117">
        <f>SUM(G5406:G5406)</f>
        <v>16.489999999999998</v>
      </c>
      <c r="AE5407" s="6" t="s">
        <v>17</v>
      </c>
      <c r="AG5407" s="104">
        <v>21.98</v>
      </c>
    </row>
    <row r="5408" spans="1:33" ht="15" customHeight="1">
      <c r="A5408" s="107"/>
      <c r="B5408" s="107"/>
      <c r="C5408" s="107"/>
      <c r="D5408" s="107"/>
      <c r="E5408" s="118" t="s">
        <v>21</v>
      </c>
      <c r="F5408" s="118"/>
      <c r="G5408" s="119">
        <f>G5407+G5404</f>
        <v>255.74</v>
      </c>
      <c r="AE5408" s="6" t="s">
        <v>21</v>
      </c>
      <c r="AG5408" s="104">
        <v>340.98</v>
      </c>
    </row>
    <row r="5409" spans="1:33" ht="9.9499999999999993" customHeight="1">
      <c r="A5409" s="107"/>
      <c r="B5409" s="107"/>
      <c r="C5409" s="108"/>
      <c r="D5409" s="108"/>
      <c r="E5409" s="107"/>
      <c r="F5409" s="107"/>
      <c r="G5409" s="107"/>
    </row>
    <row r="5410" spans="1:33" ht="20.100000000000001" customHeight="1">
      <c r="A5410" s="109" t="s">
        <v>1617</v>
      </c>
      <c r="B5410" s="109"/>
      <c r="C5410" s="109"/>
      <c r="D5410" s="109"/>
      <c r="E5410" s="109"/>
      <c r="F5410" s="109"/>
      <c r="G5410" s="109"/>
      <c r="AA5410" s="6" t="s">
        <v>1617</v>
      </c>
    </row>
    <row r="5411" spans="1:33" ht="15" customHeight="1">
      <c r="A5411" s="110" t="s">
        <v>63</v>
      </c>
      <c r="B5411" s="110"/>
      <c r="C5411" s="111" t="s">
        <v>2</v>
      </c>
      <c r="D5411" s="111" t="s">
        <v>3</v>
      </c>
      <c r="E5411" s="111" t="s">
        <v>4</v>
      </c>
      <c r="F5411" s="111" t="s">
        <v>5</v>
      </c>
      <c r="G5411" s="111" t="s">
        <v>6</v>
      </c>
      <c r="AA5411" s="6" t="s">
        <v>63</v>
      </c>
      <c r="AC5411" s="6" t="s">
        <v>2</v>
      </c>
      <c r="AD5411" s="6" t="s">
        <v>3</v>
      </c>
      <c r="AE5411" s="6" t="s">
        <v>4</v>
      </c>
      <c r="AF5411" s="104" t="s">
        <v>5</v>
      </c>
      <c r="AG5411" s="104" t="s">
        <v>6</v>
      </c>
    </row>
    <row r="5412" spans="1:33" ht="15" customHeight="1">
      <c r="A5412" s="112" t="s">
        <v>1618</v>
      </c>
      <c r="B5412" s="113" t="s">
        <v>1619</v>
      </c>
      <c r="C5412" s="112" t="s">
        <v>54</v>
      </c>
      <c r="D5412" s="112" t="s">
        <v>1620</v>
      </c>
      <c r="E5412" s="114">
        <v>1</v>
      </c>
      <c r="F5412" s="115">
        <f t="shared" ref="F5412" si="1446">IF(D5412="H",$K$9*AF5412,$K$10*AF5412)</f>
        <v>411.75</v>
      </c>
      <c r="G5412" s="115">
        <f>ROUND(F5412*E5412,2)</f>
        <v>411.75</v>
      </c>
      <c r="AA5412" s="6" t="s">
        <v>1618</v>
      </c>
      <c r="AB5412" s="6" t="s">
        <v>1619</v>
      </c>
      <c r="AC5412" s="6" t="s">
        <v>54</v>
      </c>
      <c r="AD5412" s="6" t="s">
        <v>1620</v>
      </c>
      <c r="AE5412" s="6">
        <v>1</v>
      </c>
      <c r="AF5412" s="104">
        <v>549</v>
      </c>
      <c r="AG5412" s="104">
        <v>549</v>
      </c>
    </row>
    <row r="5413" spans="1:33" ht="15" customHeight="1">
      <c r="A5413" s="107"/>
      <c r="B5413" s="107"/>
      <c r="C5413" s="107"/>
      <c r="D5413" s="107"/>
      <c r="E5413" s="116" t="s">
        <v>75</v>
      </c>
      <c r="F5413" s="116"/>
      <c r="G5413" s="117">
        <f>SUM(G5412:G5412)</f>
        <v>411.75</v>
      </c>
      <c r="AE5413" s="6" t="s">
        <v>75</v>
      </c>
      <c r="AG5413" s="104">
        <v>549</v>
      </c>
    </row>
    <row r="5414" spans="1:33" ht="15" customHeight="1">
      <c r="A5414" s="110" t="s">
        <v>14</v>
      </c>
      <c r="B5414" s="110"/>
      <c r="C5414" s="111" t="s">
        <v>2</v>
      </c>
      <c r="D5414" s="111" t="s">
        <v>3</v>
      </c>
      <c r="E5414" s="111" t="s">
        <v>4</v>
      </c>
      <c r="F5414" s="111" t="s">
        <v>5</v>
      </c>
      <c r="G5414" s="111" t="s">
        <v>6</v>
      </c>
      <c r="AA5414" s="6" t="s">
        <v>14</v>
      </c>
      <c r="AC5414" s="6" t="s">
        <v>2</v>
      </c>
      <c r="AD5414" s="6" t="s">
        <v>3</v>
      </c>
      <c r="AE5414" s="6" t="s">
        <v>4</v>
      </c>
      <c r="AF5414" s="104" t="s">
        <v>5</v>
      </c>
      <c r="AG5414" s="104" t="s">
        <v>6</v>
      </c>
    </row>
    <row r="5415" spans="1:33" ht="15" customHeight="1">
      <c r="A5415" s="112">
        <v>88264</v>
      </c>
      <c r="B5415" s="113" t="s">
        <v>2073</v>
      </c>
      <c r="C5415" s="112" t="s">
        <v>8</v>
      </c>
      <c r="D5415" s="112" t="s">
        <v>36</v>
      </c>
      <c r="E5415" s="112">
        <v>2</v>
      </c>
      <c r="F5415" s="115">
        <f t="shared" ref="F5415" si="1447">IF(D5415="H",$K$9*AF5415,$K$10*AF5415)</f>
        <v>16.484999999999999</v>
      </c>
      <c r="G5415" s="115">
        <f>ROUND(F5415*E5415,2)</f>
        <v>32.97</v>
      </c>
      <c r="AA5415" s="6">
        <v>88264</v>
      </c>
      <c r="AB5415" s="6" t="s">
        <v>2073</v>
      </c>
      <c r="AC5415" s="6" t="s">
        <v>8</v>
      </c>
      <c r="AD5415" s="6" t="s">
        <v>36</v>
      </c>
      <c r="AE5415" s="6">
        <v>2</v>
      </c>
      <c r="AF5415" s="104" t="s">
        <v>2074</v>
      </c>
      <c r="AG5415" s="104">
        <v>43.96</v>
      </c>
    </row>
    <row r="5416" spans="1:33" ht="15" customHeight="1">
      <c r="A5416" s="107"/>
      <c r="B5416" s="107"/>
      <c r="C5416" s="107"/>
      <c r="D5416" s="107"/>
      <c r="E5416" s="116" t="s">
        <v>17</v>
      </c>
      <c r="F5416" s="116"/>
      <c r="G5416" s="117">
        <f>SUM(G5415:G5415)</f>
        <v>32.97</v>
      </c>
      <c r="AE5416" s="6" t="s">
        <v>17</v>
      </c>
      <c r="AG5416" s="104">
        <v>43.96</v>
      </c>
    </row>
    <row r="5417" spans="1:33" ht="15" customHeight="1">
      <c r="A5417" s="107"/>
      <c r="B5417" s="107"/>
      <c r="C5417" s="107"/>
      <c r="D5417" s="107"/>
      <c r="E5417" s="118" t="s">
        <v>21</v>
      </c>
      <c r="F5417" s="118"/>
      <c r="G5417" s="119">
        <f>G5416+G5413</f>
        <v>444.72</v>
      </c>
      <c r="AE5417" s="6" t="s">
        <v>21</v>
      </c>
      <c r="AG5417" s="104">
        <v>592.96</v>
      </c>
    </row>
    <row r="5418" spans="1:33" ht="9.9499999999999993" customHeight="1">
      <c r="A5418" s="107"/>
      <c r="B5418" s="107"/>
      <c r="C5418" s="108"/>
      <c r="D5418" s="108"/>
      <c r="E5418" s="107"/>
      <c r="F5418" s="107"/>
      <c r="G5418" s="107"/>
    </row>
    <row r="5419" spans="1:33" ht="20.100000000000001" customHeight="1">
      <c r="A5419" s="109" t="s">
        <v>1621</v>
      </c>
      <c r="B5419" s="109"/>
      <c r="C5419" s="109"/>
      <c r="D5419" s="109"/>
      <c r="E5419" s="109"/>
      <c r="F5419" s="109"/>
      <c r="G5419" s="109"/>
      <c r="AA5419" s="6" t="s">
        <v>1621</v>
      </c>
    </row>
    <row r="5420" spans="1:33" ht="15" customHeight="1">
      <c r="A5420" s="110" t="s">
        <v>63</v>
      </c>
      <c r="B5420" s="110"/>
      <c r="C5420" s="111" t="s">
        <v>2</v>
      </c>
      <c r="D5420" s="111" t="s">
        <v>3</v>
      </c>
      <c r="E5420" s="111" t="s">
        <v>4</v>
      </c>
      <c r="F5420" s="111" t="s">
        <v>5</v>
      </c>
      <c r="G5420" s="111" t="s">
        <v>6</v>
      </c>
      <c r="AA5420" s="6" t="s">
        <v>63</v>
      </c>
      <c r="AC5420" s="6" t="s">
        <v>2</v>
      </c>
      <c r="AD5420" s="6" t="s">
        <v>3</v>
      </c>
      <c r="AE5420" s="6" t="s">
        <v>4</v>
      </c>
      <c r="AF5420" s="104" t="s">
        <v>5</v>
      </c>
      <c r="AG5420" s="104" t="s">
        <v>6</v>
      </c>
    </row>
    <row r="5421" spans="1:33" ht="29.1" customHeight="1">
      <c r="A5421" s="112" t="s">
        <v>1622</v>
      </c>
      <c r="B5421" s="113" t="s">
        <v>1623</v>
      </c>
      <c r="C5421" s="112" t="s">
        <v>48</v>
      </c>
      <c r="D5421" s="112" t="s">
        <v>644</v>
      </c>
      <c r="E5421" s="114">
        <v>1</v>
      </c>
      <c r="F5421" s="115">
        <f t="shared" ref="F5421" si="1448">IF(D5421="H",$K$9*AF5421,$K$10*AF5421)</f>
        <v>367.5</v>
      </c>
      <c r="G5421" s="115">
        <f>ROUND(F5421*E5421,2)</f>
        <v>367.5</v>
      </c>
      <c r="AA5421" s="6" t="s">
        <v>1622</v>
      </c>
      <c r="AB5421" s="6" t="s">
        <v>1623</v>
      </c>
      <c r="AC5421" s="6" t="s">
        <v>48</v>
      </c>
      <c r="AD5421" s="6" t="s">
        <v>644</v>
      </c>
      <c r="AE5421" s="6">
        <v>1</v>
      </c>
      <c r="AF5421" s="104">
        <v>490</v>
      </c>
      <c r="AG5421" s="104">
        <v>490</v>
      </c>
    </row>
    <row r="5422" spans="1:33" ht="15" customHeight="1">
      <c r="A5422" s="107"/>
      <c r="B5422" s="107"/>
      <c r="C5422" s="107"/>
      <c r="D5422" s="107"/>
      <c r="E5422" s="116" t="s">
        <v>75</v>
      </c>
      <c r="F5422" s="116"/>
      <c r="G5422" s="117">
        <f>SUM(G5420:G5421)</f>
        <v>367.5</v>
      </c>
      <c r="AE5422" s="6" t="s">
        <v>75</v>
      </c>
      <c r="AG5422" s="104">
        <v>490</v>
      </c>
    </row>
    <row r="5423" spans="1:33" ht="15" customHeight="1">
      <c r="A5423" s="110" t="s">
        <v>14</v>
      </c>
      <c r="B5423" s="110"/>
      <c r="C5423" s="111" t="s">
        <v>2</v>
      </c>
      <c r="D5423" s="111" t="s">
        <v>3</v>
      </c>
      <c r="E5423" s="111" t="s">
        <v>4</v>
      </c>
      <c r="F5423" s="111" t="s">
        <v>5</v>
      </c>
      <c r="G5423" s="111" t="s">
        <v>6</v>
      </c>
      <c r="AA5423" s="6" t="s">
        <v>14</v>
      </c>
      <c r="AC5423" s="6" t="s">
        <v>2</v>
      </c>
      <c r="AD5423" s="6" t="s">
        <v>3</v>
      </c>
      <c r="AE5423" s="6" t="s">
        <v>4</v>
      </c>
      <c r="AF5423" s="104" t="s">
        <v>5</v>
      </c>
      <c r="AG5423" s="104" t="s">
        <v>6</v>
      </c>
    </row>
    <row r="5424" spans="1:33" ht="15" customHeight="1">
      <c r="A5424" s="112">
        <v>88316</v>
      </c>
      <c r="B5424" s="113" t="s">
        <v>128</v>
      </c>
      <c r="C5424" s="112" t="s">
        <v>8</v>
      </c>
      <c r="D5424" s="112" t="s">
        <v>36</v>
      </c>
      <c r="E5424" s="112">
        <v>0.3</v>
      </c>
      <c r="F5424" s="115">
        <f t="shared" ref="F5424:F5425" si="1449">IF(D5424="H",$K$9*AF5424,$K$10*AF5424)</f>
        <v>12.84</v>
      </c>
      <c r="G5424" s="115">
        <f>ROUND(F5424*E5424,2)</f>
        <v>3.85</v>
      </c>
      <c r="AA5424" s="6">
        <v>88316</v>
      </c>
      <c r="AB5424" s="6" t="s">
        <v>128</v>
      </c>
      <c r="AC5424" s="6" t="s">
        <v>8</v>
      </c>
      <c r="AD5424" s="6" t="s">
        <v>36</v>
      </c>
      <c r="AE5424" s="6">
        <v>0.3</v>
      </c>
      <c r="AF5424" s="104" t="s">
        <v>2063</v>
      </c>
      <c r="AG5424" s="104">
        <v>5.14</v>
      </c>
    </row>
    <row r="5425" spans="1:33" ht="15" customHeight="1">
      <c r="A5425" s="112">
        <v>88264</v>
      </c>
      <c r="B5425" s="113" t="s">
        <v>2073</v>
      </c>
      <c r="C5425" s="112" t="s">
        <v>8</v>
      </c>
      <c r="D5425" s="112" t="s">
        <v>36</v>
      </c>
      <c r="E5425" s="112">
        <v>0.3</v>
      </c>
      <c r="F5425" s="115">
        <f t="shared" si="1449"/>
        <v>16.484999999999999</v>
      </c>
      <c r="G5425" s="115">
        <f>ROUND(F5425*E5425,2)</f>
        <v>4.95</v>
      </c>
      <c r="AA5425" s="6">
        <v>88264</v>
      </c>
      <c r="AB5425" s="6" t="s">
        <v>2073</v>
      </c>
      <c r="AC5425" s="6" t="s">
        <v>8</v>
      </c>
      <c r="AD5425" s="6" t="s">
        <v>36</v>
      </c>
      <c r="AE5425" s="6">
        <v>0.3</v>
      </c>
      <c r="AF5425" s="104" t="s">
        <v>2074</v>
      </c>
      <c r="AG5425" s="104">
        <v>6.59</v>
      </c>
    </row>
    <row r="5426" spans="1:33" ht="15" customHeight="1">
      <c r="A5426" s="107"/>
      <c r="B5426" s="107"/>
      <c r="C5426" s="107"/>
      <c r="D5426" s="107"/>
      <c r="E5426" s="116" t="s">
        <v>17</v>
      </c>
      <c r="F5426" s="116"/>
      <c r="G5426" s="117">
        <f>SUM(G5424:G5425)</f>
        <v>8.8000000000000007</v>
      </c>
      <c r="AE5426" s="6" t="s">
        <v>17</v>
      </c>
      <c r="AG5426" s="104">
        <v>11.73</v>
      </c>
    </row>
    <row r="5427" spans="1:33" ht="15" customHeight="1">
      <c r="A5427" s="107"/>
      <c r="B5427" s="107"/>
      <c r="C5427" s="107"/>
      <c r="D5427" s="107"/>
      <c r="E5427" s="118" t="s">
        <v>21</v>
      </c>
      <c r="F5427" s="118"/>
      <c r="G5427" s="119">
        <f>G5426+G5422</f>
        <v>376.3</v>
      </c>
      <c r="AE5427" s="6" t="s">
        <v>21</v>
      </c>
      <c r="AG5427" s="104">
        <v>501.73</v>
      </c>
    </row>
    <row r="5428" spans="1:33" ht="9.9499999999999993" customHeight="1">
      <c r="A5428" s="107"/>
      <c r="B5428" s="107"/>
      <c r="C5428" s="108"/>
      <c r="D5428" s="108"/>
      <c r="E5428" s="107"/>
      <c r="F5428" s="107"/>
      <c r="G5428" s="107"/>
    </row>
    <row r="5429" spans="1:33" ht="20.100000000000001" customHeight="1">
      <c r="A5429" s="109" t="s">
        <v>1624</v>
      </c>
      <c r="B5429" s="109"/>
      <c r="C5429" s="109"/>
      <c r="D5429" s="109"/>
      <c r="E5429" s="109"/>
      <c r="F5429" s="109"/>
      <c r="G5429" s="109"/>
      <c r="AA5429" s="6" t="s">
        <v>1624</v>
      </c>
    </row>
    <row r="5430" spans="1:33" ht="15" customHeight="1">
      <c r="A5430" s="110" t="s">
        <v>63</v>
      </c>
      <c r="B5430" s="110"/>
      <c r="C5430" s="111" t="s">
        <v>2</v>
      </c>
      <c r="D5430" s="111" t="s">
        <v>3</v>
      </c>
      <c r="E5430" s="111" t="s">
        <v>4</v>
      </c>
      <c r="F5430" s="111" t="s">
        <v>5</v>
      </c>
      <c r="G5430" s="111" t="s">
        <v>6</v>
      </c>
      <c r="AA5430" s="6" t="s">
        <v>63</v>
      </c>
      <c r="AC5430" s="6" t="s">
        <v>2</v>
      </c>
      <c r="AD5430" s="6" t="s">
        <v>3</v>
      </c>
      <c r="AE5430" s="6" t="s">
        <v>4</v>
      </c>
      <c r="AF5430" s="104" t="s">
        <v>5</v>
      </c>
      <c r="AG5430" s="104" t="s">
        <v>6</v>
      </c>
    </row>
    <row r="5431" spans="1:33" ht="15" customHeight="1">
      <c r="A5431" s="112" t="s">
        <v>1625</v>
      </c>
      <c r="B5431" s="113" t="s">
        <v>1626</v>
      </c>
      <c r="C5431" s="112" t="s">
        <v>48</v>
      </c>
      <c r="D5431" s="112" t="s">
        <v>66</v>
      </c>
      <c r="E5431" s="114">
        <v>1.02</v>
      </c>
      <c r="F5431" s="115">
        <f t="shared" ref="F5431" si="1450">IF(D5431="H",$K$9*AF5431,$K$10*AF5431)</f>
        <v>4.74</v>
      </c>
      <c r="G5431" s="115">
        <f>ROUND(F5431*E5431,2)</f>
        <v>4.83</v>
      </c>
      <c r="AA5431" s="6" t="s">
        <v>1625</v>
      </c>
      <c r="AB5431" s="6" t="s">
        <v>1626</v>
      </c>
      <c r="AC5431" s="6" t="s">
        <v>48</v>
      </c>
      <c r="AD5431" s="6" t="s">
        <v>66</v>
      </c>
      <c r="AE5431" s="6">
        <v>1.02</v>
      </c>
      <c r="AF5431" s="104">
        <v>6.32</v>
      </c>
      <c r="AG5431" s="104">
        <v>6.45</v>
      </c>
    </row>
    <row r="5432" spans="1:33" ht="15" customHeight="1">
      <c r="A5432" s="107"/>
      <c r="B5432" s="107"/>
      <c r="C5432" s="107"/>
      <c r="D5432" s="107"/>
      <c r="E5432" s="116" t="s">
        <v>75</v>
      </c>
      <c r="F5432" s="116"/>
      <c r="G5432" s="117">
        <f>SUM(G5430:G5431)</f>
        <v>4.83</v>
      </c>
      <c r="AE5432" s="6" t="s">
        <v>75</v>
      </c>
      <c r="AG5432" s="104">
        <v>6.45</v>
      </c>
    </row>
    <row r="5433" spans="1:33" ht="15" customHeight="1">
      <c r="A5433" s="110" t="s">
        <v>14</v>
      </c>
      <c r="B5433" s="110"/>
      <c r="C5433" s="111" t="s">
        <v>2</v>
      </c>
      <c r="D5433" s="111" t="s">
        <v>3</v>
      </c>
      <c r="E5433" s="111" t="s">
        <v>4</v>
      </c>
      <c r="F5433" s="111" t="s">
        <v>5</v>
      </c>
      <c r="G5433" s="111" t="s">
        <v>6</v>
      </c>
      <c r="AA5433" s="6" t="s">
        <v>14</v>
      </c>
      <c r="AC5433" s="6" t="s">
        <v>2</v>
      </c>
      <c r="AD5433" s="6" t="s">
        <v>3</v>
      </c>
      <c r="AE5433" s="6" t="s">
        <v>4</v>
      </c>
      <c r="AF5433" s="104" t="s">
        <v>5</v>
      </c>
      <c r="AG5433" s="104" t="s">
        <v>6</v>
      </c>
    </row>
    <row r="5434" spans="1:33" ht="15" customHeight="1">
      <c r="A5434" s="112">
        <v>88316</v>
      </c>
      <c r="B5434" s="113" t="s">
        <v>128</v>
      </c>
      <c r="C5434" s="112" t="s">
        <v>8</v>
      </c>
      <c r="D5434" s="112" t="s">
        <v>36</v>
      </c>
      <c r="E5434" s="112" t="s">
        <v>2235</v>
      </c>
      <c r="F5434" s="115">
        <f t="shared" ref="F5434:F5435" si="1451">IF(D5434="H",$K$9*AF5434,$K$10*AF5434)</f>
        <v>12.84</v>
      </c>
      <c r="G5434" s="115">
        <f>ROUND(F5434*E5434,2)</f>
        <v>1.67</v>
      </c>
      <c r="AA5434" s="6">
        <v>88316</v>
      </c>
      <c r="AB5434" s="6" t="s">
        <v>128</v>
      </c>
      <c r="AC5434" s="6" t="s">
        <v>8</v>
      </c>
      <c r="AD5434" s="6" t="s">
        <v>36</v>
      </c>
      <c r="AE5434" s="6" t="s">
        <v>2235</v>
      </c>
      <c r="AF5434" s="104" t="s">
        <v>2063</v>
      </c>
      <c r="AG5434" s="104">
        <v>2.23</v>
      </c>
    </row>
    <row r="5435" spans="1:33" ht="15" customHeight="1">
      <c r="A5435" s="112">
        <v>88264</v>
      </c>
      <c r="B5435" s="113" t="s">
        <v>2073</v>
      </c>
      <c r="C5435" s="112" t="s">
        <v>8</v>
      </c>
      <c r="D5435" s="112" t="s">
        <v>36</v>
      </c>
      <c r="E5435" s="112" t="s">
        <v>2235</v>
      </c>
      <c r="F5435" s="115">
        <f t="shared" si="1451"/>
        <v>16.484999999999999</v>
      </c>
      <c r="G5435" s="115">
        <f>ROUND(F5435*E5435,2)</f>
        <v>2.14</v>
      </c>
      <c r="AA5435" s="6">
        <v>88264</v>
      </c>
      <c r="AB5435" s="6" t="s">
        <v>2073</v>
      </c>
      <c r="AC5435" s="6" t="s">
        <v>8</v>
      </c>
      <c r="AD5435" s="6" t="s">
        <v>36</v>
      </c>
      <c r="AE5435" s="6" t="s">
        <v>2235</v>
      </c>
      <c r="AF5435" s="104" t="s">
        <v>2074</v>
      </c>
      <c r="AG5435" s="104">
        <v>2.86</v>
      </c>
    </row>
    <row r="5436" spans="1:33" ht="15" customHeight="1">
      <c r="A5436" s="107"/>
      <c r="B5436" s="107"/>
      <c r="C5436" s="107"/>
      <c r="D5436" s="107"/>
      <c r="E5436" s="116" t="s">
        <v>17</v>
      </c>
      <c r="F5436" s="116"/>
      <c r="G5436" s="117">
        <f>SUM(G5434:G5435)</f>
        <v>3.81</v>
      </c>
      <c r="AE5436" s="6" t="s">
        <v>17</v>
      </c>
      <c r="AG5436" s="104">
        <v>5.09</v>
      </c>
    </row>
    <row r="5437" spans="1:33" ht="15" customHeight="1">
      <c r="A5437" s="107"/>
      <c r="B5437" s="107"/>
      <c r="C5437" s="107"/>
      <c r="D5437" s="107"/>
      <c r="E5437" s="118" t="s">
        <v>21</v>
      </c>
      <c r="F5437" s="118"/>
      <c r="G5437" s="119">
        <f>G5436+G5432</f>
        <v>8.64</v>
      </c>
      <c r="AE5437" s="6" t="s">
        <v>21</v>
      </c>
      <c r="AG5437" s="104">
        <v>11.54</v>
      </c>
    </row>
    <row r="5438" spans="1:33" ht="9.9499999999999993" customHeight="1">
      <c r="A5438" s="107"/>
      <c r="B5438" s="107"/>
      <c r="C5438" s="108"/>
      <c r="D5438" s="108"/>
      <c r="E5438" s="107"/>
      <c r="F5438" s="107"/>
      <c r="G5438" s="107"/>
    </row>
    <row r="5439" spans="1:33" ht="20.100000000000001" customHeight="1">
      <c r="A5439" s="109" t="s">
        <v>1627</v>
      </c>
      <c r="B5439" s="109"/>
      <c r="C5439" s="109"/>
      <c r="D5439" s="109"/>
      <c r="E5439" s="109"/>
      <c r="F5439" s="109"/>
      <c r="G5439" s="109"/>
      <c r="AA5439" s="6" t="s">
        <v>1627</v>
      </c>
    </row>
    <row r="5440" spans="1:33" ht="15" customHeight="1">
      <c r="A5440" s="110" t="s">
        <v>63</v>
      </c>
      <c r="B5440" s="110"/>
      <c r="C5440" s="111" t="s">
        <v>2</v>
      </c>
      <c r="D5440" s="111" t="s">
        <v>3</v>
      </c>
      <c r="E5440" s="111" t="s">
        <v>4</v>
      </c>
      <c r="F5440" s="111" t="s">
        <v>5</v>
      </c>
      <c r="G5440" s="111" t="s">
        <v>6</v>
      </c>
      <c r="AA5440" s="6" t="s">
        <v>63</v>
      </c>
      <c r="AC5440" s="6" t="s">
        <v>2</v>
      </c>
      <c r="AD5440" s="6" t="s">
        <v>3</v>
      </c>
      <c r="AE5440" s="6" t="s">
        <v>4</v>
      </c>
      <c r="AF5440" s="104" t="s">
        <v>5</v>
      </c>
      <c r="AG5440" s="104" t="s">
        <v>6</v>
      </c>
    </row>
    <row r="5441" spans="1:33" ht="15" customHeight="1">
      <c r="A5441" s="112" t="s">
        <v>1207</v>
      </c>
      <c r="B5441" s="113" t="s">
        <v>1208</v>
      </c>
      <c r="C5441" s="112" t="s">
        <v>8</v>
      </c>
      <c r="D5441" s="112" t="s">
        <v>87</v>
      </c>
      <c r="E5441" s="114">
        <v>1.0169999999999999</v>
      </c>
      <c r="F5441" s="115">
        <f>0.75*AF5441</f>
        <v>5.88</v>
      </c>
      <c r="G5441" s="115">
        <f>ROUND(F5441*E5441,2)</f>
        <v>5.98</v>
      </c>
      <c r="AA5441" s="6" t="s">
        <v>1207</v>
      </c>
      <c r="AB5441" s="6" t="s">
        <v>1208</v>
      </c>
      <c r="AC5441" s="6" t="s">
        <v>8</v>
      </c>
      <c r="AD5441" s="6" t="s">
        <v>87</v>
      </c>
      <c r="AE5441" s="6">
        <v>1.0169999999999999</v>
      </c>
      <c r="AF5441" s="104">
        <v>7.84</v>
      </c>
      <c r="AG5441" s="104">
        <v>7.97</v>
      </c>
    </row>
    <row r="5442" spans="1:33" ht="15" customHeight="1">
      <c r="A5442" s="107"/>
      <c r="B5442" s="107"/>
      <c r="C5442" s="107"/>
      <c r="D5442" s="107"/>
      <c r="E5442" s="116" t="s">
        <v>75</v>
      </c>
      <c r="F5442" s="116"/>
      <c r="G5442" s="117">
        <f>SUM(G5440:G5441)</f>
        <v>5.98</v>
      </c>
      <c r="AE5442" s="6" t="s">
        <v>75</v>
      </c>
      <c r="AG5442" s="104">
        <v>7.97</v>
      </c>
    </row>
    <row r="5443" spans="1:33" ht="15" customHeight="1">
      <c r="A5443" s="110" t="s">
        <v>96</v>
      </c>
      <c r="B5443" s="110"/>
      <c r="C5443" s="111" t="s">
        <v>2</v>
      </c>
      <c r="D5443" s="111" t="s">
        <v>3</v>
      </c>
      <c r="E5443" s="111" t="s">
        <v>4</v>
      </c>
      <c r="F5443" s="111" t="s">
        <v>5</v>
      </c>
      <c r="G5443" s="111" t="s">
        <v>6</v>
      </c>
      <c r="AA5443" s="6" t="s">
        <v>96</v>
      </c>
      <c r="AC5443" s="6" t="s">
        <v>2</v>
      </c>
      <c r="AD5443" s="6" t="s">
        <v>3</v>
      </c>
      <c r="AE5443" s="6" t="s">
        <v>4</v>
      </c>
      <c r="AF5443" s="104" t="s">
        <v>5</v>
      </c>
      <c r="AG5443" s="104" t="s">
        <v>6</v>
      </c>
    </row>
    <row r="5444" spans="1:33" ht="15" customHeight="1">
      <c r="A5444" s="112" t="s">
        <v>1085</v>
      </c>
      <c r="B5444" s="113" t="s">
        <v>1743</v>
      </c>
      <c r="C5444" s="112" t="s">
        <v>8</v>
      </c>
      <c r="D5444" s="112" t="s">
        <v>36</v>
      </c>
      <c r="E5444" s="114">
        <v>0.19700000000000001</v>
      </c>
      <c r="F5444" s="115">
        <f t="shared" ref="F5444:F5445" si="1452">IF(D5444="H",$K$9*AF5444,$K$10*AF5444)</f>
        <v>13.5975</v>
      </c>
      <c r="G5444" s="115">
        <f>ROUND(F5444*E5444,2)</f>
        <v>2.68</v>
      </c>
      <c r="AA5444" s="6" t="s">
        <v>1085</v>
      </c>
      <c r="AB5444" s="6" t="s">
        <v>1743</v>
      </c>
      <c r="AC5444" s="6" t="s">
        <v>8</v>
      </c>
      <c r="AD5444" s="6" t="s">
        <v>36</v>
      </c>
      <c r="AE5444" s="6">
        <v>0.19700000000000001</v>
      </c>
      <c r="AF5444" s="104">
        <v>18.13</v>
      </c>
      <c r="AG5444" s="104">
        <v>3.57</v>
      </c>
    </row>
    <row r="5445" spans="1:33" ht="15" customHeight="1">
      <c r="A5445" s="112" t="s">
        <v>1086</v>
      </c>
      <c r="B5445" s="113" t="s">
        <v>1744</v>
      </c>
      <c r="C5445" s="112" t="s">
        <v>8</v>
      </c>
      <c r="D5445" s="112" t="s">
        <v>36</v>
      </c>
      <c r="E5445" s="114">
        <v>0.19700000000000001</v>
      </c>
      <c r="F5445" s="115">
        <f t="shared" si="1452"/>
        <v>16.484999999999999</v>
      </c>
      <c r="G5445" s="115">
        <f>ROUND(F5445*E5445,2)</f>
        <v>3.25</v>
      </c>
      <c r="AA5445" s="6" t="s">
        <v>1086</v>
      </c>
      <c r="AB5445" s="6" t="s">
        <v>1744</v>
      </c>
      <c r="AC5445" s="6" t="s">
        <v>8</v>
      </c>
      <c r="AD5445" s="6" t="s">
        <v>36</v>
      </c>
      <c r="AE5445" s="6">
        <v>0.19700000000000001</v>
      </c>
      <c r="AF5445" s="104">
        <v>21.98</v>
      </c>
      <c r="AG5445" s="104">
        <v>4.33</v>
      </c>
    </row>
    <row r="5446" spans="1:33" ht="18" customHeight="1">
      <c r="A5446" s="107"/>
      <c r="B5446" s="107"/>
      <c r="C5446" s="107"/>
      <c r="D5446" s="107"/>
      <c r="E5446" s="116" t="s">
        <v>99</v>
      </c>
      <c r="F5446" s="116"/>
      <c r="G5446" s="117">
        <f>SUM(G5444:G5445)</f>
        <v>5.93</v>
      </c>
      <c r="AE5446" s="6" t="s">
        <v>99</v>
      </c>
      <c r="AG5446" s="104">
        <v>7.9</v>
      </c>
    </row>
    <row r="5447" spans="1:33" ht="15" customHeight="1">
      <c r="A5447" s="107"/>
      <c r="B5447" s="107"/>
      <c r="C5447" s="107"/>
      <c r="D5447" s="107"/>
      <c r="E5447" s="118" t="s">
        <v>21</v>
      </c>
      <c r="F5447" s="118"/>
      <c r="G5447" s="119">
        <f>G5446+G5442</f>
        <v>11.91</v>
      </c>
      <c r="AE5447" s="6" t="s">
        <v>21</v>
      </c>
      <c r="AG5447" s="104">
        <v>15.87</v>
      </c>
    </row>
    <row r="5448" spans="1:33" ht="9.9499999999999993" customHeight="1">
      <c r="A5448" s="107"/>
      <c r="B5448" s="107"/>
      <c r="C5448" s="108"/>
      <c r="D5448" s="108"/>
      <c r="E5448" s="107"/>
      <c r="F5448" s="107"/>
      <c r="G5448" s="107"/>
    </row>
    <row r="5449" spans="1:33" ht="20.100000000000001" customHeight="1">
      <c r="A5449" s="109" t="s">
        <v>1628</v>
      </c>
      <c r="B5449" s="109"/>
      <c r="C5449" s="109"/>
      <c r="D5449" s="109"/>
      <c r="E5449" s="109"/>
      <c r="F5449" s="109"/>
      <c r="G5449" s="109"/>
      <c r="AA5449" s="6" t="s">
        <v>1628</v>
      </c>
    </row>
    <row r="5450" spans="1:33" ht="15" customHeight="1">
      <c r="A5450" s="110" t="s">
        <v>63</v>
      </c>
      <c r="B5450" s="110"/>
      <c r="C5450" s="111" t="s">
        <v>2</v>
      </c>
      <c r="D5450" s="111" t="s">
        <v>3</v>
      </c>
      <c r="E5450" s="111" t="s">
        <v>4</v>
      </c>
      <c r="F5450" s="111" t="s">
        <v>5</v>
      </c>
      <c r="G5450" s="111" t="s">
        <v>6</v>
      </c>
      <c r="AA5450" s="6" t="s">
        <v>63</v>
      </c>
      <c r="AC5450" s="6" t="s">
        <v>2</v>
      </c>
      <c r="AD5450" s="6" t="s">
        <v>3</v>
      </c>
      <c r="AE5450" s="6" t="s">
        <v>4</v>
      </c>
      <c r="AF5450" s="104" t="s">
        <v>5</v>
      </c>
      <c r="AG5450" s="104" t="s">
        <v>6</v>
      </c>
    </row>
    <row r="5451" spans="1:33" ht="15" customHeight="1">
      <c r="A5451" s="112" t="s">
        <v>1354</v>
      </c>
      <c r="B5451" s="113" t="s">
        <v>1355</v>
      </c>
      <c r="C5451" s="112" t="s">
        <v>8</v>
      </c>
      <c r="D5451" s="112" t="s">
        <v>87</v>
      </c>
      <c r="E5451" s="114">
        <v>1.05</v>
      </c>
      <c r="F5451" s="115">
        <f>0.75*AF5451</f>
        <v>26.7075</v>
      </c>
      <c r="G5451" s="115">
        <f>TRUNC(F5451*E5451,2)</f>
        <v>28.04</v>
      </c>
      <c r="AA5451" s="6" t="s">
        <v>1354</v>
      </c>
      <c r="AB5451" s="6" t="s">
        <v>1355</v>
      </c>
      <c r="AC5451" s="6" t="s">
        <v>8</v>
      </c>
      <c r="AD5451" s="6" t="s">
        <v>87</v>
      </c>
      <c r="AE5451" s="6">
        <v>1.05</v>
      </c>
      <c r="AF5451" s="104">
        <v>35.61</v>
      </c>
      <c r="AG5451" s="104">
        <v>37.39</v>
      </c>
    </row>
    <row r="5452" spans="1:33" ht="15" customHeight="1">
      <c r="A5452" s="107"/>
      <c r="B5452" s="107"/>
      <c r="C5452" s="107"/>
      <c r="D5452" s="107"/>
      <c r="E5452" s="116" t="s">
        <v>75</v>
      </c>
      <c r="F5452" s="116"/>
      <c r="G5452" s="117">
        <f>SUM(G5451)</f>
        <v>28.04</v>
      </c>
      <c r="AE5452" s="6" t="s">
        <v>75</v>
      </c>
      <c r="AG5452" s="104">
        <v>37.39</v>
      </c>
    </row>
    <row r="5453" spans="1:33" ht="15" customHeight="1">
      <c r="A5453" s="110" t="s">
        <v>96</v>
      </c>
      <c r="B5453" s="110"/>
      <c r="C5453" s="111" t="s">
        <v>2</v>
      </c>
      <c r="D5453" s="111" t="s">
        <v>3</v>
      </c>
      <c r="E5453" s="111" t="s">
        <v>4</v>
      </c>
      <c r="F5453" s="111" t="s">
        <v>5</v>
      </c>
      <c r="G5453" s="111" t="s">
        <v>6</v>
      </c>
      <c r="AA5453" s="6" t="s">
        <v>96</v>
      </c>
      <c r="AC5453" s="6" t="s">
        <v>2</v>
      </c>
      <c r="AD5453" s="6" t="s">
        <v>3</v>
      </c>
      <c r="AE5453" s="6" t="s">
        <v>4</v>
      </c>
      <c r="AF5453" s="104" t="s">
        <v>5</v>
      </c>
      <c r="AG5453" s="104" t="s">
        <v>6</v>
      </c>
    </row>
    <row r="5454" spans="1:33" ht="15" customHeight="1">
      <c r="A5454" s="112" t="s">
        <v>1085</v>
      </c>
      <c r="B5454" s="113" t="s">
        <v>1743</v>
      </c>
      <c r="C5454" s="112" t="s">
        <v>8</v>
      </c>
      <c r="D5454" s="112" t="s">
        <v>36</v>
      </c>
      <c r="E5454" s="114">
        <v>0.25330000000000003</v>
      </c>
      <c r="F5454" s="115">
        <f t="shared" ref="F5454:F5455" si="1453">IF(D5454="H",$K$9*AF5454,$K$10*AF5454)</f>
        <v>13.5975</v>
      </c>
      <c r="G5454" s="115">
        <f t="shared" ref="G5454:G5455" si="1454">TRUNC(F5454*E5454,2)</f>
        <v>3.44</v>
      </c>
      <c r="AA5454" s="6" t="s">
        <v>1085</v>
      </c>
      <c r="AB5454" s="6" t="s">
        <v>1743</v>
      </c>
      <c r="AC5454" s="6" t="s">
        <v>8</v>
      </c>
      <c r="AD5454" s="6" t="s">
        <v>36</v>
      </c>
      <c r="AE5454" s="6">
        <v>0.25330000000000003</v>
      </c>
      <c r="AF5454" s="104">
        <v>18.13</v>
      </c>
      <c r="AG5454" s="104">
        <v>4.59</v>
      </c>
    </row>
    <row r="5455" spans="1:33" ht="15" customHeight="1">
      <c r="A5455" s="112" t="s">
        <v>1086</v>
      </c>
      <c r="B5455" s="113" t="s">
        <v>1744</v>
      </c>
      <c r="C5455" s="112" t="s">
        <v>8</v>
      </c>
      <c r="D5455" s="112" t="s">
        <v>36</v>
      </c>
      <c r="E5455" s="114">
        <v>0.25330000000000003</v>
      </c>
      <c r="F5455" s="115">
        <f t="shared" si="1453"/>
        <v>16.484999999999999</v>
      </c>
      <c r="G5455" s="115">
        <f t="shared" si="1454"/>
        <v>4.17</v>
      </c>
      <c r="AA5455" s="6" t="s">
        <v>1086</v>
      </c>
      <c r="AB5455" s="6" t="s">
        <v>1744</v>
      </c>
      <c r="AC5455" s="6" t="s">
        <v>8</v>
      </c>
      <c r="AD5455" s="6" t="s">
        <v>36</v>
      </c>
      <c r="AE5455" s="6">
        <v>0.25330000000000003</v>
      </c>
      <c r="AF5455" s="104">
        <v>21.98</v>
      </c>
      <c r="AG5455" s="104">
        <v>5.56</v>
      </c>
    </row>
    <row r="5456" spans="1:33" ht="18" customHeight="1">
      <c r="A5456" s="107"/>
      <c r="B5456" s="107"/>
      <c r="C5456" s="107"/>
      <c r="D5456" s="107"/>
      <c r="E5456" s="116" t="s">
        <v>99</v>
      </c>
      <c r="F5456" s="116"/>
      <c r="G5456" s="117">
        <f>SUM(G5454:G5455)</f>
        <v>7.6099999999999994</v>
      </c>
      <c r="AE5456" s="6" t="s">
        <v>99</v>
      </c>
      <c r="AG5456" s="104">
        <v>10.15</v>
      </c>
    </row>
    <row r="5457" spans="1:33" ht="15" customHeight="1">
      <c r="A5457" s="110" t="s">
        <v>18</v>
      </c>
      <c r="B5457" s="110"/>
      <c r="C5457" s="111" t="s">
        <v>2</v>
      </c>
      <c r="D5457" s="111" t="s">
        <v>3</v>
      </c>
      <c r="E5457" s="111" t="s">
        <v>4</v>
      </c>
      <c r="F5457" s="111" t="s">
        <v>5</v>
      </c>
      <c r="G5457" s="111" t="s">
        <v>6</v>
      </c>
      <c r="AA5457" s="6" t="s">
        <v>18</v>
      </c>
      <c r="AC5457" s="6" t="s">
        <v>2</v>
      </c>
      <c r="AD5457" s="6" t="s">
        <v>3</v>
      </c>
      <c r="AE5457" s="6" t="s">
        <v>4</v>
      </c>
      <c r="AF5457" s="104" t="s">
        <v>5</v>
      </c>
      <c r="AG5457" s="104" t="s">
        <v>6</v>
      </c>
    </row>
    <row r="5458" spans="1:33" ht="20.100000000000001" customHeight="1">
      <c r="A5458" s="112" t="s">
        <v>1629</v>
      </c>
      <c r="B5458" s="113" t="s">
        <v>1630</v>
      </c>
      <c r="C5458" s="112" t="s">
        <v>8</v>
      </c>
      <c r="D5458" s="112" t="s">
        <v>55</v>
      </c>
      <c r="E5458" s="114">
        <v>0.5</v>
      </c>
      <c r="F5458" s="115">
        <f>0.75*AF5458</f>
        <v>15.975000000000001</v>
      </c>
      <c r="G5458" s="115">
        <f>TRUNC(F5458*E5458,2)</f>
        <v>7.98</v>
      </c>
      <c r="AA5458" s="6" t="s">
        <v>1629</v>
      </c>
      <c r="AB5458" s="6" t="s">
        <v>1630</v>
      </c>
      <c r="AC5458" s="6" t="s">
        <v>8</v>
      </c>
      <c r="AD5458" s="6" t="s">
        <v>55</v>
      </c>
      <c r="AE5458" s="6">
        <v>0.5</v>
      </c>
      <c r="AF5458" s="104">
        <v>21.3</v>
      </c>
      <c r="AG5458" s="104">
        <v>10.65</v>
      </c>
    </row>
    <row r="5459" spans="1:33" ht="15" customHeight="1">
      <c r="A5459" s="107"/>
      <c r="B5459" s="107"/>
      <c r="C5459" s="107"/>
      <c r="D5459" s="107"/>
      <c r="E5459" s="116" t="s">
        <v>20</v>
      </c>
      <c r="F5459" s="116"/>
      <c r="G5459" s="117">
        <f>SUM(G5458)</f>
        <v>7.98</v>
      </c>
      <c r="AE5459" s="6" t="s">
        <v>20</v>
      </c>
      <c r="AG5459" s="104">
        <v>10.65</v>
      </c>
    </row>
    <row r="5460" spans="1:33" ht="15" customHeight="1">
      <c r="A5460" s="107"/>
      <c r="B5460" s="107"/>
      <c r="C5460" s="107"/>
      <c r="D5460" s="107"/>
      <c r="E5460" s="118" t="s">
        <v>21</v>
      </c>
      <c r="F5460" s="118"/>
      <c r="G5460" s="119">
        <f>G5459+G5456+G5452</f>
        <v>43.629999999999995</v>
      </c>
      <c r="AE5460" s="6" t="s">
        <v>21</v>
      </c>
      <c r="AG5460" s="104">
        <v>58.19</v>
      </c>
    </row>
    <row r="5461" spans="1:33" ht="9.9499999999999993" customHeight="1">
      <c r="A5461" s="107"/>
      <c r="B5461" s="107"/>
      <c r="C5461" s="108"/>
      <c r="D5461" s="108"/>
      <c r="E5461" s="107"/>
      <c r="F5461" s="107"/>
      <c r="G5461" s="107"/>
    </row>
    <row r="5462" spans="1:33" ht="20.100000000000001" customHeight="1">
      <c r="A5462" s="109" t="s">
        <v>1631</v>
      </c>
      <c r="B5462" s="109"/>
      <c r="C5462" s="109"/>
      <c r="D5462" s="109"/>
      <c r="E5462" s="109"/>
      <c r="F5462" s="109"/>
      <c r="G5462" s="109"/>
      <c r="AA5462" s="6" t="s">
        <v>1631</v>
      </c>
    </row>
    <row r="5463" spans="1:33" ht="15" customHeight="1">
      <c r="A5463" s="110" t="s">
        <v>63</v>
      </c>
      <c r="B5463" s="110"/>
      <c r="C5463" s="111" t="s">
        <v>2</v>
      </c>
      <c r="D5463" s="111" t="s">
        <v>3</v>
      </c>
      <c r="E5463" s="111" t="s">
        <v>4</v>
      </c>
      <c r="F5463" s="111" t="s">
        <v>5</v>
      </c>
      <c r="G5463" s="111" t="s">
        <v>6</v>
      </c>
      <c r="AA5463" s="6" t="s">
        <v>63</v>
      </c>
      <c r="AC5463" s="6" t="s">
        <v>2</v>
      </c>
      <c r="AD5463" s="6" t="s">
        <v>3</v>
      </c>
      <c r="AE5463" s="6" t="s">
        <v>4</v>
      </c>
      <c r="AF5463" s="104" t="s">
        <v>5</v>
      </c>
      <c r="AG5463" s="104" t="s">
        <v>6</v>
      </c>
    </row>
    <row r="5464" spans="1:33" ht="15" customHeight="1">
      <c r="A5464" s="112" t="s">
        <v>1291</v>
      </c>
      <c r="B5464" s="113" t="s">
        <v>1292</v>
      </c>
      <c r="C5464" s="112" t="s">
        <v>8</v>
      </c>
      <c r="D5464" s="112" t="s">
        <v>87</v>
      </c>
      <c r="E5464" s="114">
        <v>1.1000000000000001</v>
      </c>
      <c r="F5464" s="115">
        <f>0.75*AF5464</f>
        <v>38.047499999999999</v>
      </c>
      <c r="G5464" s="115">
        <f>ROUND(F5464*E5464,2)</f>
        <v>41.85</v>
      </c>
      <c r="AA5464" s="6" t="s">
        <v>1291</v>
      </c>
      <c r="AB5464" s="6" t="s">
        <v>1292</v>
      </c>
      <c r="AC5464" s="6" t="s">
        <v>8</v>
      </c>
      <c r="AD5464" s="6" t="s">
        <v>87</v>
      </c>
      <c r="AE5464" s="6">
        <v>1.1000000000000001</v>
      </c>
      <c r="AF5464" s="104">
        <v>50.73</v>
      </c>
      <c r="AG5464" s="104">
        <v>55.8</v>
      </c>
    </row>
    <row r="5465" spans="1:33" ht="15" customHeight="1">
      <c r="A5465" s="107"/>
      <c r="B5465" s="107"/>
      <c r="C5465" s="107"/>
      <c r="D5465" s="107"/>
      <c r="E5465" s="116" t="s">
        <v>75</v>
      </c>
      <c r="F5465" s="116"/>
      <c r="G5465" s="117">
        <f>SUM(G5463:G5464)</f>
        <v>41.85</v>
      </c>
      <c r="AE5465" s="6" t="s">
        <v>75</v>
      </c>
      <c r="AG5465" s="104">
        <v>55.8</v>
      </c>
    </row>
    <row r="5466" spans="1:33" ht="15" customHeight="1">
      <c r="A5466" s="110" t="s">
        <v>96</v>
      </c>
      <c r="B5466" s="110"/>
      <c r="C5466" s="111" t="s">
        <v>2</v>
      </c>
      <c r="D5466" s="111" t="s">
        <v>3</v>
      </c>
      <c r="E5466" s="111" t="s">
        <v>4</v>
      </c>
      <c r="F5466" s="111" t="s">
        <v>5</v>
      </c>
      <c r="G5466" s="111" t="s">
        <v>6</v>
      </c>
      <c r="AA5466" s="6" t="s">
        <v>96</v>
      </c>
      <c r="AC5466" s="6" t="s">
        <v>2</v>
      </c>
      <c r="AD5466" s="6" t="s">
        <v>3</v>
      </c>
      <c r="AE5466" s="6" t="s">
        <v>4</v>
      </c>
      <c r="AF5466" s="104" t="s">
        <v>5</v>
      </c>
      <c r="AG5466" s="104" t="s">
        <v>6</v>
      </c>
    </row>
    <row r="5467" spans="1:33" ht="15" customHeight="1">
      <c r="A5467" s="112" t="s">
        <v>1085</v>
      </c>
      <c r="B5467" s="113" t="s">
        <v>1743</v>
      </c>
      <c r="C5467" s="112" t="s">
        <v>8</v>
      </c>
      <c r="D5467" s="112" t="s">
        <v>36</v>
      </c>
      <c r="E5467" s="114">
        <v>3.3700000000000001E-2</v>
      </c>
      <c r="F5467" s="115">
        <f t="shared" ref="F5467:F5468" si="1455">IF(D5467="H",$K$9*AF5467,$K$10*AF5467)</f>
        <v>13.5975</v>
      </c>
      <c r="G5467" s="115">
        <f>ROUND(F5467*E5467,2)</f>
        <v>0.46</v>
      </c>
      <c r="AA5467" s="6" t="s">
        <v>1085</v>
      </c>
      <c r="AB5467" s="6" t="s">
        <v>1743</v>
      </c>
      <c r="AC5467" s="6" t="s">
        <v>8</v>
      </c>
      <c r="AD5467" s="6" t="s">
        <v>36</v>
      </c>
      <c r="AE5467" s="6">
        <v>3.3700000000000001E-2</v>
      </c>
      <c r="AF5467" s="104">
        <v>18.13</v>
      </c>
      <c r="AG5467" s="104">
        <v>0.61</v>
      </c>
    </row>
    <row r="5468" spans="1:33" ht="15" customHeight="1">
      <c r="A5468" s="112" t="s">
        <v>1086</v>
      </c>
      <c r="B5468" s="113" t="s">
        <v>1744</v>
      </c>
      <c r="C5468" s="112" t="s">
        <v>8</v>
      </c>
      <c r="D5468" s="112" t="s">
        <v>36</v>
      </c>
      <c r="E5468" s="114">
        <v>3.3700000000000001E-2</v>
      </c>
      <c r="F5468" s="115">
        <f t="shared" si="1455"/>
        <v>16.484999999999999</v>
      </c>
      <c r="G5468" s="115">
        <f>ROUND(F5468*E5468,2)</f>
        <v>0.56000000000000005</v>
      </c>
      <c r="AA5468" s="6" t="s">
        <v>1086</v>
      </c>
      <c r="AB5468" s="6" t="s">
        <v>1744</v>
      </c>
      <c r="AC5468" s="6" t="s">
        <v>8</v>
      </c>
      <c r="AD5468" s="6" t="s">
        <v>36</v>
      </c>
      <c r="AE5468" s="6">
        <v>3.3700000000000001E-2</v>
      </c>
      <c r="AF5468" s="104">
        <v>21.98</v>
      </c>
      <c r="AG5468" s="104">
        <v>0.74</v>
      </c>
    </row>
    <row r="5469" spans="1:33" ht="18" customHeight="1">
      <c r="A5469" s="107"/>
      <c r="B5469" s="107"/>
      <c r="C5469" s="107"/>
      <c r="D5469" s="107"/>
      <c r="E5469" s="116" t="s">
        <v>99</v>
      </c>
      <c r="F5469" s="116"/>
      <c r="G5469" s="117">
        <f>SUM(G5467:G5468)</f>
        <v>1.02</v>
      </c>
      <c r="AE5469" s="6" t="s">
        <v>99</v>
      </c>
      <c r="AG5469" s="104">
        <v>1.35</v>
      </c>
    </row>
    <row r="5470" spans="1:33" ht="15" customHeight="1">
      <c r="A5470" s="107"/>
      <c r="B5470" s="107"/>
      <c r="C5470" s="107"/>
      <c r="D5470" s="107"/>
      <c r="E5470" s="118" t="s">
        <v>21</v>
      </c>
      <c r="F5470" s="118"/>
      <c r="G5470" s="119">
        <f>G5469+G5465</f>
        <v>42.870000000000005</v>
      </c>
      <c r="AE5470" s="6" t="s">
        <v>21</v>
      </c>
      <c r="AG5470" s="104">
        <v>57.15</v>
      </c>
    </row>
    <row r="5471" spans="1:33" ht="9.9499999999999993" customHeight="1">
      <c r="A5471" s="107"/>
      <c r="B5471" s="107"/>
      <c r="C5471" s="108"/>
      <c r="D5471" s="108"/>
      <c r="E5471" s="107"/>
      <c r="F5471" s="107"/>
      <c r="G5471" s="107"/>
    </row>
    <row r="5472" spans="1:33" ht="20.100000000000001" customHeight="1">
      <c r="A5472" s="109" t="s">
        <v>1632</v>
      </c>
      <c r="B5472" s="109"/>
      <c r="C5472" s="109"/>
      <c r="D5472" s="109"/>
      <c r="E5472" s="109"/>
      <c r="F5472" s="109"/>
      <c r="G5472" s="109"/>
      <c r="AA5472" s="6" t="s">
        <v>1632</v>
      </c>
    </row>
    <row r="5473" spans="1:33" ht="15" customHeight="1">
      <c r="A5473" s="110" t="s">
        <v>63</v>
      </c>
      <c r="B5473" s="110"/>
      <c r="C5473" s="111" t="s">
        <v>2</v>
      </c>
      <c r="D5473" s="111" t="s">
        <v>3</v>
      </c>
      <c r="E5473" s="111" t="s">
        <v>4</v>
      </c>
      <c r="F5473" s="111" t="s">
        <v>5</v>
      </c>
      <c r="G5473" s="111" t="s">
        <v>6</v>
      </c>
      <c r="AA5473" s="6" t="s">
        <v>63</v>
      </c>
      <c r="AC5473" s="6" t="s">
        <v>2</v>
      </c>
      <c r="AD5473" s="6" t="s">
        <v>3</v>
      </c>
      <c r="AE5473" s="6" t="s">
        <v>4</v>
      </c>
      <c r="AF5473" s="104" t="s">
        <v>5</v>
      </c>
      <c r="AG5473" s="104" t="s">
        <v>6</v>
      </c>
    </row>
    <row r="5474" spans="1:33" ht="29.1" customHeight="1">
      <c r="A5474" s="112" t="s">
        <v>1309</v>
      </c>
      <c r="B5474" s="113" t="s">
        <v>1310</v>
      </c>
      <c r="C5474" s="112" t="s">
        <v>8</v>
      </c>
      <c r="D5474" s="112" t="s">
        <v>55</v>
      </c>
      <c r="E5474" s="114">
        <v>1</v>
      </c>
      <c r="F5474" s="115">
        <f>0.75*AF5474</f>
        <v>52.59</v>
      </c>
      <c r="G5474" s="115">
        <f>ROUND(F5474*E5474,2)</f>
        <v>52.59</v>
      </c>
      <c r="AA5474" s="6" t="s">
        <v>1309</v>
      </c>
      <c r="AB5474" s="6" t="s">
        <v>1310</v>
      </c>
      <c r="AC5474" s="6" t="s">
        <v>8</v>
      </c>
      <c r="AD5474" s="6" t="s">
        <v>55</v>
      </c>
      <c r="AE5474" s="6">
        <v>1</v>
      </c>
      <c r="AF5474" s="104">
        <v>70.12</v>
      </c>
      <c r="AG5474" s="104">
        <v>70.12</v>
      </c>
    </row>
    <row r="5475" spans="1:33" ht="15" customHeight="1">
      <c r="A5475" s="107"/>
      <c r="B5475" s="107"/>
      <c r="C5475" s="107"/>
      <c r="D5475" s="107"/>
      <c r="E5475" s="116" t="s">
        <v>75</v>
      </c>
      <c r="F5475" s="116"/>
      <c r="G5475" s="117">
        <f>SUM(G5473:G5474)</f>
        <v>52.59</v>
      </c>
      <c r="AE5475" s="6" t="s">
        <v>75</v>
      </c>
      <c r="AG5475" s="104">
        <v>70.12</v>
      </c>
    </row>
    <row r="5476" spans="1:33" ht="15" customHeight="1">
      <c r="A5476" s="110" t="s">
        <v>96</v>
      </c>
      <c r="B5476" s="110"/>
      <c r="C5476" s="111" t="s">
        <v>2</v>
      </c>
      <c r="D5476" s="111" t="s">
        <v>3</v>
      </c>
      <c r="E5476" s="111" t="s">
        <v>4</v>
      </c>
      <c r="F5476" s="111" t="s">
        <v>5</v>
      </c>
      <c r="G5476" s="111" t="s">
        <v>6</v>
      </c>
      <c r="AA5476" s="6" t="s">
        <v>96</v>
      </c>
      <c r="AC5476" s="6" t="s">
        <v>2</v>
      </c>
      <c r="AD5476" s="6" t="s">
        <v>3</v>
      </c>
      <c r="AE5476" s="6" t="s">
        <v>4</v>
      </c>
      <c r="AF5476" s="104" t="s">
        <v>5</v>
      </c>
      <c r="AG5476" s="104" t="s">
        <v>6</v>
      </c>
    </row>
    <row r="5477" spans="1:33" ht="15" customHeight="1">
      <c r="A5477" s="112" t="s">
        <v>1085</v>
      </c>
      <c r="B5477" s="113" t="s">
        <v>1743</v>
      </c>
      <c r="C5477" s="112" t="s">
        <v>8</v>
      </c>
      <c r="D5477" s="112" t="s">
        <v>36</v>
      </c>
      <c r="E5477" s="114">
        <v>0.25309999999999999</v>
      </c>
      <c r="F5477" s="115">
        <f t="shared" ref="F5477:F5478" si="1456">IF(D5477="H",$K$9*AF5477,$K$10*AF5477)</f>
        <v>13.5975</v>
      </c>
      <c r="G5477" s="115">
        <f>ROUND(F5477*E5477,2)</f>
        <v>3.44</v>
      </c>
      <c r="AA5477" s="6" t="s">
        <v>1085</v>
      </c>
      <c r="AB5477" s="6" t="s">
        <v>1743</v>
      </c>
      <c r="AC5477" s="6" t="s">
        <v>8</v>
      </c>
      <c r="AD5477" s="6" t="s">
        <v>36</v>
      </c>
      <c r="AE5477" s="6">
        <v>0.25309999999999999</v>
      </c>
      <c r="AF5477" s="104">
        <v>18.13</v>
      </c>
      <c r="AG5477" s="104">
        <v>4.58</v>
      </c>
    </row>
    <row r="5478" spans="1:33" ht="15" customHeight="1">
      <c r="A5478" s="112" t="s">
        <v>1086</v>
      </c>
      <c r="B5478" s="113" t="s">
        <v>1744</v>
      </c>
      <c r="C5478" s="112" t="s">
        <v>8</v>
      </c>
      <c r="D5478" s="112" t="s">
        <v>36</v>
      </c>
      <c r="E5478" s="114">
        <v>0.25309999999999999</v>
      </c>
      <c r="F5478" s="115">
        <f t="shared" si="1456"/>
        <v>16.484999999999999</v>
      </c>
      <c r="G5478" s="115">
        <f>ROUND(F5478*E5478,2)</f>
        <v>4.17</v>
      </c>
      <c r="AA5478" s="6" t="s">
        <v>1086</v>
      </c>
      <c r="AB5478" s="6" t="s">
        <v>1744</v>
      </c>
      <c r="AC5478" s="6" t="s">
        <v>8</v>
      </c>
      <c r="AD5478" s="6" t="s">
        <v>36</v>
      </c>
      <c r="AE5478" s="6">
        <v>0.25309999999999999</v>
      </c>
      <c r="AF5478" s="104">
        <v>21.98</v>
      </c>
      <c r="AG5478" s="104">
        <v>5.56</v>
      </c>
    </row>
    <row r="5479" spans="1:33" ht="18" customHeight="1">
      <c r="A5479" s="107"/>
      <c r="B5479" s="107"/>
      <c r="C5479" s="107"/>
      <c r="D5479" s="107"/>
      <c r="E5479" s="116" t="s">
        <v>99</v>
      </c>
      <c r="F5479" s="116"/>
      <c r="G5479" s="117">
        <f>SUM(G5477:G5478)</f>
        <v>7.6099999999999994</v>
      </c>
      <c r="AE5479" s="6" t="s">
        <v>99</v>
      </c>
      <c r="AG5479" s="104">
        <v>10.14</v>
      </c>
    </row>
    <row r="5480" spans="1:33" ht="15" customHeight="1">
      <c r="A5480" s="107"/>
      <c r="B5480" s="107"/>
      <c r="C5480" s="107"/>
      <c r="D5480" s="107"/>
      <c r="E5480" s="118" t="s">
        <v>21</v>
      </c>
      <c r="F5480" s="118"/>
      <c r="G5480" s="119">
        <f>G5479+G5475</f>
        <v>60.2</v>
      </c>
      <c r="AE5480" s="6" t="s">
        <v>21</v>
      </c>
      <c r="AG5480" s="104">
        <v>80.260000000000005</v>
      </c>
    </row>
    <row r="5481" spans="1:33" ht="9.9499999999999993" customHeight="1">
      <c r="A5481" s="107"/>
      <c r="B5481" s="107"/>
      <c r="C5481" s="108"/>
      <c r="D5481" s="108"/>
      <c r="E5481" s="107"/>
      <c r="F5481" s="107"/>
      <c r="G5481" s="107"/>
    </row>
    <row r="5482" spans="1:33" ht="20.100000000000001" customHeight="1">
      <c r="A5482" s="109" t="s">
        <v>1633</v>
      </c>
      <c r="B5482" s="109"/>
      <c r="C5482" s="109"/>
      <c r="D5482" s="109"/>
      <c r="E5482" s="109"/>
      <c r="F5482" s="109"/>
      <c r="G5482" s="109"/>
      <c r="AA5482" s="6" t="s">
        <v>1633</v>
      </c>
    </row>
    <row r="5483" spans="1:33" ht="15" customHeight="1">
      <c r="A5483" s="110" t="s">
        <v>63</v>
      </c>
      <c r="B5483" s="110"/>
      <c r="C5483" s="111" t="s">
        <v>2</v>
      </c>
      <c r="D5483" s="111" t="s">
        <v>3</v>
      </c>
      <c r="E5483" s="111" t="s">
        <v>4</v>
      </c>
      <c r="F5483" s="111" t="s">
        <v>5</v>
      </c>
      <c r="G5483" s="111" t="s">
        <v>6</v>
      </c>
      <c r="AA5483" s="6" t="s">
        <v>63</v>
      </c>
      <c r="AC5483" s="6" t="s">
        <v>2</v>
      </c>
      <c r="AD5483" s="6" t="s">
        <v>3</v>
      </c>
      <c r="AE5483" s="6" t="s">
        <v>4</v>
      </c>
      <c r="AF5483" s="104" t="s">
        <v>5</v>
      </c>
      <c r="AG5483" s="104" t="s">
        <v>6</v>
      </c>
    </row>
    <row r="5484" spans="1:33" ht="15" customHeight="1">
      <c r="A5484" s="112" t="s">
        <v>1634</v>
      </c>
      <c r="B5484" s="113" t="s">
        <v>1635</v>
      </c>
      <c r="C5484" s="112" t="s">
        <v>48</v>
      </c>
      <c r="D5484" s="112" t="s">
        <v>644</v>
      </c>
      <c r="E5484" s="114">
        <v>1</v>
      </c>
      <c r="F5484" s="115">
        <f>0.75*AF5484</f>
        <v>6</v>
      </c>
      <c r="G5484" s="115">
        <f>ROUND(F5484*E5484,2)</f>
        <v>6</v>
      </c>
      <c r="AA5484" s="6" t="s">
        <v>1634</v>
      </c>
      <c r="AB5484" s="6" t="s">
        <v>1635</v>
      </c>
      <c r="AC5484" s="6" t="s">
        <v>48</v>
      </c>
      <c r="AD5484" s="6" t="s">
        <v>644</v>
      </c>
      <c r="AE5484" s="6">
        <v>1</v>
      </c>
      <c r="AF5484" s="104">
        <v>8</v>
      </c>
      <c r="AG5484" s="104">
        <v>8</v>
      </c>
    </row>
    <row r="5485" spans="1:33" ht="15" customHeight="1">
      <c r="A5485" s="107"/>
      <c r="B5485" s="107"/>
      <c r="C5485" s="107"/>
      <c r="D5485" s="107"/>
      <c r="E5485" s="116" t="s">
        <v>75</v>
      </c>
      <c r="F5485" s="116"/>
      <c r="G5485" s="117">
        <f>SUM(G5483:G5484)</f>
        <v>6</v>
      </c>
      <c r="AE5485" s="6" t="s">
        <v>75</v>
      </c>
      <c r="AG5485" s="104">
        <v>8</v>
      </c>
    </row>
    <row r="5486" spans="1:33" ht="15" customHeight="1">
      <c r="A5486" s="110" t="s">
        <v>96</v>
      </c>
      <c r="B5486" s="110"/>
      <c r="C5486" s="111" t="s">
        <v>2</v>
      </c>
      <c r="D5486" s="111" t="s">
        <v>3</v>
      </c>
      <c r="E5486" s="111" t="s">
        <v>4</v>
      </c>
      <c r="F5486" s="111" t="s">
        <v>5</v>
      </c>
      <c r="G5486" s="111" t="s">
        <v>6</v>
      </c>
      <c r="AA5486" s="6" t="s">
        <v>96</v>
      </c>
      <c r="AC5486" s="6" t="s">
        <v>2</v>
      </c>
      <c r="AD5486" s="6" t="s">
        <v>3</v>
      </c>
      <c r="AE5486" s="6" t="s">
        <v>4</v>
      </c>
      <c r="AF5486" s="104" t="s">
        <v>5</v>
      </c>
      <c r="AG5486" s="104" t="s">
        <v>6</v>
      </c>
    </row>
    <row r="5487" spans="1:33" ht="15" customHeight="1">
      <c r="A5487" s="112" t="s">
        <v>1086</v>
      </c>
      <c r="B5487" s="113" t="s">
        <v>1744</v>
      </c>
      <c r="C5487" s="112" t="s">
        <v>8</v>
      </c>
      <c r="D5487" s="112" t="s">
        <v>36</v>
      </c>
      <c r="E5487" s="114">
        <v>0.5</v>
      </c>
      <c r="F5487" s="115">
        <f t="shared" ref="F5487:F5488" si="1457">IF(D5487="H",$K$9*AF5487,$K$10*AF5487)</f>
        <v>16.484999999999999</v>
      </c>
      <c r="G5487" s="115">
        <f>ROUND(F5487*E5487,2)</f>
        <v>8.24</v>
      </c>
      <c r="AA5487" s="6" t="s">
        <v>1086</v>
      </c>
      <c r="AB5487" s="6" t="s">
        <v>1744</v>
      </c>
      <c r="AC5487" s="6" t="s">
        <v>8</v>
      </c>
      <c r="AD5487" s="6" t="s">
        <v>36</v>
      </c>
      <c r="AE5487" s="6">
        <v>0.5</v>
      </c>
      <c r="AF5487" s="104">
        <v>21.98</v>
      </c>
      <c r="AG5487" s="104">
        <v>10.99</v>
      </c>
    </row>
    <row r="5488" spans="1:33" ht="15" customHeight="1">
      <c r="A5488" s="112">
        <v>88316</v>
      </c>
      <c r="B5488" s="113" t="s">
        <v>2169</v>
      </c>
      <c r="C5488" s="112" t="s">
        <v>8</v>
      </c>
      <c r="D5488" s="112" t="s">
        <v>60</v>
      </c>
      <c r="E5488" s="114">
        <v>0.5</v>
      </c>
      <c r="F5488" s="115">
        <f t="shared" si="1457"/>
        <v>12.84</v>
      </c>
      <c r="G5488" s="115">
        <f>ROUND(F5488*E5488,2)</f>
        <v>6.42</v>
      </c>
      <c r="AA5488" s="6">
        <v>88316</v>
      </c>
      <c r="AB5488" s="6" t="s">
        <v>2169</v>
      </c>
      <c r="AC5488" s="6" t="s">
        <v>8</v>
      </c>
      <c r="AD5488" s="6" t="s">
        <v>60</v>
      </c>
      <c r="AE5488" s="6">
        <v>0.5</v>
      </c>
      <c r="AF5488" s="104">
        <v>17.12</v>
      </c>
      <c r="AG5488" s="104">
        <v>8.56</v>
      </c>
    </row>
    <row r="5489" spans="1:33" ht="15" customHeight="1">
      <c r="A5489" s="107"/>
      <c r="B5489" s="107"/>
      <c r="C5489" s="107"/>
      <c r="D5489" s="107"/>
      <c r="E5489" s="116" t="s">
        <v>99</v>
      </c>
      <c r="F5489" s="116"/>
      <c r="G5489" s="117">
        <f>SUM(G5487:G5488)</f>
        <v>14.66</v>
      </c>
      <c r="AE5489" s="6" t="s">
        <v>99</v>
      </c>
      <c r="AG5489" s="104">
        <v>19.55</v>
      </c>
    </row>
    <row r="5490" spans="1:33" ht="15" customHeight="1">
      <c r="A5490" s="107"/>
      <c r="B5490" s="107"/>
      <c r="C5490" s="107"/>
      <c r="D5490" s="107"/>
      <c r="E5490" s="118" t="s">
        <v>21</v>
      </c>
      <c r="F5490" s="118"/>
      <c r="G5490" s="119">
        <f>G5489+G5485</f>
        <v>20.66</v>
      </c>
      <c r="AE5490" s="6" t="s">
        <v>21</v>
      </c>
      <c r="AG5490" s="104">
        <v>27.55</v>
      </c>
    </row>
    <row r="5491" spans="1:33" ht="9.9499999999999993" customHeight="1">
      <c r="A5491" s="107"/>
      <c r="B5491" s="107"/>
      <c r="C5491" s="108"/>
      <c r="D5491" s="108"/>
      <c r="E5491" s="107"/>
      <c r="F5491" s="107"/>
      <c r="G5491" s="107"/>
    </row>
    <row r="5492" spans="1:33" ht="20.100000000000001" customHeight="1">
      <c r="A5492" s="109" t="s">
        <v>1636</v>
      </c>
      <c r="B5492" s="109"/>
      <c r="C5492" s="109"/>
      <c r="D5492" s="109"/>
      <c r="E5492" s="109"/>
      <c r="F5492" s="109"/>
      <c r="G5492" s="109"/>
      <c r="AA5492" s="6" t="s">
        <v>1636</v>
      </c>
    </row>
    <row r="5493" spans="1:33" ht="15" customHeight="1">
      <c r="A5493" s="110" t="s">
        <v>63</v>
      </c>
      <c r="B5493" s="110"/>
      <c r="C5493" s="111" t="s">
        <v>2</v>
      </c>
      <c r="D5493" s="111" t="s">
        <v>3</v>
      </c>
      <c r="E5493" s="111" t="s">
        <v>4</v>
      </c>
      <c r="F5493" s="111" t="s">
        <v>5</v>
      </c>
      <c r="G5493" s="111" t="s">
        <v>6</v>
      </c>
      <c r="AA5493" s="6" t="s">
        <v>63</v>
      </c>
      <c r="AC5493" s="6" t="s">
        <v>2</v>
      </c>
      <c r="AD5493" s="6" t="s">
        <v>3</v>
      </c>
      <c r="AE5493" s="6" t="s">
        <v>4</v>
      </c>
      <c r="AF5493" s="104" t="s">
        <v>5</v>
      </c>
      <c r="AG5493" s="104" t="s">
        <v>6</v>
      </c>
    </row>
    <row r="5494" spans="1:33" ht="15" customHeight="1">
      <c r="A5494" s="112" t="s">
        <v>1637</v>
      </c>
      <c r="B5494" s="113" t="s">
        <v>1638</v>
      </c>
      <c r="C5494" s="112" t="s">
        <v>8</v>
      </c>
      <c r="D5494" s="112" t="s">
        <v>55</v>
      </c>
      <c r="E5494" s="114">
        <v>1</v>
      </c>
      <c r="F5494" s="115">
        <f>0.75*AF5494</f>
        <v>41.842500000000001</v>
      </c>
      <c r="G5494" s="115">
        <f>ROUND(F5494*E5494,2)</f>
        <v>41.84</v>
      </c>
      <c r="AA5494" s="6" t="s">
        <v>1637</v>
      </c>
      <c r="AB5494" s="6" t="s">
        <v>1638</v>
      </c>
      <c r="AC5494" s="6" t="s">
        <v>8</v>
      </c>
      <c r="AD5494" s="6" t="s">
        <v>55</v>
      </c>
      <c r="AE5494" s="6">
        <v>1</v>
      </c>
      <c r="AF5494" s="104">
        <v>55.79</v>
      </c>
      <c r="AG5494" s="104">
        <v>55.79</v>
      </c>
    </row>
    <row r="5495" spans="1:33" ht="15" customHeight="1">
      <c r="A5495" s="107"/>
      <c r="B5495" s="107"/>
      <c r="C5495" s="107"/>
      <c r="D5495" s="107"/>
      <c r="E5495" s="116" t="s">
        <v>75</v>
      </c>
      <c r="F5495" s="116"/>
      <c r="G5495" s="117">
        <f>SUM(G5493:G5494)</f>
        <v>41.84</v>
      </c>
      <c r="AE5495" s="6" t="s">
        <v>75</v>
      </c>
      <c r="AG5495" s="104">
        <v>55.79</v>
      </c>
    </row>
    <row r="5496" spans="1:33" ht="15" customHeight="1">
      <c r="A5496" s="110" t="s">
        <v>96</v>
      </c>
      <c r="B5496" s="110"/>
      <c r="C5496" s="111" t="s">
        <v>2</v>
      </c>
      <c r="D5496" s="111" t="s">
        <v>3</v>
      </c>
      <c r="E5496" s="111" t="s">
        <v>4</v>
      </c>
      <c r="F5496" s="111" t="s">
        <v>5</v>
      </c>
      <c r="G5496" s="111" t="s">
        <v>6</v>
      </c>
      <c r="AA5496" s="6" t="s">
        <v>96</v>
      </c>
      <c r="AC5496" s="6" t="s">
        <v>2</v>
      </c>
      <c r="AD5496" s="6" t="s">
        <v>3</v>
      </c>
      <c r="AE5496" s="6" t="s">
        <v>4</v>
      </c>
      <c r="AF5496" s="104" t="s">
        <v>5</v>
      </c>
      <c r="AG5496" s="104" t="s">
        <v>6</v>
      </c>
    </row>
    <row r="5497" spans="1:33" ht="15" customHeight="1">
      <c r="A5497" s="112" t="s">
        <v>1085</v>
      </c>
      <c r="B5497" s="113" t="s">
        <v>1743</v>
      </c>
      <c r="C5497" s="112" t="s">
        <v>8</v>
      </c>
      <c r="D5497" s="112" t="s">
        <v>36</v>
      </c>
      <c r="E5497" s="114">
        <v>1.1328</v>
      </c>
      <c r="F5497" s="115">
        <f t="shared" ref="F5497:F5498" si="1458">IF(D5497="H",$K$9*AF5497,$K$10*AF5497)</f>
        <v>13.5975</v>
      </c>
      <c r="G5497" s="115">
        <f>ROUND(F5497*E5497,2)</f>
        <v>15.4</v>
      </c>
      <c r="AA5497" s="6" t="s">
        <v>1085</v>
      </c>
      <c r="AB5497" s="6" t="s">
        <v>1743</v>
      </c>
      <c r="AC5497" s="6" t="s">
        <v>8</v>
      </c>
      <c r="AD5497" s="6" t="s">
        <v>36</v>
      </c>
      <c r="AE5497" s="6">
        <v>1.1328</v>
      </c>
      <c r="AF5497" s="104">
        <v>18.13</v>
      </c>
      <c r="AG5497" s="104">
        <v>20.53</v>
      </c>
    </row>
    <row r="5498" spans="1:33" ht="15" customHeight="1">
      <c r="A5498" s="112" t="s">
        <v>1086</v>
      </c>
      <c r="B5498" s="113" t="s">
        <v>1744</v>
      </c>
      <c r="C5498" s="112" t="s">
        <v>8</v>
      </c>
      <c r="D5498" s="112" t="s">
        <v>36</v>
      </c>
      <c r="E5498" s="114">
        <v>1.1328</v>
      </c>
      <c r="F5498" s="115">
        <f t="shared" si="1458"/>
        <v>16.484999999999999</v>
      </c>
      <c r="G5498" s="115">
        <f>ROUND(F5498*E5498,2)</f>
        <v>18.670000000000002</v>
      </c>
      <c r="AA5498" s="6" t="s">
        <v>1086</v>
      </c>
      <c r="AB5498" s="6" t="s">
        <v>1744</v>
      </c>
      <c r="AC5498" s="6" t="s">
        <v>8</v>
      </c>
      <c r="AD5498" s="6" t="s">
        <v>36</v>
      </c>
      <c r="AE5498" s="6">
        <v>1.1328</v>
      </c>
      <c r="AF5498" s="104">
        <v>21.98</v>
      </c>
      <c r="AG5498" s="104">
        <v>24.89</v>
      </c>
    </row>
    <row r="5499" spans="1:33" ht="18" customHeight="1">
      <c r="A5499" s="107"/>
      <c r="B5499" s="107"/>
      <c r="C5499" s="107"/>
      <c r="D5499" s="107"/>
      <c r="E5499" s="116" t="s">
        <v>99</v>
      </c>
      <c r="F5499" s="116"/>
      <c r="G5499" s="117">
        <f>SUM(G5497:G5498)</f>
        <v>34.07</v>
      </c>
      <c r="AE5499" s="6" t="s">
        <v>99</v>
      </c>
      <c r="AG5499" s="104">
        <v>45.42</v>
      </c>
    </row>
    <row r="5500" spans="1:33" ht="15" customHeight="1">
      <c r="A5500" s="107"/>
      <c r="B5500" s="107"/>
      <c r="C5500" s="107"/>
      <c r="D5500" s="107"/>
      <c r="E5500" s="118" t="s">
        <v>21</v>
      </c>
      <c r="F5500" s="118"/>
      <c r="G5500" s="119">
        <f>G5499+G5495</f>
        <v>75.91</v>
      </c>
      <c r="AE5500" s="6" t="s">
        <v>21</v>
      </c>
      <c r="AG5500" s="104">
        <v>101.21</v>
      </c>
    </row>
    <row r="5501" spans="1:33" ht="9.9499999999999993" customHeight="1">
      <c r="A5501" s="107"/>
      <c r="B5501" s="107"/>
      <c r="C5501" s="108"/>
      <c r="D5501" s="108"/>
      <c r="E5501" s="107"/>
      <c r="F5501" s="107"/>
      <c r="G5501" s="107"/>
    </row>
    <row r="5502" spans="1:33" ht="20.100000000000001" customHeight="1">
      <c r="A5502" s="109" t="s">
        <v>1639</v>
      </c>
      <c r="B5502" s="109"/>
      <c r="C5502" s="109"/>
      <c r="D5502" s="109"/>
      <c r="E5502" s="109"/>
      <c r="F5502" s="109"/>
      <c r="G5502" s="109"/>
      <c r="AA5502" s="6" t="s">
        <v>1639</v>
      </c>
    </row>
    <row r="5503" spans="1:33" ht="15" customHeight="1">
      <c r="A5503" s="110" t="s">
        <v>63</v>
      </c>
      <c r="B5503" s="110"/>
      <c r="C5503" s="111" t="s">
        <v>2</v>
      </c>
      <c r="D5503" s="111" t="s">
        <v>3</v>
      </c>
      <c r="E5503" s="111" t="s">
        <v>4</v>
      </c>
      <c r="F5503" s="111" t="s">
        <v>5</v>
      </c>
      <c r="G5503" s="111" t="s">
        <v>6</v>
      </c>
      <c r="AA5503" s="6" t="s">
        <v>63</v>
      </c>
      <c r="AC5503" s="6" t="s">
        <v>2</v>
      </c>
      <c r="AD5503" s="6" t="s">
        <v>3</v>
      </c>
      <c r="AE5503" s="6" t="s">
        <v>4</v>
      </c>
      <c r="AF5503" s="104" t="s">
        <v>5</v>
      </c>
      <c r="AG5503" s="104" t="s">
        <v>6</v>
      </c>
    </row>
    <row r="5504" spans="1:33" ht="15" customHeight="1">
      <c r="A5504" s="112" t="s">
        <v>1640</v>
      </c>
      <c r="B5504" s="113" t="s">
        <v>1641</v>
      </c>
      <c r="C5504" s="112" t="s">
        <v>8</v>
      </c>
      <c r="D5504" s="112" t="s">
        <v>87</v>
      </c>
      <c r="E5504" s="114">
        <v>3</v>
      </c>
      <c r="F5504" s="115">
        <f>0.75*AF5504</f>
        <v>41.212500000000006</v>
      </c>
      <c r="G5504" s="115">
        <f>ROUND(F5504*E5504,2)</f>
        <v>123.64</v>
      </c>
      <c r="AA5504" s="6" t="s">
        <v>1640</v>
      </c>
      <c r="AB5504" s="6" t="s">
        <v>1641</v>
      </c>
      <c r="AC5504" s="6" t="s">
        <v>8</v>
      </c>
      <c r="AD5504" s="6" t="s">
        <v>87</v>
      </c>
      <c r="AE5504" s="6">
        <v>3</v>
      </c>
      <c r="AF5504" s="104">
        <v>54.95</v>
      </c>
      <c r="AG5504" s="104">
        <v>164.85</v>
      </c>
    </row>
    <row r="5505" spans="1:33" ht="15" customHeight="1">
      <c r="A5505" s="107"/>
      <c r="B5505" s="107"/>
      <c r="C5505" s="107"/>
      <c r="D5505" s="107"/>
      <c r="E5505" s="116" t="s">
        <v>75</v>
      </c>
      <c r="F5505" s="116"/>
      <c r="G5505" s="117">
        <f>SUM(G5503:G5504)</f>
        <v>123.64</v>
      </c>
      <c r="AE5505" s="6" t="s">
        <v>75</v>
      </c>
      <c r="AG5505" s="104">
        <v>164.85</v>
      </c>
    </row>
    <row r="5506" spans="1:33" ht="15" customHeight="1">
      <c r="A5506" s="110" t="s">
        <v>96</v>
      </c>
      <c r="B5506" s="110"/>
      <c r="C5506" s="111" t="s">
        <v>2</v>
      </c>
      <c r="D5506" s="111" t="s">
        <v>3</v>
      </c>
      <c r="E5506" s="111" t="s">
        <v>4</v>
      </c>
      <c r="F5506" s="111" t="s">
        <v>5</v>
      </c>
      <c r="G5506" s="111" t="s">
        <v>6</v>
      </c>
      <c r="AA5506" s="6" t="s">
        <v>96</v>
      </c>
      <c r="AC5506" s="6" t="s">
        <v>2</v>
      </c>
      <c r="AD5506" s="6" t="s">
        <v>3</v>
      </c>
      <c r="AE5506" s="6" t="s">
        <v>4</v>
      </c>
      <c r="AF5506" s="104" t="s">
        <v>5</v>
      </c>
      <c r="AG5506" s="104" t="s">
        <v>6</v>
      </c>
    </row>
    <row r="5507" spans="1:33" ht="15" customHeight="1">
      <c r="A5507" s="112" t="s">
        <v>1085</v>
      </c>
      <c r="B5507" s="113" t="s">
        <v>1743</v>
      </c>
      <c r="C5507" s="112" t="s">
        <v>8</v>
      </c>
      <c r="D5507" s="112" t="s">
        <v>36</v>
      </c>
      <c r="E5507" s="114">
        <v>0.15820000000000001</v>
      </c>
      <c r="F5507" s="115">
        <f t="shared" ref="F5507:F5508" si="1459">IF(D5507="H",$K$9*AF5507,$K$10*AF5507)</f>
        <v>13.5975</v>
      </c>
      <c r="G5507" s="115">
        <f>ROUND(F5507*E5507,2)</f>
        <v>2.15</v>
      </c>
      <c r="AA5507" s="6" t="s">
        <v>1085</v>
      </c>
      <c r="AB5507" s="6" t="s">
        <v>1743</v>
      </c>
      <c r="AC5507" s="6" t="s">
        <v>8</v>
      </c>
      <c r="AD5507" s="6" t="s">
        <v>36</v>
      </c>
      <c r="AE5507" s="6">
        <v>0.15820000000000001</v>
      </c>
      <c r="AF5507" s="104">
        <v>18.13</v>
      </c>
      <c r="AG5507" s="104">
        <v>2.86</v>
      </c>
    </row>
    <row r="5508" spans="1:33" ht="15" customHeight="1">
      <c r="A5508" s="112" t="s">
        <v>1086</v>
      </c>
      <c r="B5508" s="113" t="s">
        <v>1744</v>
      </c>
      <c r="C5508" s="112" t="s">
        <v>8</v>
      </c>
      <c r="D5508" s="112" t="s">
        <v>36</v>
      </c>
      <c r="E5508" s="114">
        <v>0.15820000000000001</v>
      </c>
      <c r="F5508" s="115">
        <f t="shared" si="1459"/>
        <v>16.484999999999999</v>
      </c>
      <c r="G5508" s="115">
        <f>ROUND(F5508*E5508,2)</f>
        <v>2.61</v>
      </c>
      <c r="AA5508" s="6" t="s">
        <v>1086</v>
      </c>
      <c r="AB5508" s="6" t="s">
        <v>1744</v>
      </c>
      <c r="AC5508" s="6" t="s">
        <v>8</v>
      </c>
      <c r="AD5508" s="6" t="s">
        <v>36</v>
      </c>
      <c r="AE5508" s="6">
        <v>0.15820000000000001</v>
      </c>
      <c r="AF5508" s="104">
        <v>21.98</v>
      </c>
      <c r="AG5508" s="104">
        <v>3.47</v>
      </c>
    </row>
    <row r="5509" spans="1:33" ht="18" customHeight="1">
      <c r="A5509" s="107"/>
      <c r="B5509" s="107"/>
      <c r="C5509" s="107"/>
      <c r="D5509" s="107"/>
      <c r="E5509" s="116" t="s">
        <v>99</v>
      </c>
      <c r="F5509" s="116"/>
      <c r="G5509" s="117">
        <f>SUM(G5507:G5508)</f>
        <v>4.76</v>
      </c>
      <c r="AE5509" s="6" t="s">
        <v>99</v>
      </c>
      <c r="AG5509" s="104">
        <v>6.33</v>
      </c>
    </row>
    <row r="5510" spans="1:33" ht="15" customHeight="1">
      <c r="A5510" s="107"/>
      <c r="B5510" s="107"/>
      <c r="C5510" s="107"/>
      <c r="D5510" s="107"/>
      <c r="E5510" s="118" t="s">
        <v>21</v>
      </c>
      <c r="F5510" s="118"/>
      <c r="G5510" s="119">
        <f>G5509+G5505</f>
        <v>128.4</v>
      </c>
      <c r="AE5510" s="6" t="s">
        <v>21</v>
      </c>
      <c r="AG5510" s="104">
        <v>171.18</v>
      </c>
    </row>
    <row r="5511" spans="1:33" ht="9.9499999999999993" customHeight="1">
      <c r="A5511" s="107"/>
      <c r="B5511" s="107"/>
      <c r="C5511" s="108"/>
      <c r="D5511" s="108"/>
      <c r="E5511" s="107"/>
      <c r="F5511" s="107"/>
      <c r="G5511" s="107"/>
    </row>
    <row r="5512" spans="1:33" ht="20.100000000000001" customHeight="1">
      <c r="A5512" s="109" t="s">
        <v>1642</v>
      </c>
      <c r="B5512" s="109"/>
      <c r="C5512" s="109"/>
      <c r="D5512" s="109"/>
      <c r="E5512" s="109"/>
      <c r="F5512" s="109"/>
      <c r="G5512" s="109"/>
      <c r="AA5512" s="6" t="s">
        <v>1642</v>
      </c>
    </row>
    <row r="5513" spans="1:33" ht="15" customHeight="1">
      <c r="A5513" s="110" t="s">
        <v>63</v>
      </c>
      <c r="B5513" s="110"/>
      <c r="C5513" s="111" t="s">
        <v>2</v>
      </c>
      <c r="D5513" s="111" t="s">
        <v>3</v>
      </c>
      <c r="E5513" s="111" t="s">
        <v>4</v>
      </c>
      <c r="F5513" s="111" t="s">
        <v>5</v>
      </c>
      <c r="G5513" s="111" t="s">
        <v>6</v>
      </c>
      <c r="AA5513" s="6" t="s">
        <v>63</v>
      </c>
      <c r="AC5513" s="6" t="s">
        <v>2</v>
      </c>
      <c r="AD5513" s="6" t="s">
        <v>3</v>
      </c>
      <c r="AE5513" s="6" t="s">
        <v>4</v>
      </c>
      <c r="AF5513" s="104" t="s">
        <v>5</v>
      </c>
      <c r="AG5513" s="104" t="s">
        <v>6</v>
      </c>
    </row>
    <row r="5514" spans="1:33" ht="29.1" customHeight="1">
      <c r="A5514" s="112" t="s">
        <v>1643</v>
      </c>
      <c r="B5514" s="113" t="s">
        <v>1644</v>
      </c>
      <c r="C5514" s="112" t="s">
        <v>8</v>
      </c>
      <c r="D5514" s="112" t="s">
        <v>55</v>
      </c>
      <c r="E5514" s="114">
        <v>1</v>
      </c>
      <c r="F5514" s="115">
        <f t="shared" ref="F5514" si="1460">IF(D5514="H",$K$9*AF5514,$K$10*AF5514)</f>
        <v>103.69499999999999</v>
      </c>
      <c r="G5514" s="115">
        <f>ROUND(F5514*E5514,2)</f>
        <v>103.7</v>
      </c>
      <c r="AA5514" s="6" t="s">
        <v>1643</v>
      </c>
      <c r="AB5514" s="6" t="s">
        <v>1644</v>
      </c>
      <c r="AC5514" s="6" t="s">
        <v>8</v>
      </c>
      <c r="AD5514" s="6" t="s">
        <v>55</v>
      </c>
      <c r="AE5514" s="6">
        <v>1</v>
      </c>
      <c r="AF5514" s="104">
        <v>138.26</v>
      </c>
      <c r="AG5514" s="104">
        <v>138.26</v>
      </c>
    </row>
    <row r="5515" spans="1:33" ht="15" customHeight="1">
      <c r="A5515" s="107"/>
      <c r="B5515" s="107"/>
      <c r="C5515" s="107"/>
      <c r="D5515" s="107"/>
      <c r="E5515" s="116" t="s">
        <v>75</v>
      </c>
      <c r="F5515" s="116"/>
      <c r="G5515" s="117">
        <f>SUM(G5513:G5514)</f>
        <v>103.7</v>
      </c>
      <c r="AE5515" s="6" t="s">
        <v>75</v>
      </c>
      <c r="AG5515" s="104">
        <v>138.26</v>
      </c>
    </row>
    <row r="5516" spans="1:33" ht="15" customHeight="1">
      <c r="A5516" s="110" t="s">
        <v>96</v>
      </c>
      <c r="B5516" s="110"/>
      <c r="C5516" s="111" t="s">
        <v>2</v>
      </c>
      <c r="D5516" s="111" t="s">
        <v>3</v>
      </c>
      <c r="E5516" s="111" t="s">
        <v>4</v>
      </c>
      <c r="F5516" s="111" t="s">
        <v>5</v>
      </c>
      <c r="G5516" s="111" t="s">
        <v>6</v>
      </c>
      <c r="AA5516" s="6" t="s">
        <v>96</v>
      </c>
      <c r="AC5516" s="6" t="s">
        <v>2</v>
      </c>
      <c r="AD5516" s="6" t="s">
        <v>3</v>
      </c>
      <c r="AE5516" s="6" t="s">
        <v>4</v>
      </c>
      <c r="AF5516" s="104" t="s">
        <v>5</v>
      </c>
      <c r="AG5516" s="104" t="s">
        <v>6</v>
      </c>
    </row>
    <row r="5517" spans="1:33" ht="15" customHeight="1">
      <c r="A5517" s="112" t="s">
        <v>1085</v>
      </c>
      <c r="B5517" s="113" t="s">
        <v>1743</v>
      </c>
      <c r="C5517" s="112" t="s">
        <v>8</v>
      </c>
      <c r="D5517" s="112" t="s">
        <v>36</v>
      </c>
      <c r="E5517" s="114">
        <v>0.12640000000000001</v>
      </c>
      <c r="F5517" s="115">
        <f t="shared" ref="F5517" si="1461">IF(D5517="H",$K$9*AF5517,$K$10*AF5517)</f>
        <v>13.5975</v>
      </c>
      <c r="G5517" s="115">
        <f>ROUND(F5517*E5517,2)</f>
        <v>1.72</v>
      </c>
      <c r="AA5517" s="6" t="s">
        <v>1085</v>
      </c>
      <c r="AB5517" s="6" t="s">
        <v>1743</v>
      </c>
      <c r="AC5517" s="6" t="s">
        <v>8</v>
      </c>
      <c r="AD5517" s="6" t="s">
        <v>36</v>
      </c>
      <c r="AE5517" s="6">
        <v>0.12640000000000001</v>
      </c>
      <c r="AF5517" s="104">
        <v>18.13</v>
      </c>
      <c r="AG5517" s="104">
        <v>2.29</v>
      </c>
    </row>
    <row r="5518" spans="1:33" ht="15" customHeight="1">
      <c r="A5518" s="112" t="s">
        <v>1086</v>
      </c>
      <c r="B5518" s="113" t="s">
        <v>1744</v>
      </c>
      <c r="C5518" s="112" t="s">
        <v>8</v>
      </c>
      <c r="D5518" s="112" t="s">
        <v>36</v>
      </c>
      <c r="E5518" s="114">
        <v>0.12640000000000001</v>
      </c>
      <c r="F5518" s="115">
        <f t="shared" ref="F5518" si="1462">IF(D5518="H",$K$9*AF5518,$K$10*AF5518)</f>
        <v>16.484999999999999</v>
      </c>
      <c r="G5518" s="115">
        <f>ROUND(F5518*E5518,2)</f>
        <v>2.08</v>
      </c>
      <c r="AA5518" s="6" t="s">
        <v>1086</v>
      </c>
      <c r="AB5518" s="6" t="s">
        <v>1744</v>
      </c>
      <c r="AC5518" s="6" t="s">
        <v>8</v>
      </c>
      <c r="AD5518" s="6" t="s">
        <v>36</v>
      </c>
      <c r="AE5518" s="6">
        <v>0.12640000000000001</v>
      </c>
      <c r="AF5518" s="104">
        <v>21.98</v>
      </c>
      <c r="AG5518" s="104">
        <v>2.77</v>
      </c>
    </row>
    <row r="5519" spans="1:33" ht="18" customHeight="1">
      <c r="A5519" s="107"/>
      <c r="B5519" s="107"/>
      <c r="C5519" s="107"/>
      <c r="D5519" s="107"/>
      <c r="E5519" s="116" t="s">
        <v>99</v>
      </c>
      <c r="F5519" s="116"/>
      <c r="G5519" s="117">
        <f>SUM(G5517:G5518)</f>
        <v>3.8</v>
      </c>
      <c r="AE5519" s="6" t="s">
        <v>99</v>
      </c>
      <c r="AG5519" s="104">
        <v>5.0599999999999996</v>
      </c>
    </row>
    <row r="5520" spans="1:33" ht="15" customHeight="1">
      <c r="A5520" s="107"/>
      <c r="B5520" s="107"/>
      <c r="C5520" s="107"/>
      <c r="D5520" s="107"/>
      <c r="E5520" s="118" t="s">
        <v>21</v>
      </c>
      <c r="F5520" s="118"/>
      <c r="G5520" s="119">
        <f>G5519+G5515</f>
        <v>107.5</v>
      </c>
      <c r="AE5520" s="6" t="s">
        <v>21</v>
      </c>
      <c r="AG5520" s="104">
        <v>143.32</v>
      </c>
    </row>
    <row r="5521" spans="1:33" ht="9.9499999999999993" customHeight="1">
      <c r="A5521" s="107"/>
      <c r="B5521" s="107"/>
      <c r="C5521" s="108"/>
      <c r="D5521" s="108"/>
      <c r="E5521" s="107"/>
      <c r="F5521" s="107"/>
      <c r="G5521" s="107"/>
    </row>
    <row r="5522" spans="1:33" ht="20.100000000000001" customHeight="1">
      <c r="A5522" s="109" t="s">
        <v>1645</v>
      </c>
      <c r="B5522" s="109"/>
      <c r="C5522" s="109"/>
      <c r="D5522" s="109"/>
      <c r="E5522" s="109"/>
      <c r="F5522" s="109"/>
      <c r="G5522" s="109"/>
      <c r="AA5522" s="6" t="s">
        <v>1645</v>
      </c>
    </row>
    <row r="5523" spans="1:33" ht="15" customHeight="1">
      <c r="A5523" s="110" t="s">
        <v>63</v>
      </c>
      <c r="B5523" s="110"/>
      <c r="C5523" s="111" t="s">
        <v>2</v>
      </c>
      <c r="D5523" s="111" t="s">
        <v>3</v>
      </c>
      <c r="E5523" s="111" t="s">
        <v>4</v>
      </c>
      <c r="F5523" s="111" t="s">
        <v>5</v>
      </c>
      <c r="G5523" s="111" t="s">
        <v>6</v>
      </c>
      <c r="AA5523" s="6" t="s">
        <v>63</v>
      </c>
      <c r="AC5523" s="6" t="s">
        <v>2</v>
      </c>
      <c r="AD5523" s="6" t="s">
        <v>3</v>
      </c>
      <c r="AE5523" s="6" t="s">
        <v>4</v>
      </c>
      <c r="AF5523" s="104" t="s">
        <v>5</v>
      </c>
      <c r="AG5523" s="104" t="s">
        <v>6</v>
      </c>
    </row>
    <row r="5524" spans="1:33" ht="20.100000000000001" customHeight="1">
      <c r="A5524" s="112" t="s">
        <v>1646</v>
      </c>
      <c r="B5524" s="113" t="s">
        <v>1647</v>
      </c>
      <c r="C5524" s="112" t="s">
        <v>48</v>
      </c>
      <c r="D5524" s="112" t="s">
        <v>644</v>
      </c>
      <c r="E5524" s="114">
        <v>1</v>
      </c>
      <c r="F5524" s="115">
        <f t="shared" ref="F5524" si="1463">IF(D5524="H",$K$9*AF5524,$K$10*AF5524)</f>
        <v>252.93</v>
      </c>
      <c r="G5524" s="115">
        <f>ROUND(F5524*E5524,2)</f>
        <v>252.93</v>
      </c>
      <c r="AA5524" s="6" t="s">
        <v>1646</v>
      </c>
      <c r="AB5524" s="6" t="s">
        <v>1647</v>
      </c>
      <c r="AC5524" s="6" t="s">
        <v>48</v>
      </c>
      <c r="AD5524" s="6" t="s">
        <v>644</v>
      </c>
      <c r="AE5524" s="6">
        <v>1</v>
      </c>
      <c r="AF5524" s="104">
        <v>337.24</v>
      </c>
      <c r="AG5524" s="104">
        <v>337.24</v>
      </c>
    </row>
    <row r="5525" spans="1:33" ht="15" customHeight="1">
      <c r="A5525" s="107"/>
      <c r="B5525" s="107"/>
      <c r="C5525" s="107"/>
      <c r="D5525" s="107"/>
      <c r="E5525" s="116" t="s">
        <v>75</v>
      </c>
      <c r="F5525" s="116"/>
      <c r="G5525" s="117">
        <f>SUM(G5523:G5524)</f>
        <v>252.93</v>
      </c>
      <c r="AE5525" s="6" t="s">
        <v>75</v>
      </c>
      <c r="AG5525" s="104">
        <v>337.24</v>
      </c>
    </row>
    <row r="5526" spans="1:33" ht="15" customHeight="1">
      <c r="A5526" s="110" t="s">
        <v>96</v>
      </c>
      <c r="B5526" s="110"/>
      <c r="C5526" s="111" t="s">
        <v>2</v>
      </c>
      <c r="D5526" s="111" t="s">
        <v>3</v>
      </c>
      <c r="E5526" s="111" t="s">
        <v>4</v>
      </c>
      <c r="F5526" s="111" t="s">
        <v>5</v>
      </c>
      <c r="G5526" s="111" t="s">
        <v>6</v>
      </c>
      <c r="AA5526" s="6" t="s">
        <v>96</v>
      </c>
      <c r="AC5526" s="6" t="s">
        <v>2</v>
      </c>
      <c r="AD5526" s="6" t="s">
        <v>3</v>
      </c>
      <c r="AE5526" s="6" t="s">
        <v>4</v>
      </c>
      <c r="AF5526" s="104" t="s">
        <v>5</v>
      </c>
      <c r="AG5526" s="104" t="s">
        <v>6</v>
      </c>
    </row>
    <row r="5527" spans="1:33" ht="15" customHeight="1">
      <c r="A5527" s="112" t="s">
        <v>1086</v>
      </c>
      <c r="B5527" s="113" t="s">
        <v>1744</v>
      </c>
      <c r="C5527" s="112" t="s">
        <v>8</v>
      </c>
      <c r="D5527" s="112" t="s">
        <v>36</v>
      </c>
      <c r="E5527" s="114">
        <v>0.3</v>
      </c>
      <c r="F5527" s="115">
        <f t="shared" ref="F5527:F5528" si="1464">IF(D5527="H",$K$9*AF5527,$K$10*AF5527)</f>
        <v>16.484999999999999</v>
      </c>
      <c r="G5527" s="115">
        <f>ROUND(F5527*E5527,2)</f>
        <v>4.95</v>
      </c>
      <c r="AA5527" s="6" t="s">
        <v>1086</v>
      </c>
      <c r="AB5527" s="6" t="s">
        <v>1744</v>
      </c>
      <c r="AC5527" s="6" t="s">
        <v>8</v>
      </c>
      <c r="AD5527" s="6" t="s">
        <v>36</v>
      </c>
      <c r="AE5527" s="6">
        <v>0.3</v>
      </c>
      <c r="AF5527" s="104">
        <v>21.98</v>
      </c>
      <c r="AG5527" s="104">
        <v>6.59</v>
      </c>
    </row>
    <row r="5528" spans="1:33" ht="15" customHeight="1">
      <c r="A5528" s="112" t="s">
        <v>127</v>
      </c>
      <c r="B5528" s="113" t="s">
        <v>1727</v>
      </c>
      <c r="C5528" s="112" t="s">
        <v>8</v>
      </c>
      <c r="D5528" s="112" t="s">
        <v>36</v>
      </c>
      <c r="E5528" s="114">
        <v>0.3</v>
      </c>
      <c r="F5528" s="115">
        <f t="shared" si="1464"/>
        <v>12.84</v>
      </c>
      <c r="G5528" s="115">
        <f>ROUND(F5528*E5528,2)</f>
        <v>3.85</v>
      </c>
      <c r="AA5528" s="6" t="s">
        <v>127</v>
      </c>
      <c r="AB5528" s="6" t="s">
        <v>1727</v>
      </c>
      <c r="AC5528" s="6" t="s">
        <v>8</v>
      </c>
      <c r="AD5528" s="6" t="s">
        <v>36</v>
      </c>
      <c r="AE5528" s="6">
        <v>0.3</v>
      </c>
      <c r="AF5528" s="104">
        <v>17.12</v>
      </c>
      <c r="AG5528" s="104">
        <v>5.14</v>
      </c>
    </row>
    <row r="5529" spans="1:33" ht="15" customHeight="1">
      <c r="A5529" s="107"/>
      <c r="B5529" s="107"/>
      <c r="C5529" s="107"/>
      <c r="D5529" s="107"/>
      <c r="E5529" s="116" t="s">
        <v>99</v>
      </c>
      <c r="F5529" s="116"/>
      <c r="G5529" s="117">
        <f>SUM(G5527:G5528)</f>
        <v>8.8000000000000007</v>
      </c>
      <c r="AE5529" s="6" t="s">
        <v>99</v>
      </c>
      <c r="AG5529" s="104">
        <v>11.73</v>
      </c>
    </row>
    <row r="5530" spans="1:33" ht="15" customHeight="1">
      <c r="A5530" s="107"/>
      <c r="B5530" s="107"/>
      <c r="C5530" s="107"/>
      <c r="D5530" s="107"/>
      <c r="E5530" s="118" t="s">
        <v>21</v>
      </c>
      <c r="F5530" s="118"/>
      <c r="G5530" s="119">
        <f>G5529+G5525</f>
        <v>261.73</v>
      </c>
      <c r="AE5530" s="6" t="s">
        <v>21</v>
      </c>
      <c r="AG5530" s="104">
        <v>348.97</v>
      </c>
    </row>
    <row r="5531" spans="1:33" ht="9.9499999999999993" customHeight="1">
      <c r="A5531" s="107"/>
      <c r="B5531" s="107"/>
      <c r="C5531" s="108"/>
      <c r="D5531" s="108"/>
      <c r="E5531" s="107"/>
      <c r="F5531" s="107"/>
      <c r="G5531" s="107"/>
    </row>
    <row r="5532" spans="1:33" ht="20.100000000000001" customHeight="1">
      <c r="A5532" s="109" t="s">
        <v>2234</v>
      </c>
      <c r="B5532" s="109"/>
      <c r="C5532" s="109"/>
      <c r="D5532" s="109"/>
      <c r="E5532" s="109"/>
      <c r="F5532" s="109"/>
      <c r="G5532" s="109"/>
      <c r="AA5532" s="6" t="s">
        <v>2234</v>
      </c>
    </row>
    <row r="5533" spans="1:33" ht="15" customHeight="1">
      <c r="A5533" s="110" t="s">
        <v>63</v>
      </c>
      <c r="B5533" s="110"/>
      <c r="C5533" s="111" t="s">
        <v>2</v>
      </c>
      <c r="D5533" s="111" t="s">
        <v>3</v>
      </c>
      <c r="E5533" s="111" t="s">
        <v>4</v>
      </c>
      <c r="F5533" s="111" t="s">
        <v>5</v>
      </c>
      <c r="G5533" s="111" t="s">
        <v>6</v>
      </c>
      <c r="AA5533" s="6" t="s">
        <v>63</v>
      </c>
      <c r="AC5533" s="6" t="s">
        <v>2</v>
      </c>
      <c r="AD5533" s="6" t="s">
        <v>3</v>
      </c>
      <c r="AE5533" s="6" t="s">
        <v>4</v>
      </c>
      <c r="AF5533" s="104" t="s">
        <v>5</v>
      </c>
      <c r="AG5533" s="104" t="s">
        <v>6</v>
      </c>
    </row>
    <row r="5534" spans="1:33" ht="15" customHeight="1">
      <c r="A5534" s="112" t="s">
        <v>1312</v>
      </c>
      <c r="B5534" s="113" t="s">
        <v>1313</v>
      </c>
      <c r="C5534" s="112" t="s">
        <v>48</v>
      </c>
      <c r="D5534" s="112" t="s">
        <v>644</v>
      </c>
      <c r="E5534" s="114">
        <v>1</v>
      </c>
      <c r="F5534" s="115">
        <f t="shared" ref="F5534" si="1465">IF(D5534="H",$K$9*AF5534,$K$10*AF5534)</f>
        <v>3.75</v>
      </c>
      <c r="G5534" s="115">
        <f t="shared" ref="G5534" si="1466">ROUND(F5534*E5534,2)</f>
        <v>3.75</v>
      </c>
      <c r="AA5534" s="6" t="s">
        <v>1312</v>
      </c>
      <c r="AB5534" s="6" t="s">
        <v>1313</v>
      </c>
      <c r="AC5534" s="6" t="s">
        <v>48</v>
      </c>
      <c r="AD5534" s="6" t="s">
        <v>644</v>
      </c>
      <c r="AE5534" s="6">
        <v>1</v>
      </c>
      <c r="AF5534" s="104">
        <v>5</v>
      </c>
      <c r="AG5534" s="104">
        <v>5</v>
      </c>
    </row>
    <row r="5535" spans="1:33" ht="15" customHeight="1">
      <c r="A5535" s="107"/>
      <c r="B5535" s="107"/>
      <c r="C5535" s="107"/>
      <c r="D5535" s="107"/>
      <c r="E5535" s="116" t="s">
        <v>75</v>
      </c>
      <c r="F5535" s="116"/>
      <c r="G5535" s="117">
        <f>SUM(G5533:G5534)</f>
        <v>3.75</v>
      </c>
      <c r="AE5535" s="6" t="s">
        <v>75</v>
      </c>
      <c r="AG5535" s="104">
        <v>5</v>
      </c>
    </row>
    <row r="5536" spans="1:33" ht="15" customHeight="1">
      <c r="A5536" s="110" t="s">
        <v>96</v>
      </c>
      <c r="B5536" s="110"/>
      <c r="C5536" s="111" t="s">
        <v>2</v>
      </c>
      <c r="D5536" s="111" t="s">
        <v>3</v>
      </c>
      <c r="E5536" s="111" t="s">
        <v>4</v>
      </c>
      <c r="F5536" s="111" t="s">
        <v>5</v>
      </c>
      <c r="G5536" s="111" t="s">
        <v>6</v>
      </c>
      <c r="AA5536" s="6" t="s">
        <v>96</v>
      </c>
      <c r="AC5536" s="6" t="s">
        <v>2</v>
      </c>
      <c r="AD5536" s="6" t="s">
        <v>3</v>
      </c>
      <c r="AE5536" s="6" t="s">
        <v>4</v>
      </c>
      <c r="AF5536" s="104" t="s">
        <v>5</v>
      </c>
      <c r="AG5536" s="104" t="s">
        <v>6</v>
      </c>
    </row>
    <row r="5537" spans="1:33" ht="15" customHeight="1">
      <c r="A5537" s="112" t="s">
        <v>1086</v>
      </c>
      <c r="B5537" s="113" t="s">
        <v>1744</v>
      </c>
      <c r="C5537" s="112" t="s">
        <v>8</v>
      </c>
      <c r="D5537" s="112" t="s">
        <v>36</v>
      </c>
      <c r="E5537" s="114">
        <v>0.05</v>
      </c>
      <c r="F5537" s="115">
        <f t="shared" ref="F5537" si="1467">IF(D5537="H",$K$9*AF5537,$K$10*AF5537)</f>
        <v>16.484999999999999</v>
      </c>
      <c r="G5537" s="115">
        <f t="shared" ref="G5537" si="1468">ROUND(F5537*E5537,2)</f>
        <v>0.82</v>
      </c>
      <c r="AA5537" s="6" t="s">
        <v>1086</v>
      </c>
      <c r="AB5537" s="6" t="s">
        <v>1744</v>
      </c>
      <c r="AC5537" s="6" t="s">
        <v>8</v>
      </c>
      <c r="AD5537" s="6" t="s">
        <v>36</v>
      </c>
      <c r="AE5537" s="6">
        <v>0.05</v>
      </c>
      <c r="AF5537" s="104">
        <v>21.98</v>
      </c>
      <c r="AG5537" s="104">
        <v>1.1000000000000001</v>
      </c>
    </row>
    <row r="5538" spans="1:33" ht="15" customHeight="1">
      <c r="A5538" s="107"/>
      <c r="B5538" s="107"/>
      <c r="C5538" s="107"/>
      <c r="D5538" s="107"/>
      <c r="E5538" s="116" t="s">
        <v>99</v>
      </c>
      <c r="F5538" s="116"/>
      <c r="G5538" s="117">
        <f>SUM(G5536:G5537)</f>
        <v>0.82</v>
      </c>
      <c r="AE5538" s="6" t="s">
        <v>99</v>
      </c>
      <c r="AG5538" s="104">
        <v>1.1000000000000001</v>
      </c>
    </row>
    <row r="5539" spans="1:33" ht="15" customHeight="1">
      <c r="A5539" s="107"/>
      <c r="B5539" s="107"/>
      <c r="C5539" s="107"/>
      <c r="D5539" s="107"/>
      <c r="E5539" s="118" t="s">
        <v>21</v>
      </c>
      <c r="F5539" s="118"/>
      <c r="G5539" s="119">
        <f>G5538+G5535</f>
        <v>4.57</v>
      </c>
      <c r="AE5539" s="6" t="s">
        <v>21</v>
      </c>
      <c r="AG5539" s="104">
        <v>6.1</v>
      </c>
    </row>
    <row r="5540" spans="1:33" ht="9.9499999999999993" customHeight="1">
      <c r="A5540" s="107"/>
      <c r="B5540" s="107"/>
      <c r="C5540" s="108"/>
      <c r="D5540" s="108"/>
      <c r="E5540" s="107"/>
      <c r="F5540" s="107"/>
      <c r="G5540" s="107"/>
    </row>
    <row r="5541" spans="1:33" ht="20.100000000000001" customHeight="1">
      <c r="A5541" s="109" t="s">
        <v>1648</v>
      </c>
      <c r="B5541" s="109"/>
      <c r="C5541" s="109"/>
      <c r="D5541" s="109"/>
      <c r="E5541" s="109"/>
      <c r="F5541" s="109"/>
      <c r="G5541" s="109"/>
      <c r="AA5541" s="6" t="s">
        <v>1648</v>
      </c>
    </row>
    <row r="5542" spans="1:33" ht="15" customHeight="1">
      <c r="A5542" s="110" t="s">
        <v>63</v>
      </c>
      <c r="B5542" s="110"/>
      <c r="C5542" s="111" t="s">
        <v>2</v>
      </c>
      <c r="D5542" s="111" t="s">
        <v>3</v>
      </c>
      <c r="E5542" s="111" t="s">
        <v>4</v>
      </c>
      <c r="F5542" s="111" t="s">
        <v>5</v>
      </c>
      <c r="G5542" s="111" t="s">
        <v>6</v>
      </c>
      <c r="AA5542" s="6" t="s">
        <v>63</v>
      </c>
      <c r="AC5542" s="6" t="s">
        <v>2</v>
      </c>
      <c r="AD5542" s="6" t="s">
        <v>3</v>
      </c>
      <c r="AE5542" s="6" t="s">
        <v>4</v>
      </c>
      <c r="AF5542" s="104" t="s">
        <v>5</v>
      </c>
      <c r="AG5542" s="104" t="s">
        <v>6</v>
      </c>
    </row>
    <row r="5543" spans="1:33" ht="20.100000000000001" customHeight="1">
      <c r="A5543" s="112" t="s">
        <v>1301</v>
      </c>
      <c r="B5543" s="113" t="s">
        <v>1302</v>
      </c>
      <c r="C5543" s="112" t="s">
        <v>8</v>
      </c>
      <c r="D5543" s="112" t="s">
        <v>55</v>
      </c>
      <c r="E5543" s="114">
        <v>1</v>
      </c>
      <c r="F5543" s="115">
        <f t="shared" ref="F5543" si="1469">IF(D5543="H",$K$9*AF5543,$K$10*AF5543)</f>
        <v>19.852499999999999</v>
      </c>
      <c r="G5543" s="115">
        <f>TRUNC(F5543*E5543,2)</f>
        <v>19.850000000000001</v>
      </c>
      <c r="AA5543" s="6" t="s">
        <v>1301</v>
      </c>
      <c r="AB5543" s="6" t="s">
        <v>1302</v>
      </c>
      <c r="AC5543" s="6" t="s">
        <v>8</v>
      </c>
      <c r="AD5543" s="6" t="s">
        <v>55</v>
      </c>
      <c r="AE5543" s="6">
        <v>1</v>
      </c>
      <c r="AF5543" s="104">
        <v>26.47</v>
      </c>
      <c r="AG5543" s="104">
        <v>26.47</v>
      </c>
    </row>
    <row r="5544" spans="1:33" ht="15" customHeight="1">
      <c r="A5544" s="107"/>
      <c r="B5544" s="107"/>
      <c r="C5544" s="107"/>
      <c r="D5544" s="107"/>
      <c r="E5544" s="116" t="s">
        <v>75</v>
      </c>
      <c r="F5544" s="116"/>
      <c r="G5544" s="117">
        <f>SUM(G5543)</f>
        <v>19.850000000000001</v>
      </c>
      <c r="AE5544" s="6" t="s">
        <v>75</v>
      </c>
      <c r="AG5544" s="104">
        <v>26.47</v>
      </c>
    </row>
    <row r="5545" spans="1:33" ht="15" customHeight="1">
      <c r="A5545" s="110" t="s">
        <v>96</v>
      </c>
      <c r="B5545" s="110"/>
      <c r="C5545" s="111" t="s">
        <v>2</v>
      </c>
      <c r="D5545" s="111" t="s">
        <v>3</v>
      </c>
      <c r="E5545" s="111" t="s">
        <v>4</v>
      </c>
      <c r="F5545" s="111" t="s">
        <v>5</v>
      </c>
      <c r="G5545" s="111" t="s">
        <v>6</v>
      </c>
      <c r="AA5545" s="6" t="s">
        <v>96</v>
      </c>
      <c r="AC5545" s="6" t="s">
        <v>2</v>
      </c>
      <c r="AD5545" s="6" t="s">
        <v>3</v>
      </c>
      <c r="AE5545" s="6" t="s">
        <v>4</v>
      </c>
      <c r="AF5545" s="104" t="s">
        <v>5</v>
      </c>
      <c r="AG5545" s="104" t="s">
        <v>6</v>
      </c>
    </row>
    <row r="5546" spans="1:33" ht="15" customHeight="1">
      <c r="A5546" s="112" t="s">
        <v>405</v>
      </c>
      <c r="B5546" s="113" t="s">
        <v>1728</v>
      </c>
      <c r="C5546" s="112" t="s">
        <v>8</v>
      </c>
      <c r="D5546" s="112" t="s">
        <v>36</v>
      </c>
      <c r="E5546" s="114">
        <v>0.1384</v>
      </c>
      <c r="F5546" s="115">
        <f t="shared" ref="F5546:F5547" si="1470">IF(D5546="H",$K$9*AF5546,$K$10*AF5546)</f>
        <v>16.297499999999999</v>
      </c>
      <c r="G5546" s="115">
        <f t="shared" ref="G5546:G5547" si="1471">TRUNC(F5546*E5546,2)</f>
        <v>2.25</v>
      </c>
      <c r="AA5546" s="6" t="s">
        <v>405</v>
      </c>
      <c r="AB5546" s="6" t="s">
        <v>1728</v>
      </c>
      <c r="AC5546" s="6" t="s">
        <v>8</v>
      </c>
      <c r="AD5546" s="6" t="s">
        <v>36</v>
      </c>
      <c r="AE5546" s="6">
        <v>0.1384</v>
      </c>
      <c r="AF5546" s="104">
        <v>21.73</v>
      </c>
      <c r="AG5546" s="104">
        <v>3</v>
      </c>
    </row>
    <row r="5547" spans="1:33" ht="15" customHeight="1">
      <c r="A5547" s="112" t="s">
        <v>127</v>
      </c>
      <c r="B5547" s="113" t="s">
        <v>1727</v>
      </c>
      <c r="C5547" s="112" t="s">
        <v>8</v>
      </c>
      <c r="D5547" s="112" t="s">
        <v>36</v>
      </c>
      <c r="E5547" s="114">
        <v>0.10879999999999999</v>
      </c>
      <c r="F5547" s="115">
        <f t="shared" si="1470"/>
        <v>12.84</v>
      </c>
      <c r="G5547" s="115">
        <f t="shared" si="1471"/>
        <v>1.39</v>
      </c>
      <c r="AA5547" s="6" t="s">
        <v>127</v>
      </c>
      <c r="AB5547" s="6" t="s">
        <v>1727</v>
      </c>
      <c r="AC5547" s="6" t="s">
        <v>8</v>
      </c>
      <c r="AD5547" s="6" t="s">
        <v>36</v>
      </c>
      <c r="AE5547" s="6">
        <v>0.10879999999999999</v>
      </c>
      <c r="AF5547" s="104">
        <v>17.12</v>
      </c>
      <c r="AG5547" s="104">
        <v>1.86</v>
      </c>
    </row>
    <row r="5548" spans="1:33" ht="18" customHeight="1">
      <c r="A5548" s="107"/>
      <c r="B5548" s="107"/>
      <c r="C5548" s="107"/>
      <c r="D5548" s="107"/>
      <c r="E5548" s="116" t="s">
        <v>99</v>
      </c>
      <c r="F5548" s="116"/>
      <c r="G5548" s="117">
        <f>SUM(G5546:G5547)</f>
        <v>3.6399999999999997</v>
      </c>
      <c r="AE5548" s="6" t="s">
        <v>99</v>
      </c>
      <c r="AG5548" s="104">
        <v>4.8600000000000003</v>
      </c>
    </row>
    <row r="5549" spans="1:33" ht="15" customHeight="1">
      <c r="A5549" s="110" t="s">
        <v>18</v>
      </c>
      <c r="B5549" s="110"/>
      <c r="C5549" s="111" t="s">
        <v>2</v>
      </c>
      <c r="D5549" s="111" t="s">
        <v>3</v>
      </c>
      <c r="E5549" s="111" t="s">
        <v>4</v>
      </c>
      <c r="F5549" s="111" t="s">
        <v>5</v>
      </c>
      <c r="G5549" s="111" t="s">
        <v>6</v>
      </c>
      <c r="AA5549" s="6" t="s">
        <v>18</v>
      </c>
      <c r="AC5549" s="6" t="s">
        <v>2</v>
      </c>
      <c r="AD5549" s="6" t="s">
        <v>3</v>
      </c>
      <c r="AE5549" s="6" t="s">
        <v>4</v>
      </c>
      <c r="AF5549" s="104" t="s">
        <v>5</v>
      </c>
      <c r="AG5549" s="104" t="s">
        <v>6</v>
      </c>
    </row>
    <row r="5550" spans="1:33" ht="20.100000000000001" customHeight="1">
      <c r="A5550" s="112" t="s">
        <v>1303</v>
      </c>
      <c r="B5550" s="113" t="s">
        <v>1304</v>
      </c>
      <c r="C5550" s="112" t="s">
        <v>8</v>
      </c>
      <c r="D5550" s="112" t="s">
        <v>102</v>
      </c>
      <c r="E5550" s="114">
        <v>1.41E-2</v>
      </c>
      <c r="F5550" s="115">
        <f t="shared" ref="F5550" si="1472">IF(D5550="H",$K$9*AF5550,$K$10*AF5550)</f>
        <v>146.9025</v>
      </c>
      <c r="G5550" s="115">
        <f>TRUNC(F5550*E5550,2)</f>
        <v>2.0699999999999998</v>
      </c>
      <c r="AA5550" s="6" t="s">
        <v>1303</v>
      </c>
      <c r="AB5550" s="6" t="s">
        <v>1304</v>
      </c>
      <c r="AC5550" s="6" t="s">
        <v>8</v>
      </c>
      <c r="AD5550" s="6" t="s">
        <v>102</v>
      </c>
      <c r="AE5550" s="6">
        <v>1.41E-2</v>
      </c>
      <c r="AF5550" s="104">
        <v>195.87</v>
      </c>
      <c r="AG5550" s="104">
        <v>2.76</v>
      </c>
    </row>
    <row r="5551" spans="1:33" ht="15" customHeight="1">
      <c r="A5551" s="107"/>
      <c r="B5551" s="107"/>
      <c r="C5551" s="107"/>
      <c r="D5551" s="107"/>
      <c r="E5551" s="116" t="s">
        <v>20</v>
      </c>
      <c r="F5551" s="116"/>
      <c r="G5551" s="117">
        <f>SUM(G5550)</f>
        <v>2.0699999999999998</v>
      </c>
      <c r="AE5551" s="6" t="s">
        <v>20</v>
      </c>
      <c r="AG5551" s="104">
        <v>2.76</v>
      </c>
    </row>
    <row r="5552" spans="1:33" ht="15" customHeight="1">
      <c r="A5552" s="107"/>
      <c r="B5552" s="107"/>
      <c r="C5552" s="107"/>
      <c r="D5552" s="107"/>
      <c r="E5552" s="118" t="s">
        <v>21</v>
      </c>
      <c r="F5552" s="118"/>
      <c r="G5552" s="119">
        <f>G5551+G5548+G5544</f>
        <v>25.560000000000002</v>
      </c>
      <c r="AE5552" s="6" t="s">
        <v>21</v>
      </c>
      <c r="AG5552" s="104">
        <v>34.090000000000003</v>
      </c>
    </row>
    <row r="5553" spans="1:33" ht="9.9499999999999993" customHeight="1">
      <c r="A5553" s="107"/>
      <c r="B5553" s="107"/>
      <c r="C5553" s="108"/>
      <c r="D5553" s="108"/>
      <c r="E5553" s="107"/>
      <c r="F5553" s="107"/>
      <c r="G5553" s="107"/>
    </row>
    <row r="5554" spans="1:33" ht="20.100000000000001" customHeight="1">
      <c r="A5554" s="234" t="s">
        <v>1649</v>
      </c>
      <c r="B5554" s="234"/>
      <c r="C5554" s="234"/>
      <c r="D5554" s="234"/>
      <c r="E5554" s="234"/>
      <c r="F5554" s="234"/>
      <c r="G5554" s="234"/>
      <c r="AA5554" s="6" t="s">
        <v>1649</v>
      </c>
    </row>
    <row r="5555" spans="1:33" ht="15" customHeight="1">
      <c r="A5555" s="110" t="s">
        <v>96</v>
      </c>
      <c r="B5555" s="110"/>
      <c r="C5555" s="111" t="s">
        <v>2</v>
      </c>
      <c r="D5555" s="111" t="s">
        <v>3</v>
      </c>
      <c r="E5555" s="111" t="s">
        <v>4</v>
      </c>
      <c r="F5555" s="111" t="s">
        <v>5</v>
      </c>
      <c r="G5555" s="111" t="s">
        <v>6</v>
      </c>
      <c r="AA5555" s="6" t="s">
        <v>96</v>
      </c>
      <c r="AC5555" s="6" t="s">
        <v>2</v>
      </c>
      <c r="AD5555" s="6" t="s">
        <v>3</v>
      </c>
      <c r="AE5555" s="6" t="s">
        <v>4</v>
      </c>
      <c r="AF5555" s="104" t="s">
        <v>5</v>
      </c>
      <c r="AG5555" s="104" t="s">
        <v>6</v>
      </c>
    </row>
    <row r="5556" spans="1:33" ht="15" customHeight="1">
      <c r="A5556" s="112" t="s">
        <v>1085</v>
      </c>
      <c r="B5556" s="113" t="s">
        <v>1743</v>
      </c>
      <c r="C5556" s="112" t="s">
        <v>8</v>
      </c>
      <c r="D5556" s="112" t="s">
        <v>36</v>
      </c>
      <c r="E5556" s="114">
        <v>3.4000000000000002E-2</v>
      </c>
      <c r="F5556" s="115">
        <f t="shared" ref="F5556:F5557" si="1473">IF(D5556="H",$K$9*AF5556,$K$10*AF5556)</f>
        <v>13.5975</v>
      </c>
      <c r="G5556" s="115">
        <f>ROUND(F5556*E5556,2)</f>
        <v>0.46</v>
      </c>
      <c r="AA5556" s="6" t="s">
        <v>1085</v>
      </c>
      <c r="AB5556" s="6" t="s">
        <v>1743</v>
      </c>
      <c r="AC5556" s="6" t="s">
        <v>8</v>
      </c>
      <c r="AD5556" s="6" t="s">
        <v>36</v>
      </c>
      <c r="AE5556" s="6">
        <v>3.4000000000000002E-2</v>
      </c>
      <c r="AF5556" s="104">
        <v>18.13</v>
      </c>
      <c r="AG5556" s="104">
        <v>0.61</v>
      </c>
    </row>
    <row r="5557" spans="1:33" ht="15" customHeight="1">
      <c r="A5557" s="112" t="s">
        <v>1086</v>
      </c>
      <c r="B5557" s="113" t="s">
        <v>1744</v>
      </c>
      <c r="C5557" s="112" t="s">
        <v>8</v>
      </c>
      <c r="D5557" s="112" t="s">
        <v>36</v>
      </c>
      <c r="E5557" s="114">
        <v>0.216</v>
      </c>
      <c r="F5557" s="115">
        <f t="shared" si="1473"/>
        <v>16.484999999999999</v>
      </c>
      <c r="G5557" s="115">
        <f>ROUND(F5557*E5557,2)</f>
        <v>3.56</v>
      </c>
      <c r="AA5557" s="6" t="s">
        <v>1086</v>
      </c>
      <c r="AB5557" s="6" t="s">
        <v>1744</v>
      </c>
      <c r="AC5557" s="6" t="s">
        <v>8</v>
      </c>
      <c r="AD5557" s="6" t="s">
        <v>36</v>
      </c>
      <c r="AE5557" s="6">
        <v>0.216</v>
      </c>
      <c r="AF5557" s="104">
        <v>21.98</v>
      </c>
      <c r="AG5557" s="104">
        <v>4.74</v>
      </c>
    </row>
    <row r="5558" spans="1:33" ht="18" customHeight="1">
      <c r="A5558" s="107"/>
      <c r="B5558" s="107"/>
      <c r="C5558" s="107"/>
      <c r="D5558" s="107"/>
      <c r="E5558" s="116" t="s">
        <v>99</v>
      </c>
      <c r="F5558" s="116"/>
      <c r="G5558" s="117">
        <f>SUM(G5556:G5557)</f>
        <v>4.0200000000000005</v>
      </c>
      <c r="AE5558" s="6" t="s">
        <v>99</v>
      </c>
      <c r="AG5558" s="104">
        <v>5.35</v>
      </c>
    </row>
    <row r="5559" spans="1:33" ht="15" customHeight="1">
      <c r="A5559" s="107"/>
      <c r="B5559" s="107"/>
      <c r="C5559" s="107"/>
      <c r="D5559" s="107"/>
      <c r="E5559" s="118" t="s">
        <v>21</v>
      </c>
      <c r="F5559" s="118"/>
      <c r="G5559" s="119">
        <f>G5558</f>
        <v>4.0200000000000005</v>
      </c>
      <c r="AE5559" s="6" t="s">
        <v>21</v>
      </c>
      <c r="AG5559" s="104">
        <v>5.35</v>
      </c>
    </row>
    <row r="5560" spans="1:33" ht="9.9499999999999993" customHeight="1">
      <c r="A5560" s="107"/>
      <c r="B5560" s="107"/>
      <c r="C5560" s="108"/>
      <c r="D5560" s="108"/>
      <c r="E5560" s="107"/>
      <c r="F5560" s="107"/>
      <c r="G5560" s="107"/>
    </row>
    <row r="5561" spans="1:33" ht="20.100000000000001" customHeight="1">
      <c r="A5561" s="234" t="s">
        <v>2221</v>
      </c>
      <c r="B5561" s="234"/>
      <c r="C5561" s="234"/>
      <c r="D5561" s="234"/>
      <c r="E5561" s="234"/>
      <c r="F5561" s="234"/>
      <c r="G5561" s="234"/>
      <c r="AA5561" s="6" t="s">
        <v>2221</v>
      </c>
    </row>
    <row r="5562" spans="1:33" ht="15" customHeight="1">
      <c r="A5562" s="110" t="s">
        <v>63</v>
      </c>
      <c r="B5562" s="110"/>
      <c r="C5562" s="111" t="s">
        <v>2</v>
      </c>
      <c r="D5562" s="111" t="s">
        <v>3</v>
      </c>
      <c r="E5562" s="111" t="s">
        <v>4</v>
      </c>
      <c r="F5562" s="111" t="s">
        <v>5</v>
      </c>
      <c r="G5562" s="111" t="s">
        <v>6</v>
      </c>
      <c r="AA5562" s="6" t="s">
        <v>63</v>
      </c>
      <c r="AC5562" s="6" t="s">
        <v>2</v>
      </c>
      <c r="AD5562" s="6" t="s">
        <v>3</v>
      </c>
      <c r="AE5562" s="6" t="s">
        <v>4</v>
      </c>
      <c r="AF5562" s="104" t="s">
        <v>5</v>
      </c>
      <c r="AG5562" s="104" t="s">
        <v>6</v>
      </c>
    </row>
    <row r="5563" spans="1:33" ht="15" customHeight="1">
      <c r="A5563" s="112" t="s">
        <v>1201</v>
      </c>
      <c r="B5563" s="113" t="s">
        <v>1202</v>
      </c>
      <c r="C5563" s="112" t="s">
        <v>8</v>
      </c>
      <c r="D5563" s="112" t="s">
        <v>87</v>
      </c>
      <c r="E5563" s="114">
        <v>1.0169999999999999</v>
      </c>
      <c r="F5563" s="115">
        <f t="shared" ref="F5563" si="1474">IF(D5563="H",$K$9*AF5563,$K$10*AF5563)</f>
        <v>3.0225</v>
      </c>
      <c r="G5563" s="115">
        <f>ROUND(F5563*E5563,2)</f>
        <v>3.07</v>
      </c>
      <c r="AA5563" s="6" t="s">
        <v>1201</v>
      </c>
      <c r="AB5563" s="6" t="s">
        <v>1202</v>
      </c>
      <c r="AC5563" s="6" t="s">
        <v>8</v>
      </c>
      <c r="AD5563" s="6" t="s">
        <v>87</v>
      </c>
      <c r="AE5563" s="6">
        <v>1.0169999999999999</v>
      </c>
      <c r="AF5563" s="104">
        <v>4.03</v>
      </c>
      <c r="AG5563" s="104">
        <v>4.09</v>
      </c>
    </row>
    <row r="5564" spans="1:33" ht="15" customHeight="1">
      <c r="A5564" s="107"/>
      <c r="B5564" s="107"/>
      <c r="C5564" s="107"/>
      <c r="D5564" s="107"/>
      <c r="E5564" s="116" t="s">
        <v>75</v>
      </c>
      <c r="F5564" s="116"/>
      <c r="G5564" s="117">
        <f>SUM(G5562:G5563)</f>
        <v>3.07</v>
      </c>
      <c r="AE5564" s="6" t="s">
        <v>75</v>
      </c>
      <c r="AG5564" s="104">
        <v>4.09</v>
      </c>
    </row>
    <row r="5565" spans="1:33" ht="15" customHeight="1">
      <c r="A5565" s="110" t="s">
        <v>96</v>
      </c>
      <c r="B5565" s="110"/>
      <c r="C5565" s="111" t="s">
        <v>2</v>
      </c>
      <c r="D5565" s="111" t="s">
        <v>3</v>
      </c>
      <c r="E5565" s="111" t="s">
        <v>4</v>
      </c>
      <c r="F5565" s="111" t="s">
        <v>5</v>
      </c>
      <c r="G5565" s="111" t="s">
        <v>6</v>
      </c>
      <c r="AA5565" s="6" t="s">
        <v>96</v>
      </c>
      <c r="AC5565" s="6" t="s">
        <v>2</v>
      </c>
      <c r="AD5565" s="6" t="s">
        <v>3</v>
      </c>
      <c r="AE5565" s="6" t="s">
        <v>4</v>
      </c>
      <c r="AF5565" s="104" t="s">
        <v>5</v>
      </c>
      <c r="AG5565" s="104" t="s">
        <v>6</v>
      </c>
    </row>
    <row r="5566" spans="1:33" ht="15" customHeight="1">
      <c r="A5566" s="112" t="s">
        <v>1085</v>
      </c>
      <c r="B5566" s="113" t="s">
        <v>1743</v>
      </c>
      <c r="C5566" s="112" t="s">
        <v>8</v>
      </c>
      <c r="D5566" s="112" t="s">
        <v>36</v>
      </c>
      <c r="E5566" s="114">
        <v>0.105</v>
      </c>
      <c r="F5566" s="115">
        <f t="shared" ref="F5566:F5567" si="1475">IF(D5566="H",$K$9*AF5566,$K$10*AF5566)</f>
        <v>13.5975</v>
      </c>
      <c r="G5566" s="115">
        <f>ROUND(F5566*E5566,2)</f>
        <v>1.43</v>
      </c>
      <c r="AA5566" s="6" t="s">
        <v>1085</v>
      </c>
      <c r="AB5566" s="6" t="s">
        <v>1743</v>
      </c>
      <c r="AC5566" s="6" t="s">
        <v>8</v>
      </c>
      <c r="AD5566" s="6" t="s">
        <v>36</v>
      </c>
      <c r="AE5566" s="6">
        <v>0.105</v>
      </c>
      <c r="AF5566" s="104">
        <v>18.13</v>
      </c>
      <c r="AG5566" s="104">
        <v>1.9</v>
      </c>
    </row>
    <row r="5567" spans="1:33" ht="15" customHeight="1">
      <c r="A5567" s="112" t="s">
        <v>1086</v>
      </c>
      <c r="B5567" s="113" t="s">
        <v>1744</v>
      </c>
      <c r="C5567" s="112" t="s">
        <v>8</v>
      </c>
      <c r="D5567" s="112" t="s">
        <v>36</v>
      </c>
      <c r="E5567" s="114">
        <v>0.105</v>
      </c>
      <c r="F5567" s="115">
        <f t="shared" si="1475"/>
        <v>16.484999999999999</v>
      </c>
      <c r="G5567" s="115">
        <f>ROUND(F5567*E5567,2)</f>
        <v>1.73</v>
      </c>
      <c r="AA5567" s="6" t="s">
        <v>1086</v>
      </c>
      <c r="AB5567" s="6" t="s">
        <v>1744</v>
      </c>
      <c r="AC5567" s="6" t="s">
        <v>8</v>
      </c>
      <c r="AD5567" s="6" t="s">
        <v>36</v>
      </c>
      <c r="AE5567" s="6">
        <v>0.105</v>
      </c>
      <c r="AF5567" s="104">
        <v>21.98</v>
      </c>
      <c r="AG5567" s="104">
        <v>2.2999999999999998</v>
      </c>
    </row>
    <row r="5568" spans="1:33" ht="18" customHeight="1">
      <c r="A5568" s="107"/>
      <c r="B5568" s="107"/>
      <c r="C5568" s="107"/>
      <c r="D5568" s="107"/>
      <c r="E5568" s="116" t="s">
        <v>99</v>
      </c>
      <c r="F5568" s="116"/>
      <c r="G5568" s="117">
        <f>SUM(G5566:G5567)</f>
        <v>3.16</v>
      </c>
      <c r="AE5568" s="6" t="s">
        <v>99</v>
      </c>
      <c r="AG5568" s="104">
        <v>4.2</v>
      </c>
    </row>
    <row r="5569" spans="1:33" ht="15" customHeight="1">
      <c r="A5569" s="107"/>
      <c r="B5569" s="107"/>
      <c r="C5569" s="107"/>
      <c r="D5569" s="107"/>
      <c r="E5569" s="118" t="s">
        <v>21</v>
      </c>
      <c r="F5569" s="118"/>
      <c r="G5569" s="119">
        <f>G5568+G5564</f>
        <v>6.23</v>
      </c>
      <c r="AE5569" s="6" t="s">
        <v>21</v>
      </c>
      <c r="AG5569" s="104">
        <v>8.2899999999999991</v>
      </c>
    </row>
    <row r="5570" spans="1:33" ht="9.9499999999999993" customHeight="1">
      <c r="A5570" s="107"/>
      <c r="B5570" s="107"/>
      <c r="C5570" s="108"/>
      <c r="D5570" s="108"/>
      <c r="E5570" s="107"/>
      <c r="F5570" s="107"/>
      <c r="G5570" s="107"/>
    </row>
    <row r="5571" spans="1:33" ht="20.100000000000001" customHeight="1">
      <c r="A5571" s="109" t="s">
        <v>2219</v>
      </c>
      <c r="B5571" s="109"/>
      <c r="C5571" s="109"/>
      <c r="D5571" s="109"/>
      <c r="E5571" s="109"/>
      <c r="F5571" s="109"/>
      <c r="G5571" s="109"/>
      <c r="AA5571" s="6" t="s">
        <v>2219</v>
      </c>
    </row>
    <row r="5572" spans="1:33" ht="15" customHeight="1">
      <c r="A5572" s="110" t="s">
        <v>63</v>
      </c>
      <c r="B5572" s="110"/>
      <c r="C5572" s="111" t="s">
        <v>2</v>
      </c>
      <c r="D5572" s="111" t="s">
        <v>3</v>
      </c>
      <c r="E5572" s="111" t="s">
        <v>4</v>
      </c>
      <c r="F5572" s="111" t="s">
        <v>5</v>
      </c>
      <c r="G5572" s="111" t="s">
        <v>6</v>
      </c>
      <c r="AA5572" s="6" t="s">
        <v>63</v>
      </c>
      <c r="AC5572" s="6" t="s">
        <v>2</v>
      </c>
      <c r="AD5572" s="6" t="s">
        <v>3</v>
      </c>
      <c r="AE5572" s="6" t="s">
        <v>4</v>
      </c>
      <c r="AF5572" s="104" t="s">
        <v>5</v>
      </c>
      <c r="AG5572" s="104" t="s">
        <v>6</v>
      </c>
    </row>
    <row r="5573" spans="1:33" ht="15" customHeight="1">
      <c r="A5573" s="112" t="s">
        <v>1207</v>
      </c>
      <c r="B5573" s="113" t="s">
        <v>1208</v>
      </c>
      <c r="C5573" s="112" t="s">
        <v>8</v>
      </c>
      <c r="D5573" s="112" t="s">
        <v>87</v>
      </c>
      <c r="E5573" s="114">
        <v>1.0169999999999999</v>
      </c>
      <c r="F5573" s="115">
        <f t="shared" ref="F5573" si="1476">IF(D5573="H",$K$9*AF5573,$K$10*AF5573)</f>
        <v>5.88</v>
      </c>
      <c r="G5573" s="115">
        <f>ROUND(F5573*E5573,2)</f>
        <v>5.98</v>
      </c>
      <c r="AA5573" s="6" t="s">
        <v>1207</v>
      </c>
      <c r="AB5573" s="6" t="s">
        <v>1208</v>
      </c>
      <c r="AC5573" s="6" t="s">
        <v>8</v>
      </c>
      <c r="AD5573" s="6" t="s">
        <v>87</v>
      </c>
      <c r="AE5573" s="6">
        <v>1.0169999999999999</v>
      </c>
      <c r="AF5573" s="104">
        <v>7.84</v>
      </c>
      <c r="AG5573" s="104">
        <v>7.97</v>
      </c>
    </row>
    <row r="5574" spans="1:33" ht="15" customHeight="1">
      <c r="A5574" s="107"/>
      <c r="B5574" s="107"/>
      <c r="C5574" s="107"/>
      <c r="D5574" s="107"/>
      <c r="E5574" s="116" t="s">
        <v>75</v>
      </c>
      <c r="F5574" s="116"/>
      <c r="G5574" s="117">
        <f>SUM(G5572:G5573)</f>
        <v>5.98</v>
      </c>
      <c r="AE5574" s="6" t="s">
        <v>75</v>
      </c>
      <c r="AG5574" s="104">
        <v>7.97</v>
      </c>
    </row>
    <row r="5575" spans="1:33" ht="15" customHeight="1">
      <c r="A5575" s="110" t="s">
        <v>96</v>
      </c>
      <c r="B5575" s="110"/>
      <c r="C5575" s="111" t="s">
        <v>2</v>
      </c>
      <c r="D5575" s="111" t="s">
        <v>3</v>
      </c>
      <c r="E5575" s="111" t="s">
        <v>4</v>
      </c>
      <c r="F5575" s="111" t="s">
        <v>5</v>
      </c>
      <c r="G5575" s="111" t="s">
        <v>6</v>
      </c>
      <c r="AA5575" s="6" t="s">
        <v>96</v>
      </c>
      <c r="AC5575" s="6" t="s">
        <v>2</v>
      </c>
      <c r="AD5575" s="6" t="s">
        <v>3</v>
      </c>
      <c r="AE5575" s="6" t="s">
        <v>4</v>
      </c>
      <c r="AF5575" s="104" t="s">
        <v>5</v>
      </c>
      <c r="AG5575" s="104" t="s">
        <v>6</v>
      </c>
    </row>
    <row r="5576" spans="1:33" ht="15" customHeight="1">
      <c r="A5576" s="112" t="s">
        <v>1085</v>
      </c>
      <c r="B5576" s="113" t="s">
        <v>1743</v>
      </c>
      <c r="C5576" s="112" t="s">
        <v>8</v>
      </c>
      <c r="D5576" s="112" t="s">
        <v>36</v>
      </c>
      <c r="E5576" s="114">
        <v>0.13900000000000001</v>
      </c>
      <c r="F5576" s="115">
        <f t="shared" ref="F5576:F5577" si="1477">IF(D5576="H",$K$9*AF5576,$K$10*AF5576)</f>
        <v>13.5975</v>
      </c>
      <c r="G5576" s="115">
        <f>ROUND(F5576*E5576,2)</f>
        <v>1.89</v>
      </c>
      <c r="AA5576" s="6" t="s">
        <v>1085</v>
      </c>
      <c r="AB5576" s="6" t="s">
        <v>1743</v>
      </c>
      <c r="AC5576" s="6" t="s">
        <v>8</v>
      </c>
      <c r="AD5576" s="6" t="s">
        <v>36</v>
      </c>
      <c r="AE5576" s="6">
        <v>0.13900000000000001</v>
      </c>
      <c r="AF5576" s="104">
        <v>18.13</v>
      </c>
      <c r="AG5576" s="104">
        <v>2.52</v>
      </c>
    </row>
    <row r="5577" spans="1:33" ht="15" customHeight="1">
      <c r="A5577" s="112" t="s">
        <v>1086</v>
      </c>
      <c r="B5577" s="113" t="s">
        <v>1744</v>
      </c>
      <c r="C5577" s="112" t="s">
        <v>8</v>
      </c>
      <c r="D5577" s="112" t="s">
        <v>36</v>
      </c>
      <c r="E5577" s="114">
        <v>0.13900000000000001</v>
      </c>
      <c r="F5577" s="115">
        <f t="shared" si="1477"/>
        <v>16.484999999999999</v>
      </c>
      <c r="G5577" s="115">
        <f>ROUND(F5577*E5577,2)</f>
        <v>2.29</v>
      </c>
      <c r="AA5577" s="6" t="s">
        <v>1086</v>
      </c>
      <c r="AB5577" s="6" t="s">
        <v>1744</v>
      </c>
      <c r="AC5577" s="6" t="s">
        <v>8</v>
      </c>
      <c r="AD5577" s="6" t="s">
        <v>36</v>
      </c>
      <c r="AE5577" s="6">
        <v>0.13900000000000001</v>
      </c>
      <c r="AF5577" s="104">
        <v>21.98</v>
      </c>
      <c r="AG5577" s="104">
        <v>3.05</v>
      </c>
    </row>
    <row r="5578" spans="1:33" ht="18" customHeight="1">
      <c r="A5578" s="107"/>
      <c r="B5578" s="107"/>
      <c r="C5578" s="107"/>
      <c r="D5578" s="107"/>
      <c r="E5578" s="116" t="s">
        <v>99</v>
      </c>
      <c r="F5578" s="116"/>
      <c r="G5578" s="117">
        <f>SUM(G5576:G5577)</f>
        <v>4.18</v>
      </c>
      <c r="AE5578" s="6" t="s">
        <v>99</v>
      </c>
      <c r="AG5578" s="104">
        <v>5.57</v>
      </c>
    </row>
    <row r="5579" spans="1:33" ht="15" customHeight="1">
      <c r="A5579" s="107"/>
      <c r="B5579" s="107"/>
      <c r="C5579" s="107"/>
      <c r="D5579" s="107"/>
      <c r="E5579" s="118" t="s">
        <v>21</v>
      </c>
      <c r="F5579" s="118"/>
      <c r="G5579" s="119">
        <f>G5578+G5574</f>
        <v>10.16</v>
      </c>
      <c r="AE5579" s="6" t="s">
        <v>21</v>
      </c>
      <c r="AG5579" s="104">
        <v>13.54</v>
      </c>
    </row>
    <row r="5580" spans="1:33" ht="9.9499999999999993" customHeight="1">
      <c r="A5580" s="107"/>
      <c r="B5580" s="107"/>
      <c r="C5580" s="108"/>
      <c r="D5580" s="108"/>
      <c r="E5580" s="107"/>
      <c r="F5580" s="107"/>
      <c r="G5580" s="107"/>
    </row>
    <row r="5581" spans="1:33" ht="20.100000000000001" customHeight="1">
      <c r="A5581" s="109" t="s">
        <v>2220</v>
      </c>
      <c r="B5581" s="109"/>
      <c r="C5581" s="109"/>
      <c r="D5581" s="109"/>
      <c r="E5581" s="109"/>
      <c r="F5581" s="109"/>
      <c r="G5581" s="109"/>
      <c r="AA5581" s="6" t="s">
        <v>2220</v>
      </c>
    </row>
    <row r="5582" spans="1:33" ht="15" customHeight="1">
      <c r="A5582" s="110" t="s">
        <v>63</v>
      </c>
      <c r="B5582" s="110"/>
      <c r="C5582" s="111" t="s">
        <v>2</v>
      </c>
      <c r="D5582" s="111" t="s">
        <v>3</v>
      </c>
      <c r="E5582" s="111" t="s">
        <v>4</v>
      </c>
      <c r="F5582" s="111" t="s">
        <v>5</v>
      </c>
      <c r="G5582" s="111" t="s">
        <v>6</v>
      </c>
      <c r="AA5582" s="6" t="s">
        <v>63</v>
      </c>
      <c r="AC5582" s="6" t="s">
        <v>2</v>
      </c>
      <c r="AD5582" s="6" t="s">
        <v>3</v>
      </c>
      <c r="AE5582" s="6" t="s">
        <v>4</v>
      </c>
      <c r="AF5582" s="104" t="s">
        <v>5</v>
      </c>
      <c r="AG5582" s="104" t="s">
        <v>6</v>
      </c>
    </row>
    <row r="5583" spans="1:33" ht="15" customHeight="1">
      <c r="A5583" s="112" t="s">
        <v>1204</v>
      </c>
      <c r="B5583" s="113" t="s">
        <v>1205</v>
      </c>
      <c r="C5583" s="112" t="s">
        <v>8</v>
      </c>
      <c r="D5583" s="112" t="s">
        <v>87</v>
      </c>
      <c r="E5583" s="114">
        <v>1.0169999999999999</v>
      </c>
      <c r="F5583" s="115">
        <f t="shared" ref="F5583" si="1478">IF(D5583="H",$K$9*AF5583,$K$10*AF5583)</f>
        <v>3.7649999999999997</v>
      </c>
      <c r="G5583" s="115">
        <f>ROUND(F5583*E5583,2)</f>
        <v>3.83</v>
      </c>
      <c r="AA5583" s="6" t="s">
        <v>1204</v>
      </c>
      <c r="AB5583" s="6" t="s">
        <v>1205</v>
      </c>
      <c r="AC5583" s="6" t="s">
        <v>8</v>
      </c>
      <c r="AD5583" s="6" t="s">
        <v>87</v>
      </c>
      <c r="AE5583" s="6">
        <v>1.0169999999999999</v>
      </c>
      <c r="AF5583" s="104">
        <v>5.0199999999999996</v>
      </c>
      <c r="AG5583" s="104">
        <v>5.0999999999999996</v>
      </c>
    </row>
    <row r="5584" spans="1:33" ht="15" customHeight="1">
      <c r="A5584" s="107"/>
      <c r="B5584" s="107"/>
      <c r="C5584" s="107"/>
      <c r="D5584" s="107"/>
      <c r="E5584" s="116" t="s">
        <v>75</v>
      </c>
      <c r="F5584" s="116"/>
      <c r="G5584" s="117">
        <f>SUM(G5582:G5583)</f>
        <v>3.83</v>
      </c>
      <c r="AE5584" s="6" t="s">
        <v>75</v>
      </c>
      <c r="AG5584" s="104">
        <v>5.0999999999999996</v>
      </c>
    </row>
    <row r="5585" spans="1:33" ht="15" customHeight="1">
      <c r="A5585" s="110" t="s">
        <v>96</v>
      </c>
      <c r="B5585" s="110"/>
      <c r="C5585" s="111" t="s">
        <v>2</v>
      </c>
      <c r="D5585" s="111" t="s">
        <v>3</v>
      </c>
      <c r="E5585" s="111" t="s">
        <v>4</v>
      </c>
      <c r="F5585" s="111" t="s">
        <v>5</v>
      </c>
      <c r="G5585" s="111" t="s">
        <v>6</v>
      </c>
      <c r="AA5585" s="6" t="s">
        <v>96</v>
      </c>
      <c r="AC5585" s="6" t="s">
        <v>2</v>
      </c>
      <c r="AD5585" s="6" t="s">
        <v>3</v>
      </c>
      <c r="AE5585" s="6" t="s">
        <v>4</v>
      </c>
      <c r="AF5585" s="104" t="s">
        <v>5</v>
      </c>
      <c r="AG5585" s="104" t="s">
        <v>6</v>
      </c>
    </row>
    <row r="5586" spans="1:33" ht="15" customHeight="1">
      <c r="A5586" s="112" t="s">
        <v>1085</v>
      </c>
      <c r="B5586" s="113" t="s">
        <v>1743</v>
      </c>
      <c r="C5586" s="112" t="s">
        <v>8</v>
      </c>
      <c r="D5586" s="112" t="s">
        <v>36</v>
      </c>
      <c r="E5586" s="114">
        <v>0.11899999999999999</v>
      </c>
      <c r="F5586" s="115">
        <f t="shared" ref="F5586:F5587" si="1479">IF(D5586="H",$K$9*AF5586,$K$10*AF5586)</f>
        <v>13.5975</v>
      </c>
      <c r="G5586" s="115">
        <f>ROUND(F5586*E5586,2)</f>
        <v>1.62</v>
      </c>
      <c r="AA5586" s="6" t="s">
        <v>1085</v>
      </c>
      <c r="AB5586" s="6" t="s">
        <v>1743</v>
      </c>
      <c r="AC5586" s="6" t="s">
        <v>8</v>
      </c>
      <c r="AD5586" s="6" t="s">
        <v>36</v>
      </c>
      <c r="AE5586" s="6">
        <v>0.11899999999999999</v>
      </c>
      <c r="AF5586" s="104">
        <v>18.13</v>
      </c>
      <c r="AG5586" s="104">
        <v>2.15</v>
      </c>
    </row>
    <row r="5587" spans="1:33" ht="15" customHeight="1">
      <c r="A5587" s="112" t="s">
        <v>1086</v>
      </c>
      <c r="B5587" s="113" t="s">
        <v>1744</v>
      </c>
      <c r="C5587" s="112" t="s">
        <v>8</v>
      </c>
      <c r="D5587" s="112" t="s">
        <v>36</v>
      </c>
      <c r="E5587" s="114">
        <v>0.11899999999999999</v>
      </c>
      <c r="F5587" s="115">
        <f t="shared" si="1479"/>
        <v>16.484999999999999</v>
      </c>
      <c r="G5587" s="115">
        <f>ROUND(F5587*E5587,2)</f>
        <v>1.96</v>
      </c>
      <c r="AA5587" s="6" t="s">
        <v>1086</v>
      </c>
      <c r="AB5587" s="6" t="s">
        <v>1744</v>
      </c>
      <c r="AC5587" s="6" t="s">
        <v>8</v>
      </c>
      <c r="AD5587" s="6" t="s">
        <v>36</v>
      </c>
      <c r="AE5587" s="6">
        <v>0.11899999999999999</v>
      </c>
      <c r="AF5587" s="104">
        <v>21.98</v>
      </c>
      <c r="AG5587" s="104">
        <v>2.61</v>
      </c>
    </row>
    <row r="5588" spans="1:33" ht="18" customHeight="1">
      <c r="A5588" s="107"/>
      <c r="B5588" s="107"/>
      <c r="C5588" s="107"/>
      <c r="D5588" s="107"/>
      <c r="E5588" s="116" t="s">
        <v>99</v>
      </c>
      <c r="F5588" s="116"/>
      <c r="G5588" s="117">
        <f>SUM(G5586:G5587)</f>
        <v>3.58</v>
      </c>
      <c r="AE5588" s="6" t="s">
        <v>99</v>
      </c>
      <c r="AG5588" s="104">
        <v>4.76</v>
      </c>
    </row>
    <row r="5589" spans="1:33" ht="15" customHeight="1">
      <c r="A5589" s="107"/>
      <c r="B5589" s="107"/>
      <c r="C5589" s="107"/>
      <c r="D5589" s="107"/>
      <c r="E5589" s="118" t="s">
        <v>21</v>
      </c>
      <c r="F5589" s="118"/>
      <c r="G5589" s="119">
        <f>G5588+G5584</f>
        <v>7.41</v>
      </c>
      <c r="AE5589" s="6" t="s">
        <v>21</v>
      </c>
      <c r="AG5589" s="104">
        <v>9.86</v>
      </c>
    </row>
    <row r="5590" spans="1:33" ht="9.9499999999999993" customHeight="1">
      <c r="A5590" s="107"/>
      <c r="B5590" s="107"/>
      <c r="C5590" s="108"/>
      <c r="D5590" s="108"/>
      <c r="E5590" s="107"/>
      <c r="F5590" s="107"/>
      <c r="G5590" s="107"/>
    </row>
    <row r="5591" spans="1:33" ht="20.100000000000001" customHeight="1">
      <c r="A5591" s="109" t="s">
        <v>2218</v>
      </c>
      <c r="B5591" s="109"/>
      <c r="C5591" s="109"/>
      <c r="D5591" s="109"/>
      <c r="E5591" s="109"/>
      <c r="F5591" s="109"/>
      <c r="G5591" s="109"/>
      <c r="AA5591" s="6" t="s">
        <v>2218</v>
      </c>
    </row>
    <row r="5592" spans="1:33" ht="15" customHeight="1">
      <c r="A5592" s="110" t="s">
        <v>63</v>
      </c>
      <c r="B5592" s="110"/>
      <c r="C5592" s="111" t="s">
        <v>2</v>
      </c>
      <c r="D5592" s="111" t="s">
        <v>3</v>
      </c>
      <c r="E5592" s="111" t="s">
        <v>4</v>
      </c>
      <c r="F5592" s="111" t="s">
        <v>5</v>
      </c>
      <c r="G5592" s="111" t="s">
        <v>6</v>
      </c>
      <c r="AA5592" s="6" t="s">
        <v>63</v>
      </c>
      <c r="AC5592" s="6" t="s">
        <v>2</v>
      </c>
      <c r="AD5592" s="6" t="s">
        <v>3</v>
      </c>
      <c r="AE5592" s="6" t="s">
        <v>4</v>
      </c>
      <c r="AF5592" s="104" t="s">
        <v>5</v>
      </c>
      <c r="AG5592" s="104" t="s">
        <v>6</v>
      </c>
    </row>
    <row r="5593" spans="1:33" ht="15" customHeight="1">
      <c r="A5593" s="112" t="s">
        <v>1650</v>
      </c>
      <c r="B5593" s="113" t="s">
        <v>1651</v>
      </c>
      <c r="C5593" s="112" t="s">
        <v>8</v>
      </c>
      <c r="D5593" s="112" t="s">
        <v>55</v>
      </c>
      <c r="E5593" s="114">
        <v>1</v>
      </c>
      <c r="F5593" s="115">
        <f t="shared" ref="F5593" si="1480">IF(D5593="H",$K$9*AF5593,$K$10*AF5593)</f>
        <v>0.57000000000000006</v>
      </c>
      <c r="G5593" s="115">
        <f>ROUND(F5593*E5593,2)</f>
        <v>0.56999999999999995</v>
      </c>
      <c r="AA5593" s="6" t="s">
        <v>1650</v>
      </c>
      <c r="AB5593" s="6" t="s">
        <v>1651</v>
      </c>
      <c r="AC5593" s="6" t="s">
        <v>8</v>
      </c>
      <c r="AD5593" s="6" t="s">
        <v>55</v>
      </c>
      <c r="AE5593" s="6">
        <v>1</v>
      </c>
      <c r="AF5593" s="104">
        <v>0.76</v>
      </c>
      <c r="AG5593" s="104">
        <v>0.76</v>
      </c>
    </row>
    <row r="5594" spans="1:33" ht="15" customHeight="1">
      <c r="A5594" s="107"/>
      <c r="B5594" s="107"/>
      <c r="C5594" s="107"/>
      <c r="D5594" s="107"/>
      <c r="E5594" s="116" t="s">
        <v>75</v>
      </c>
      <c r="F5594" s="116"/>
      <c r="G5594" s="117">
        <f>SUM(G5592:G5593)</f>
        <v>0.56999999999999995</v>
      </c>
      <c r="AE5594" s="6" t="s">
        <v>75</v>
      </c>
      <c r="AG5594" s="104">
        <v>0.76</v>
      </c>
    </row>
    <row r="5595" spans="1:33" ht="15" customHeight="1">
      <c r="A5595" s="110" t="s">
        <v>96</v>
      </c>
      <c r="B5595" s="110"/>
      <c r="C5595" s="111" t="s">
        <v>2</v>
      </c>
      <c r="D5595" s="111" t="s">
        <v>3</v>
      </c>
      <c r="E5595" s="111" t="s">
        <v>4</v>
      </c>
      <c r="F5595" s="111" t="s">
        <v>5</v>
      </c>
      <c r="G5595" s="111" t="s">
        <v>6</v>
      </c>
      <c r="AA5595" s="6" t="s">
        <v>96</v>
      </c>
      <c r="AC5595" s="6" t="s">
        <v>2</v>
      </c>
      <c r="AD5595" s="6" t="s">
        <v>3</v>
      </c>
      <c r="AE5595" s="6" t="s">
        <v>4</v>
      </c>
      <c r="AF5595" s="104" t="s">
        <v>5</v>
      </c>
      <c r="AG5595" s="104" t="s">
        <v>6</v>
      </c>
    </row>
    <row r="5596" spans="1:33" ht="15" customHeight="1">
      <c r="A5596" s="112" t="s">
        <v>1085</v>
      </c>
      <c r="B5596" s="113" t="s">
        <v>1743</v>
      </c>
      <c r="C5596" s="112" t="s">
        <v>8</v>
      </c>
      <c r="D5596" s="112" t="s">
        <v>36</v>
      </c>
      <c r="E5596" s="114">
        <v>0.121</v>
      </c>
      <c r="F5596" s="115">
        <f t="shared" ref="F5596:F5597" si="1481">IF(D5596="H",$K$9*AF5596,$K$10*AF5596)</f>
        <v>13.5975</v>
      </c>
      <c r="G5596" s="115">
        <f>ROUND(F5596*E5596,2)</f>
        <v>1.65</v>
      </c>
      <c r="AA5596" s="6" t="s">
        <v>1085</v>
      </c>
      <c r="AB5596" s="6" t="s">
        <v>1743</v>
      </c>
      <c r="AC5596" s="6" t="s">
        <v>8</v>
      </c>
      <c r="AD5596" s="6" t="s">
        <v>36</v>
      </c>
      <c r="AE5596" s="6">
        <v>0.121</v>
      </c>
      <c r="AF5596" s="104">
        <v>18.13</v>
      </c>
      <c r="AG5596" s="104">
        <v>2.19</v>
      </c>
    </row>
    <row r="5597" spans="1:33" ht="15" customHeight="1">
      <c r="A5597" s="112" t="s">
        <v>1086</v>
      </c>
      <c r="B5597" s="113" t="s">
        <v>1744</v>
      </c>
      <c r="C5597" s="112" t="s">
        <v>8</v>
      </c>
      <c r="D5597" s="112" t="s">
        <v>36</v>
      </c>
      <c r="E5597" s="114">
        <v>0.121</v>
      </c>
      <c r="F5597" s="115">
        <f t="shared" si="1481"/>
        <v>16.484999999999999</v>
      </c>
      <c r="G5597" s="115">
        <f>ROUND(F5597*E5597,2)</f>
        <v>1.99</v>
      </c>
      <c r="AA5597" s="6" t="s">
        <v>1086</v>
      </c>
      <c r="AB5597" s="6" t="s">
        <v>1744</v>
      </c>
      <c r="AC5597" s="6" t="s">
        <v>8</v>
      </c>
      <c r="AD5597" s="6" t="s">
        <v>36</v>
      </c>
      <c r="AE5597" s="6">
        <v>0.121</v>
      </c>
      <c r="AF5597" s="104">
        <v>21.98</v>
      </c>
      <c r="AG5597" s="104">
        <v>2.65</v>
      </c>
    </row>
    <row r="5598" spans="1:33" ht="18" customHeight="1">
      <c r="A5598" s="107"/>
      <c r="B5598" s="107"/>
      <c r="C5598" s="107"/>
      <c r="D5598" s="107"/>
      <c r="E5598" s="116" t="s">
        <v>99</v>
      </c>
      <c r="F5598" s="116"/>
      <c r="G5598" s="117">
        <f>SUM(G5596:G5597)</f>
        <v>3.6399999999999997</v>
      </c>
      <c r="AE5598" s="6" t="s">
        <v>99</v>
      </c>
      <c r="AG5598" s="104">
        <v>4.84</v>
      </c>
    </row>
    <row r="5599" spans="1:33" ht="15" customHeight="1">
      <c r="A5599" s="107"/>
      <c r="B5599" s="107"/>
      <c r="C5599" s="107"/>
      <c r="D5599" s="107"/>
      <c r="E5599" s="118" t="s">
        <v>21</v>
      </c>
      <c r="F5599" s="118"/>
      <c r="G5599" s="119">
        <f>G5598+G5594</f>
        <v>4.21</v>
      </c>
      <c r="AE5599" s="6" t="s">
        <v>21</v>
      </c>
      <c r="AG5599" s="104">
        <v>5.6</v>
      </c>
    </row>
    <row r="5600" spans="1:33" ht="9.9499999999999993" customHeight="1">
      <c r="A5600" s="107"/>
      <c r="B5600" s="107"/>
      <c r="C5600" s="108"/>
      <c r="D5600" s="108"/>
      <c r="E5600" s="107"/>
      <c r="F5600" s="107"/>
      <c r="G5600" s="107"/>
    </row>
    <row r="5601" spans="1:33" ht="20.100000000000001" customHeight="1">
      <c r="A5601" s="109" t="s">
        <v>2216</v>
      </c>
      <c r="B5601" s="109"/>
      <c r="C5601" s="109"/>
      <c r="D5601" s="109"/>
      <c r="E5601" s="109"/>
      <c r="F5601" s="109"/>
      <c r="G5601" s="109"/>
      <c r="AA5601" s="6" t="s">
        <v>2216</v>
      </c>
    </row>
    <row r="5602" spans="1:33" ht="15" customHeight="1">
      <c r="A5602" s="110" t="s">
        <v>63</v>
      </c>
      <c r="B5602" s="110"/>
      <c r="C5602" s="111" t="s">
        <v>2</v>
      </c>
      <c r="D5602" s="111" t="s">
        <v>3</v>
      </c>
      <c r="E5602" s="111" t="s">
        <v>4</v>
      </c>
      <c r="F5602" s="111" t="s">
        <v>5</v>
      </c>
      <c r="G5602" s="111" t="s">
        <v>6</v>
      </c>
      <c r="AA5602" s="6" t="s">
        <v>63</v>
      </c>
      <c r="AC5602" s="6" t="s">
        <v>2</v>
      </c>
      <c r="AD5602" s="6" t="s">
        <v>3</v>
      </c>
      <c r="AE5602" s="6" t="s">
        <v>4</v>
      </c>
      <c r="AF5602" s="104" t="s">
        <v>5</v>
      </c>
      <c r="AG5602" s="104" t="s">
        <v>6</v>
      </c>
    </row>
    <row r="5603" spans="1:33" ht="15" customHeight="1">
      <c r="A5603" s="112" t="s">
        <v>1225</v>
      </c>
      <c r="B5603" s="113" t="s">
        <v>1226</v>
      </c>
      <c r="C5603" s="112" t="s">
        <v>8</v>
      </c>
      <c r="D5603" s="112" t="s">
        <v>55</v>
      </c>
      <c r="E5603" s="114">
        <v>1</v>
      </c>
      <c r="F5603" s="115">
        <f t="shared" ref="F5603" si="1482">IF(D5603="H",$K$9*AF5603,$K$10*AF5603)</f>
        <v>1.17</v>
      </c>
      <c r="G5603" s="115">
        <f>ROUND(F5603*E5603,2)</f>
        <v>1.17</v>
      </c>
      <c r="AA5603" s="6" t="s">
        <v>1225</v>
      </c>
      <c r="AB5603" s="6" t="s">
        <v>1226</v>
      </c>
      <c r="AC5603" s="6" t="s">
        <v>8</v>
      </c>
      <c r="AD5603" s="6" t="s">
        <v>55</v>
      </c>
      <c r="AE5603" s="6">
        <v>1</v>
      </c>
      <c r="AF5603" s="104">
        <v>1.56</v>
      </c>
      <c r="AG5603" s="104">
        <v>1.56</v>
      </c>
    </row>
    <row r="5604" spans="1:33" ht="15" customHeight="1">
      <c r="A5604" s="107"/>
      <c r="B5604" s="107"/>
      <c r="C5604" s="107"/>
      <c r="D5604" s="107"/>
      <c r="E5604" s="116" t="s">
        <v>75</v>
      </c>
      <c r="F5604" s="116"/>
      <c r="G5604" s="117">
        <f>SUM(G5602:G5603)</f>
        <v>1.17</v>
      </c>
      <c r="AE5604" s="6" t="s">
        <v>75</v>
      </c>
      <c r="AG5604" s="104">
        <v>1.56</v>
      </c>
    </row>
    <row r="5605" spans="1:33" ht="15" customHeight="1">
      <c r="A5605" s="110" t="s">
        <v>96</v>
      </c>
      <c r="B5605" s="110"/>
      <c r="C5605" s="111" t="s">
        <v>2</v>
      </c>
      <c r="D5605" s="111" t="s">
        <v>3</v>
      </c>
      <c r="E5605" s="111" t="s">
        <v>4</v>
      </c>
      <c r="F5605" s="111" t="s">
        <v>5</v>
      </c>
      <c r="G5605" s="111" t="s">
        <v>6</v>
      </c>
      <c r="AA5605" s="6" t="s">
        <v>96</v>
      </c>
      <c r="AC5605" s="6" t="s">
        <v>2</v>
      </c>
      <c r="AD5605" s="6" t="s">
        <v>3</v>
      </c>
      <c r="AE5605" s="6" t="s">
        <v>4</v>
      </c>
      <c r="AF5605" s="104" t="s">
        <v>5</v>
      </c>
      <c r="AG5605" s="104" t="s">
        <v>6</v>
      </c>
    </row>
    <row r="5606" spans="1:33" ht="15" customHeight="1">
      <c r="A5606" s="112" t="s">
        <v>1085</v>
      </c>
      <c r="B5606" s="113" t="s">
        <v>1743</v>
      </c>
      <c r="C5606" s="112" t="s">
        <v>8</v>
      </c>
      <c r="D5606" s="112" t="s">
        <v>36</v>
      </c>
      <c r="E5606" s="114">
        <v>0.16</v>
      </c>
      <c r="F5606" s="115">
        <f t="shared" ref="F5606:F5607" si="1483">IF(D5606="H",$K$9*AF5606,$K$10*AF5606)</f>
        <v>13.5975</v>
      </c>
      <c r="G5606" s="115">
        <f>ROUND(F5606*E5606,2)</f>
        <v>2.1800000000000002</v>
      </c>
      <c r="AA5606" s="6" t="s">
        <v>1085</v>
      </c>
      <c r="AB5606" s="6" t="s">
        <v>1743</v>
      </c>
      <c r="AC5606" s="6" t="s">
        <v>8</v>
      </c>
      <c r="AD5606" s="6" t="s">
        <v>36</v>
      </c>
      <c r="AE5606" s="6">
        <v>0.16</v>
      </c>
      <c r="AF5606" s="104">
        <v>18.13</v>
      </c>
      <c r="AG5606" s="104">
        <v>2.9</v>
      </c>
    </row>
    <row r="5607" spans="1:33" ht="15" customHeight="1">
      <c r="A5607" s="112" t="s">
        <v>1086</v>
      </c>
      <c r="B5607" s="113" t="s">
        <v>1744</v>
      </c>
      <c r="C5607" s="112" t="s">
        <v>8</v>
      </c>
      <c r="D5607" s="112" t="s">
        <v>36</v>
      </c>
      <c r="E5607" s="114">
        <v>0.16</v>
      </c>
      <c r="F5607" s="115">
        <f t="shared" si="1483"/>
        <v>16.484999999999999</v>
      </c>
      <c r="G5607" s="115">
        <f>ROUND(F5607*E5607,2)</f>
        <v>2.64</v>
      </c>
      <c r="AA5607" s="6" t="s">
        <v>1086</v>
      </c>
      <c r="AB5607" s="6" t="s">
        <v>1744</v>
      </c>
      <c r="AC5607" s="6" t="s">
        <v>8</v>
      </c>
      <c r="AD5607" s="6" t="s">
        <v>36</v>
      </c>
      <c r="AE5607" s="6">
        <v>0.16</v>
      </c>
      <c r="AF5607" s="104">
        <v>21.98</v>
      </c>
      <c r="AG5607" s="104">
        <v>3.51</v>
      </c>
    </row>
    <row r="5608" spans="1:33" ht="18" customHeight="1">
      <c r="A5608" s="107"/>
      <c r="B5608" s="107"/>
      <c r="C5608" s="107"/>
      <c r="D5608" s="107"/>
      <c r="E5608" s="116" t="s">
        <v>99</v>
      </c>
      <c r="F5608" s="116"/>
      <c r="G5608" s="117">
        <f>SUM(G5606:G5607)</f>
        <v>4.82</v>
      </c>
      <c r="AE5608" s="6" t="s">
        <v>99</v>
      </c>
      <c r="AG5608" s="104">
        <v>6.41</v>
      </c>
    </row>
    <row r="5609" spans="1:33" ht="15" customHeight="1">
      <c r="A5609" s="107"/>
      <c r="B5609" s="107"/>
      <c r="C5609" s="107"/>
      <c r="D5609" s="107"/>
      <c r="E5609" s="118" t="s">
        <v>21</v>
      </c>
      <c r="F5609" s="118"/>
      <c r="G5609" s="119">
        <f>G5608+G5604</f>
        <v>5.99</v>
      </c>
      <c r="AE5609" s="6" t="s">
        <v>21</v>
      </c>
      <c r="AG5609" s="104">
        <v>7.97</v>
      </c>
    </row>
    <row r="5610" spans="1:33" ht="9.9499999999999993" customHeight="1">
      <c r="A5610" s="107"/>
      <c r="B5610" s="107"/>
      <c r="C5610" s="108"/>
      <c r="D5610" s="108"/>
      <c r="E5610" s="107"/>
      <c r="F5610" s="107"/>
      <c r="G5610" s="107"/>
    </row>
    <row r="5611" spans="1:33" ht="20.100000000000001" customHeight="1">
      <c r="A5611" s="109" t="s">
        <v>2217</v>
      </c>
      <c r="B5611" s="109"/>
      <c r="C5611" s="109"/>
      <c r="D5611" s="109"/>
      <c r="E5611" s="109"/>
      <c r="F5611" s="109"/>
      <c r="G5611" s="109"/>
      <c r="AA5611" s="6" t="s">
        <v>2217</v>
      </c>
    </row>
    <row r="5612" spans="1:33" ht="15" customHeight="1">
      <c r="A5612" s="110" t="s">
        <v>63</v>
      </c>
      <c r="B5612" s="110"/>
      <c r="C5612" s="111" t="s">
        <v>2</v>
      </c>
      <c r="D5612" s="111" t="s">
        <v>3</v>
      </c>
      <c r="E5612" s="111" t="s">
        <v>4</v>
      </c>
      <c r="F5612" s="111" t="s">
        <v>5</v>
      </c>
      <c r="G5612" s="111" t="s">
        <v>6</v>
      </c>
      <c r="AA5612" s="6" t="s">
        <v>63</v>
      </c>
      <c r="AC5612" s="6" t="s">
        <v>2</v>
      </c>
      <c r="AD5612" s="6" t="s">
        <v>3</v>
      </c>
      <c r="AE5612" s="6" t="s">
        <v>4</v>
      </c>
      <c r="AF5612" s="104" t="s">
        <v>5</v>
      </c>
      <c r="AG5612" s="104" t="s">
        <v>6</v>
      </c>
    </row>
    <row r="5613" spans="1:33" ht="15" customHeight="1">
      <c r="A5613" s="112" t="s">
        <v>1222</v>
      </c>
      <c r="B5613" s="113" t="s">
        <v>1223</v>
      </c>
      <c r="C5613" s="112" t="s">
        <v>8</v>
      </c>
      <c r="D5613" s="112" t="s">
        <v>55</v>
      </c>
      <c r="E5613" s="114">
        <v>1</v>
      </c>
      <c r="F5613" s="115">
        <f t="shared" ref="F5613" si="1484">IF(D5613="H",$K$9*AF5613,$K$10*AF5613)</f>
        <v>0.84000000000000008</v>
      </c>
      <c r="G5613" s="115">
        <f>ROUND(F5613*E5613,2)</f>
        <v>0.84</v>
      </c>
      <c r="AA5613" s="6" t="s">
        <v>1222</v>
      </c>
      <c r="AB5613" s="6" t="s">
        <v>1223</v>
      </c>
      <c r="AC5613" s="6" t="s">
        <v>8</v>
      </c>
      <c r="AD5613" s="6" t="s">
        <v>55</v>
      </c>
      <c r="AE5613" s="6">
        <v>1</v>
      </c>
      <c r="AF5613" s="104">
        <v>1.1200000000000001</v>
      </c>
      <c r="AG5613" s="104">
        <v>1.1200000000000001</v>
      </c>
    </row>
    <row r="5614" spans="1:33" ht="15" customHeight="1">
      <c r="A5614" s="107"/>
      <c r="B5614" s="107"/>
      <c r="C5614" s="107"/>
      <c r="D5614" s="107"/>
      <c r="E5614" s="116" t="s">
        <v>75</v>
      </c>
      <c r="F5614" s="116"/>
      <c r="G5614" s="117">
        <f>SUM(G5612:G5613)</f>
        <v>0.84</v>
      </c>
      <c r="AE5614" s="6" t="s">
        <v>75</v>
      </c>
      <c r="AG5614" s="104">
        <v>1.1200000000000001</v>
      </c>
    </row>
    <row r="5615" spans="1:33" ht="15" customHeight="1">
      <c r="A5615" s="110" t="s">
        <v>96</v>
      </c>
      <c r="B5615" s="110"/>
      <c r="C5615" s="111" t="s">
        <v>2</v>
      </c>
      <c r="D5615" s="111" t="s">
        <v>3</v>
      </c>
      <c r="E5615" s="111" t="s">
        <v>4</v>
      </c>
      <c r="F5615" s="111" t="s">
        <v>5</v>
      </c>
      <c r="G5615" s="111" t="s">
        <v>6</v>
      </c>
      <c r="AA5615" s="6" t="s">
        <v>96</v>
      </c>
      <c r="AC5615" s="6" t="s">
        <v>2</v>
      </c>
      <c r="AD5615" s="6" t="s">
        <v>3</v>
      </c>
      <c r="AE5615" s="6" t="s">
        <v>4</v>
      </c>
      <c r="AF5615" s="104" t="s">
        <v>5</v>
      </c>
      <c r="AG5615" s="104" t="s">
        <v>6</v>
      </c>
    </row>
    <row r="5616" spans="1:33" ht="15" customHeight="1">
      <c r="A5616" s="112" t="s">
        <v>1085</v>
      </c>
      <c r="B5616" s="113" t="s">
        <v>1743</v>
      </c>
      <c r="C5616" s="112" t="s">
        <v>8</v>
      </c>
      <c r="D5616" s="112" t="s">
        <v>36</v>
      </c>
      <c r="E5616" s="114">
        <v>0.13700000000000001</v>
      </c>
      <c r="F5616" s="115">
        <f t="shared" ref="F5616:F5617" si="1485">IF(D5616="H",$K$9*AF5616,$K$10*AF5616)</f>
        <v>13.5975</v>
      </c>
      <c r="G5616" s="115">
        <f>ROUND(F5616*E5616,2)</f>
        <v>1.86</v>
      </c>
      <c r="AA5616" s="6" t="s">
        <v>1085</v>
      </c>
      <c r="AB5616" s="6" t="s">
        <v>1743</v>
      </c>
      <c r="AC5616" s="6" t="s">
        <v>8</v>
      </c>
      <c r="AD5616" s="6" t="s">
        <v>36</v>
      </c>
      <c r="AE5616" s="6">
        <v>0.13700000000000001</v>
      </c>
      <c r="AF5616" s="104">
        <v>18.13</v>
      </c>
      <c r="AG5616" s="104">
        <v>2.48</v>
      </c>
    </row>
    <row r="5617" spans="1:33" ht="15" customHeight="1">
      <c r="A5617" s="112" t="s">
        <v>1086</v>
      </c>
      <c r="B5617" s="113" t="s">
        <v>1744</v>
      </c>
      <c r="C5617" s="112" t="s">
        <v>8</v>
      </c>
      <c r="D5617" s="112" t="s">
        <v>36</v>
      </c>
      <c r="E5617" s="114">
        <v>0.13700000000000001</v>
      </c>
      <c r="F5617" s="115">
        <f t="shared" si="1485"/>
        <v>16.484999999999999</v>
      </c>
      <c r="G5617" s="115">
        <f>ROUND(F5617*E5617,2)</f>
        <v>2.2599999999999998</v>
      </c>
      <c r="AA5617" s="6" t="s">
        <v>1086</v>
      </c>
      <c r="AB5617" s="6" t="s">
        <v>1744</v>
      </c>
      <c r="AC5617" s="6" t="s">
        <v>8</v>
      </c>
      <c r="AD5617" s="6" t="s">
        <v>36</v>
      </c>
      <c r="AE5617" s="6">
        <v>0.13700000000000001</v>
      </c>
      <c r="AF5617" s="104">
        <v>21.98</v>
      </c>
      <c r="AG5617" s="104">
        <v>3.01</v>
      </c>
    </row>
    <row r="5618" spans="1:33" ht="18" customHeight="1">
      <c r="A5618" s="107"/>
      <c r="B5618" s="107"/>
      <c r="C5618" s="107"/>
      <c r="D5618" s="107"/>
      <c r="E5618" s="116" t="s">
        <v>99</v>
      </c>
      <c r="F5618" s="116"/>
      <c r="G5618" s="117">
        <f>SUM(G5616:G5617)</f>
        <v>4.12</v>
      </c>
      <c r="AE5618" s="6" t="s">
        <v>99</v>
      </c>
      <c r="AG5618" s="104">
        <v>5.49</v>
      </c>
    </row>
    <row r="5619" spans="1:33" ht="15" customHeight="1">
      <c r="A5619" s="107"/>
      <c r="B5619" s="107"/>
      <c r="C5619" s="107"/>
      <c r="D5619" s="107"/>
      <c r="E5619" s="118" t="s">
        <v>21</v>
      </c>
      <c r="F5619" s="118"/>
      <c r="G5619" s="119">
        <f>G5618+G5614</f>
        <v>4.96</v>
      </c>
      <c r="AE5619" s="6" t="s">
        <v>21</v>
      </c>
      <c r="AG5619" s="104">
        <v>6.61</v>
      </c>
    </row>
    <row r="5620" spans="1:33" ht="9.9499999999999993" customHeight="1">
      <c r="A5620" s="107"/>
      <c r="B5620" s="107"/>
      <c r="C5620" s="108"/>
      <c r="D5620" s="108"/>
      <c r="E5620" s="107"/>
      <c r="F5620" s="107"/>
      <c r="G5620" s="107"/>
    </row>
    <row r="5621" spans="1:33" ht="20.100000000000001" customHeight="1">
      <c r="A5621" s="109" t="s">
        <v>2215</v>
      </c>
      <c r="B5621" s="109"/>
      <c r="C5621" s="109"/>
      <c r="D5621" s="109"/>
      <c r="E5621" s="109"/>
      <c r="F5621" s="109"/>
      <c r="G5621" s="109"/>
      <c r="AA5621" s="6" t="s">
        <v>2215</v>
      </c>
    </row>
    <row r="5622" spans="1:33" ht="15" customHeight="1">
      <c r="A5622" s="110" t="s">
        <v>63</v>
      </c>
      <c r="B5622" s="110"/>
      <c r="C5622" s="111" t="s">
        <v>2</v>
      </c>
      <c r="D5622" s="111" t="s">
        <v>3</v>
      </c>
      <c r="E5622" s="111" t="s">
        <v>4</v>
      </c>
      <c r="F5622" s="111" t="s">
        <v>5</v>
      </c>
      <c r="G5622" s="111" t="s">
        <v>6</v>
      </c>
      <c r="AA5622" s="6" t="s">
        <v>63</v>
      </c>
      <c r="AC5622" s="6" t="s">
        <v>2</v>
      </c>
      <c r="AD5622" s="6" t="s">
        <v>3</v>
      </c>
      <c r="AE5622" s="6" t="s">
        <v>4</v>
      </c>
      <c r="AF5622" s="104" t="s">
        <v>5</v>
      </c>
      <c r="AG5622" s="104" t="s">
        <v>6</v>
      </c>
    </row>
    <row r="5623" spans="1:33" ht="20.100000000000001" customHeight="1">
      <c r="A5623" s="112" t="s">
        <v>1652</v>
      </c>
      <c r="B5623" s="113" t="s">
        <v>1653</v>
      </c>
      <c r="C5623" s="112" t="s">
        <v>8</v>
      </c>
      <c r="D5623" s="112" t="s">
        <v>55</v>
      </c>
      <c r="E5623" s="114">
        <v>1</v>
      </c>
      <c r="F5623" s="115">
        <f t="shared" ref="F5623" si="1486">IF(D5623="H",$K$9*AF5623,$K$10*AF5623)</f>
        <v>1.9124999999999999</v>
      </c>
      <c r="G5623" s="115">
        <f>ROUND(F5623*E5623,2)</f>
        <v>1.91</v>
      </c>
      <c r="AA5623" s="6" t="s">
        <v>1652</v>
      </c>
      <c r="AB5623" s="6" t="s">
        <v>1653</v>
      </c>
      <c r="AC5623" s="6" t="s">
        <v>8</v>
      </c>
      <c r="AD5623" s="6" t="s">
        <v>55</v>
      </c>
      <c r="AE5623" s="6">
        <v>1</v>
      </c>
      <c r="AF5623" s="104">
        <v>2.5499999999999998</v>
      </c>
      <c r="AG5623" s="104">
        <v>2.5499999999999998</v>
      </c>
    </row>
    <row r="5624" spans="1:33" ht="15" customHeight="1">
      <c r="A5624" s="107"/>
      <c r="B5624" s="107"/>
      <c r="C5624" s="107"/>
      <c r="D5624" s="107"/>
      <c r="E5624" s="116" t="s">
        <v>75</v>
      </c>
      <c r="F5624" s="116"/>
      <c r="G5624" s="117">
        <f>SUM(G5622:G5623)</f>
        <v>1.91</v>
      </c>
      <c r="AE5624" s="6" t="s">
        <v>75</v>
      </c>
      <c r="AG5624" s="104">
        <v>2.5499999999999998</v>
      </c>
    </row>
    <row r="5625" spans="1:33" ht="15" customHeight="1">
      <c r="A5625" s="110" t="s">
        <v>96</v>
      </c>
      <c r="B5625" s="110"/>
      <c r="C5625" s="111" t="s">
        <v>2</v>
      </c>
      <c r="D5625" s="111" t="s">
        <v>3</v>
      </c>
      <c r="E5625" s="111" t="s">
        <v>4</v>
      </c>
      <c r="F5625" s="111" t="s">
        <v>5</v>
      </c>
      <c r="G5625" s="111" t="s">
        <v>6</v>
      </c>
      <c r="AA5625" s="6" t="s">
        <v>96</v>
      </c>
      <c r="AC5625" s="6" t="s">
        <v>2</v>
      </c>
      <c r="AD5625" s="6" t="s">
        <v>3</v>
      </c>
      <c r="AE5625" s="6" t="s">
        <v>4</v>
      </c>
      <c r="AF5625" s="104" t="s">
        <v>5</v>
      </c>
      <c r="AG5625" s="104" t="s">
        <v>6</v>
      </c>
    </row>
    <row r="5626" spans="1:33" ht="15" customHeight="1">
      <c r="A5626" s="112" t="s">
        <v>1085</v>
      </c>
      <c r="B5626" s="113" t="s">
        <v>1743</v>
      </c>
      <c r="C5626" s="112" t="s">
        <v>8</v>
      </c>
      <c r="D5626" s="112" t="s">
        <v>36</v>
      </c>
      <c r="E5626" s="114">
        <v>0.182</v>
      </c>
      <c r="F5626" s="115">
        <f t="shared" ref="F5626:F5627" si="1487">IF(D5626="H",$K$9*AF5626,$K$10*AF5626)</f>
        <v>13.5975</v>
      </c>
      <c r="G5626" s="115">
        <f>ROUND(F5626*E5626,2)</f>
        <v>2.4700000000000002</v>
      </c>
      <c r="AA5626" s="6" t="s">
        <v>1085</v>
      </c>
      <c r="AB5626" s="6" t="s">
        <v>1743</v>
      </c>
      <c r="AC5626" s="6" t="s">
        <v>8</v>
      </c>
      <c r="AD5626" s="6" t="s">
        <v>36</v>
      </c>
      <c r="AE5626" s="6">
        <v>0.182</v>
      </c>
      <c r="AF5626" s="104">
        <v>18.13</v>
      </c>
      <c r="AG5626" s="104">
        <v>3.29</v>
      </c>
    </row>
    <row r="5627" spans="1:33" ht="15" customHeight="1">
      <c r="A5627" s="112" t="s">
        <v>1086</v>
      </c>
      <c r="B5627" s="113" t="s">
        <v>1744</v>
      </c>
      <c r="C5627" s="112" t="s">
        <v>8</v>
      </c>
      <c r="D5627" s="112" t="s">
        <v>36</v>
      </c>
      <c r="E5627" s="114">
        <v>0.182</v>
      </c>
      <c r="F5627" s="115">
        <f t="shared" si="1487"/>
        <v>16.484999999999999</v>
      </c>
      <c r="G5627" s="115">
        <f>ROUND(F5627*E5627,2)</f>
        <v>3</v>
      </c>
      <c r="AA5627" s="6" t="s">
        <v>1086</v>
      </c>
      <c r="AB5627" s="6" t="s">
        <v>1744</v>
      </c>
      <c r="AC5627" s="6" t="s">
        <v>8</v>
      </c>
      <c r="AD5627" s="6" t="s">
        <v>36</v>
      </c>
      <c r="AE5627" s="6">
        <v>0.182</v>
      </c>
      <c r="AF5627" s="104">
        <v>21.98</v>
      </c>
      <c r="AG5627" s="104">
        <v>4</v>
      </c>
    </row>
    <row r="5628" spans="1:33" ht="18" customHeight="1">
      <c r="A5628" s="107"/>
      <c r="B5628" s="107"/>
      <c r="C5628" s="107"/>
      <c r="D5628" s="107"/>
      <c r="E5628" s="116" t="s">
        <v>99</v>
      </c>
      <c r="F5628" s="116"/>
      <c r="G5628" s="117">
        <f>SUM(G5626:G5627)</f>
        <v>5.4700000000000006</v>
      </c>
      <c r="AE5628" s="6" t="s">
        <v>99</v>
      </c>
      <c r="AG5628" s="104">
        <v>7.29</v>
      </c>
    </row>
    <row r="5629" spans="1:33" ht="15" customHeight="1">
      <c r="A5629" s="107"/>
      <c r="B5629" s="107"/>
      <c r="C5629" s="107"/>
      <c r="D5629" s="107"/>
      <c r="E5629" s="118" t="s">
        <v>21</v>
      </c>
      <c r="F5629" s="118"/>
      <c r="G5629" s="119">
        <f>G5628+G5624</f>
        <v>7.3800000000000008</v>
      </c>
      <c r="AE5629" s="6" t="s">
        <v>21</v>
      </c>
      <c r="AG5629" s="104">
        <v>9.84</v>
      </c>
    </row>
    <row r="5630" spans="1:33" ht="9.9499999999999993" customHeight="1">
      <c r="A5630" s="107"/>
      <c r="B5630" s="107"/>
      <c r="C5630" s="108"/>
      <c r="D5630" s="108"/>
      <c r="E5630" s="107"/>
      <c r="F5630" s="107"/>
      <c r="G5630" s="107"/>
    </row>
    <row r="5631" spans="1:33" ht="20.100000000000001" customHeight="1">
      <c r="A5631" s="109" t="s">
        <v>2214</v>
      </c>
      <c r="B5631" s="109"/>
      <c r="C5631" s="109"/>
      <c r="D5631" s="109"/>
      <c r="E5631" s="109"/>
      <c r="F5631" s="109"/>
      <c r="G5631" s="109"/>
      <c r="AA5631" s="6" t="s">
        <v>2214</v>
      </c>
    </row>
    <row r="5632" spans="1:33" ht="15" customHeight="1">
      <c r="A5632" s="110" t="s">
        <v>63</v>
      </c>
      <c r="B5632" s="110"/>
      <c r="C5632" s="111" t="s">
        <v>2</v>
      </c>
      <c r="D5632" s="111" t="s">
        <v>3</v>
      </c>
      <c r="E5632" s="111" t="s">
        <v>4</v>
      </c>
      <c r="F5632" s="111" t="s">
        <v>5</v>
      </c>
      <c r="G5632" s="111" t="s">
        <v>6</v>
      </c>
      <c r="AA5632" s="6" t="s">
        <v>63</v>
      </c>
      <c r="AC5632" s="6" t="s">
        <v>2</v>
      </c>
      <c r="AD5632" s="6" t="s">
        <v>3</v>
      </c>
      <c r="AE5632" s="6" t="s">
        <v>4</v>
      </c>
      <c r="AF5632" s="104" t="s">
        <v>5</v>
      </c>
      <c r="AG5632" s="104" t="s">
        <v>6</v>
      </c>
    </row>
    <row r="5633" spans="1:33" ht="20.100000000000001" customHeight="1">
      <c r="A5633" s="112" t="s">
        <v>1654</v>
      </c>
      <c r="B5633" s="113" t="s">
        <v>1655</v>
      </c>
      <c r="C5633" s="112" t="s">
        <v>8</v>
      </c>
      <c r="D5633" s="112" t="s">
        <v>55</v>
      </c>
      <c r="E5633" s="114">
        <v>1</v>
      </c>
      <c r="F5633" s="115">
        <f t="shared" ref="F5633" si="1488">IF(D5633="H",$K$9*AF5633,$K$10*AF5633)</f>
        <v>2.9325000000000001</v>
      </c>
      <c r="G5633" s="115">
        <f>ROUND(F5633*E5633,2)</f>
        <v>2.93</v>
      </c>
      <c r="AA5633" s="6" t="s">
        <v>1654</v>
      </c>
      <c r="AB5633" s="6" t="s">
        <v>1655</v>
      </c>
      <c r="AC5633" s="6" t="s">
        <v>8</v>
      </c>
      <c r="AD5633" s="6" t="s">
        <v>55</v>
      </c>
      <c r="AE5633" s="6">
        <v>1</v>
      </c>
      <c r="AF5633" s="104">
        <v>3.91</v>
      </c>
      <c r="AG5633" s="104">
        <v>3.91</v>
      </c>
    </row>
    <row r="5634" spans="1:33" ht="15" customHeight="1">
      <c r="A5634" s="107"/>
      <c r="B5634" s="107"/>
      <c r="C5634" s="107"/>
      <c r="D5634" s="107"/>
      <c r="E5634" s="116" t="s">
        <v>75</v>
      </c>
      <c r="F5634" s="116"/>
      <c r="G5634" s="117">
        <f>SUM(G5632:G5633)</f>
        <v>2.93</v>
      </c>
      <c r="AE5634" s="6" t="s">
        <v>75</v>
      </c>
      <c r="AG5634" s="104">
        <v>3.91</v>
      </c>
    </row>
    <row r="5635" spans="1:33" ht="15" customHeight="1">
      <c r="A5635" s="110" t="s">
        <v>96</v>
      </c>
      <c r="B5635" s="110"/>
      <c r="C5635" s="111" t="s">
        <v>2</v>
      </c>
      <c r="D5635" s="111" t="s">
        <v>3</v>
      </c>
      <c r="E5635" s="111" t="s">
        <v>4</v>
      </c>
      <c r="F5635" s="111" t="s">
        <v>5</v>
      </c>
      <c r="G5635" s="111" t="s">
        <v>6</v>
      </c>
      <c r="AA5635" s="6" t="s">
        <v>96</v>
      </c>
      <c r="AC5635" s="6" t="s">
        <v>2</v>
      </c>
      <c r="AD5635" s="6" t="s">
        <v>3</v>
      </c>
      <c r="AE5635" s="6" t="s">
        <v>4</v>
      </c>
      <c r="AF5635" s="104" t="s">
        <v>5</v>
      </c>
      <c r="AG5635" s="104" t="s">
        <v>6</v>
      </c>
    </row>
    <row r="5636" spans="1:33" ht="15" customHeight="1">
      <c r="A5636" s="112" t="s">
        <v>1085</v>
      </c>
      <c r="B5636" s="113" t="s">
        <v>1743</v>
      </c>
      <c r="C5636" s="112" t="s">
        <v>8</v>
      </c>
      <c r="D5636" s="112" t="s">
        <v>36</v>
      </c>
      <c r="E5636" s="114">
        <v>0.24</v>
      </c>
      <c r="F5636" s="115">
        <f t="shared" ref="F5636:F5637" si="1489">IF(D5636="H",$K$9*AF5636,$K$10*AF5636)</f>
        <v>13.5975</v>
      </c>
      <c r="G5636" s="115">
        <f>ROUND(F5636*E5636,2)</f>
        <v>3.26</v>
      </c>
      <c r="AA5636" s="6" t="s">
        <v>1085</v>
      </c>
      <c r="AB5636" s="6" t="s">
        <v>1743</v>
      </c>
      <c r="AC5636" s="6" t="s">
        <v>8</v>
      </c>
      <c r="AD5636" s="6" t="s">
        <v>36</v>
      </c>
      <c r="AE5636" s="6">
        <v>0.24</v>
      </c>
      <c r="AF5636" s="104">
        <v>18.13</v>
      </c>
      <c r="AG5636" s="104">
        <v>4.3499999999999996</v>
      </c>
    </row>
    <row r="5637" spans="1:33" ht="15" customHeight="1">
      <c r="A5637" s="112" t="s">
        <v>1086</v>
      </c>
      <c r="B5637" s="113" t="s">
        <v>1744</v>
      </c>
      <c r="C5637" s="112" t="s">
        <v>8</v>
      </c>
      <c r="D5637" s="112" t="s">
        <v>36</v>
      </c>
      <c r="E5637" s="114">
        <v>0.24</v>
      </c>
      <c r="F5637" s="115">
        <f t="shared" si="1489"/>
        <v>16.484999999999999</v>
      </c>
      <c r="G5637" s="115">
        <f>ROUND(F5637*E5637,2)</f>
        <v>3.96</v>
      </c>
      <c r="AA5637" s="6" t="s">
        <v>1086</v>
      </c>
      <c r="AB5637" s="6" t="s">
        <v>1744</v>
      </c>
      <c r="AC5637" s="6" t="s">
        <v>8</v>
      </c>
      <c r="AD5637" s="6" t="s">
        <v>36</v>
      </c>
      <c r="AE5637" s="6">
        <v>0.24</v>
      </c>
      <c r="AF5637" s="104">
        <v>21.98</v>
      </c>
      <c r="AG5637" s="104">
        <v>5.27</v>
      </c>
    </row>
    <row r="5638" spans="1:33" ht="18" customHeight="1">
      <c r="A5638" s="107"/>
      <c r="B5638" s="107"/>
      <c r="C5638" s="107"/>
      <c r="D5638" s="107"/>
      <c r="E5638" s="116" t="s">
        <v>99</v>
      </c>
      <c r="F5638" s="116"/>
      <c r="G5638" s="117">
        <f>SUM(G5636:G5637)</f>
        <v>7.22</v>
      </c>
      <c r="AE5638" s="6" t="s">
        <v>99</v>
      </c>
      <c r="AG5638" s="104">
        <v>9.6199999999999992</v>
      </c>
    </row>
    <row r="5639" spans="1:33" ht="15" customHeight="1">
      <c r="A5639" s="107"/>
      <c r="B5639" s="107"/>
      <c r="C5639" s="107"/>
      <c r="D5639" s="107"/>
      <c r="E5639" s="118" t="s">
        <v>21</v>
      </c>
      <c r="F5639" s="118"/>
      <c r="G5639" s="119">
        <f>G5638+G5634</f>
        <v>10.15</v>
      </c>
      <c r="AE5639" s="6" t="s">
        <v>21</v>
      </c>
      <c r="AG5639" s="104">
        <v>13.53</v>
      </c>
    </row>
    <row r="5640" spans="1:33" ht="9.9499999999999993" customHeight="1">
      <c r="A5640" s="107"/>
      <c r="B5640" s="107"/>
      <c r="C5640" s="108"/>
      <c r="D5640" s="108"/>
      <c r="E5640" s="107"/>
      <c r="F5640" s="107"/>
      <c r="G5640" s="107"/>
    </row>
    <row r="5641" spans="1:33" ht="20.100000000000001" customHeight="1">
      <c r="A5641" s="109" t="s">
        <v>2213</v>
      </c>
      <c r="B5641" s="109"/>
      <c r="C5641" s="109"/>
      <c r="D5641" s="109"/>
      <c r="E5641" s="109"/>
      <c r="F5641" s="109"/>
      <c r="G5641" s="109"/>
      <c r="AA5641" s="6" t="s">
        <v>2213</v>
      </c>
    </row>
    <row r="5642" spans="1:33" ht="15" customHeight="1">
      <c r="A5642" s="110" t="s">
        <v>63</v>
      </c>
      <c r="B5642" s="110"/>
      <c r="C5642" s="111" t="s">
        <v>2</v>
      </c>
      <c r="D5642" s="111" t="s">
        <v>3</v>
      </c>
      <c r="E5642" s="111" t="s">
        <v>4</v>
      </c>
      <c r="F5642" s="111" t="s">
        <v>5</v>
      </c>
      <c r="G5642" s="111" t="s">
        <v>6</v>
      </c>
      <c r="AA5642" s="6" t="s">
        <v>63</v>
      </c>
      <c r="AC5642" s="6" t="s">
        <v>2</v>
      </c>
      <c r="AD5642" s="6" t="s">
        <v>3</v>
      </c>
      <c r="AE5642" s="6" t="s">
        <v>4</v>
      </c>
      <c r="AF5642" s="104" t="s">
        <v>5</v>
      </c>
      <c r="AG5642" s="104" t="s">
        <v>6</v>
      </c>
    </row>
    <row r="5643" spans="1:33" ht="29.1" customHeight="1">
      <c r="A5643" s="112" t="s">
        <v>1164</v>
      </c>
      <c r="B5643" s="113" t="s">
        <v>1165</v>
      </c>
      <c r="C5643" s="112" t="s">
        <v>8</v>
      </c>
      <c r="D5643" s="112" t="s">
        <v>87</v>
      </c>
      <c r="E5643" s="114">
        <v>1.2434000000000001</v>
      </c>
      <c r="F5643" s="115">
        <f t="shared" ref="F5643" si="1490">IF(D5643="H",$K$9*AF5643,$K$10*AF5643)</f>
        <v>2.6774999999999998</v>
      </c>
      <c r="G5643" s="115">
        <f>ROUND(F5643*E5643,2)</f>
        <v>3.33</v>
      </c>
      <c r="AA5643" s="6" t="s">
        <v>1164</v>
      </c>
      <c r="AB5643" s="6" t="s">
        <v>1165</v>
      </c>
      <c r="AC5643" s="6" t="s">
        <v>8</v>
      </c>
      <c r="AD5643" s="6" t="s">
        <v>87</v>
      </c>
      <c r="AE5643" s="6">
        <v>1.2434000000000001</v>
      </c>
      <c r="AF5643" s="104">
        <v>3.57</v>
      </c>
      <c r="AG5643" s="104">
        <v>4.43</v>
      </c>
    </row>
    <row r="5644" spans="1:33" ht="20.100000000000001" customHeight="1">
      <c r="A5644" s="112" t="s">
        <v>1161</v>
      </c>
      <c r="B5644" s="113" t="s">
        <v>1162</v>
      </c>
      <c r="C5644" s="112" t="s">
        <v>8</v>
      </c>
      <c r="D5644" s="112" t="s">
        <v>55</v>
      </c>
      <c r="E5644" s="114">
        <v>9.4000000000000004E-3</v>
      </c>
      <c r="F5644" s="115">
        <f t="shared" ref="F5644" si="1491">IF(D5644="H",$K$9*AF5644,$K$10*AF5644)</f>
        <v>3.7425000000000002</v>
      </c>
      <c r="G5644" s="115">
        <f>ROUND(F5644*E5644,2)</f>
        <v>0.04</v>
      </c>
      <c r="AA5644" s="6" t="s">
        <v>1161</v>
      </c>
      <c r="AB5644" s="6" t="s">
        <v>1162</v>
      </c>
      <c r="AC5644" s="6" t="s">
        <v>8</v>
      </c>
      <c r="AD5644" s="6" t="s">
        <v>55</v>
      </c>
      <c r="AE5644" s="6">
        <v>9.4000000000000004E-3</v>
      </c>
      <c r="AF5644" s="104">
        <v>4.99</v>
      </c>
      <c r="AG5644" s="104">
        <v>0.04</v>
      </c>
    </row>
    <row r="5645" spans="1:33" ht="15" customHeight="1">
      <c r="A5645" s="107"/>
      <c r="B5645" s="107"/>
      <c r="C5645" s="107"/>
      <c r="D5645" s="107"/>
      <c r="E5645" s="116" t="s">
        <v>75</v>
      </c>
      <c r="F5645" s="116"/>
      <c r="G5645" s="117">
        <f>SUM(G5643:G5644)</f>
        <v>3.37</v>
      </c>
      <c r="AE5645" s="6" t="s">
        <v>75</v>
      </c>
      <c r="AG5645" s="104">
        <v>4.47</v>
      </c>
    </row>
    <row r="5646" spans="1:33" ht="15" customHeight="1">
      <c r="A5646" s="110" t="s">
        <v>96</v>
      </c>
      <c r="B5646" s="110"/>
      <c r="C5646" s="111" t="s">
        <v>2</v>
      </c>
      <c r="D5646" s="111" t="s">
        <v>3</v>
      </c>
      <c r="E5646" s="111" t="s">
        <v>4</v>
      </c>
      <c r="F5646" s="111" t="s">
        <v>5</v>
      </c>
      <c r="G5646" s="111" t="s">
        <v>6</v>
      </c>
      <c r="AA5646" s="6" t="s">
        <v>96</v>
      </c>
      <c r="AC5646" s="6" t="s">
        <v>2</v>
      </c>
      <c r="AD5646" s="6" t="s">
        <v>3</v>
      </c>
      <c r="AE5646" s="6" t="s">
        <v>4</v>
      </c>
      <c r="AF5646" s="104" t="s">
        <v>5</v>
      </c>
      <c r="AG5646" s="104" t="s">
        <v>6</v>
      </c>
    </row>
    <row r="5647" spans="1:33" ht="15" customHeight="1">
      <c r="A5647" s="112" t="s">
        <v>1085</v>
      </c>
      <c r="B5647" s="113" t="s">
        <v>1743</v>
      </c>
      <c r="C5647" s="112" t="s">
        <v>8</v>
      </c>
      <c r="D5647" s="112" t="s">
        <v>36</v>
      </c>
      <c r="E5647" s="114">
        <v>3.9E-2</v>
      </c>
      <c r="F5647" s="115">
        <f t="shared" ref="F5647:F5648" si="1492">IF(D5647="H",$K$9*AF5647,$K$10*AF5647)</f>
        <v>13.5975</v>
      </c>
      <c r="G5647" s="115">
        <f>ROUND(F5647*E5647,2)</f>
        <v>0.53</v>
      </c>
      <c r="AA5647" s="6" t="s">
        <v>1085</v>
      </c>
      <c r="AB5647" s="6" t="s">
        <v>1743</v>
      </c>
      <c r="AC5647" s="6" t="s">
        <v>8</v>
      </c>
      <c r="AD5647" s="6" t="s">
        <v>36</v>
      </c>
      <c r="AE5647" s="6">
        <v>3.9E-2</v>
      </c>
      <c r="AF5647" s="104">
        <v>18.13</v>
      </c>
      <c r="AG5647" s="104">
        <v>0.7</v>
      </c>
    </row>
    <row r="5648" spans="1:33" ht="15" customHeight="1">
      <c r="A5648" s="112" t="s">
        <v>1086</v>
      </c>
      <c r="B5648" s="113" t="s">
        <v>1744</v>
      </c>
      <c r="C5648" s="112" t="s">
        <v>8</v>
      </c>
      <c r="D5648" s="112" t="s">
        <v>36</v>
      </c>
      <c r="E5648" s="114">
        <v>3.9E-2</v>
      </c>
      <c r="F5648" s="115">
        <f t="shared" si="1492"/>
        <v>16.484999999999999</v>
      </c>
      <c r="G5648" s="115">
        <f>ROUND(F5648*E5648,2)</f>
        <v>0.64</v>
      </c>
      <c r="AA5648" s="6" t="s">
        <v>1086</v>
      </c>
      <c r="AB5648" s="6" t="s">
        <v>1744</v>
      </c>
      <c r="AC5648" s="6" t="s">
        <v>8</v>
      </c>
      <c r="AD5648" s="6" t="s">
        <v>36</v>
      </c>
      <c r="AE5648" s="6">
        <v>3.9E-2</v>
      </c>
      <c r="AF5648" s="104">
        <v>21.98</v>
      </c>
      <c r="AG5648" s="104">
        <v>0.85</v>
      </c>
    </row>
    <row r="5649" spans="1:33" ht="18" customHeight="1">
      <c r="A5649" s="107"/>
      <c r="B5649" s="107"/>
      <c r="C5649" s="107"/>
      <c r="D5649" s="107"/>
      <c r="E5649" s="116" t="s">
        <v>99</v>
      </c>
      <c r="F5649" s="116"/>
      <c r="G5649" s="117">
        <f>SUM(G5647:G5648)</f>
        <v>1.17</v>
      </c>
      <c r="AE5649" s="6" t="s">
        <v>99</v>
      </c>
      <c r="AG5649" s="104">
        <v>1.55</v>
      </c>
    </row>
    <row r="5650" spans="1:33" ht="15" customHeight="1">
      <c r="A5650" s="107"/>
      <c r="B5650" s="107"/>
      <c r="C5650" s="107"/>
      <c r="D5650" s="107"/>
      <c r="E5650" s="118" t="s">
        <v>21</v>
      </c>
      <c r="F5650" s="118"/>
      <c r="G5650" s="119">
        <f>G5649+G5645</f>
        <v>4.54</v>
      </c>
      <c r="AE5650" s="6" t="s">
        <v>21</v>
      </c>
      <c r="AG5650" s="104">
        <v>6.02</v>
      </c>
    </row>
    <row r="5651" spans="1:33" ht="9.9499999999999993" customHeight="1">
      <c r="A5651" s="107"/>
      <c r="B5651" s="107"/>
      <c r="C5651" s="108"/>
      <c r="D5651" s="108"/>
      <c r="E5651" s="107"/>
      <c r="F5651" s="107"/>
      <c r="G5651" s="107"/>
    </row>
    <row r="5652" spans="1:33" ht="20.100000000000001" customHeight="1">
      <c r="A5652" s="109" t="s">
        <v>2212</v>
      </c>
      <c r="B5652" s="109"/>
      <c r="C5652" s="109"/>
      <c r="D5652" s="109"/>
      <c r="E5652" s="109"/>
      <c r="F5652" s="109"/>
      <c r="G5652" s="109"/>
      <c r="AA5652" s="6" t="s">
        <v>2212</v>
      </c>
    </row>
    <row r="5653" spans="1:33" ht="15" customHeight="1">
      <c r="A5653" s="110" t="s">
        <v>63</v>
      </c>
      <c r="B5653" s="110"/>
      <c r="C5653" s="111" t="s">
        <v>2</v>
      </c>
      <c r="D5653" s="111" t="s">
        <v>3</v>
      </c>
      <c r="E5653" s="111" t="s">
        <v>4</v>
      </c>
      <c r="F5653" s="111" t="s">
        <v>5</v>
      </c>
      <c r="G5653" s="111" t="s">
        <v>6</v>
      </c>
      <c r="AA5653" s="6" t="s">
        <v>63</v>
      </c>
      <c r="AC5653" s="6" t="s">
        <v>2</v>
      </c>
      <c r="AD5653" s="6" t="s">
        <v>3</v>
      </c>
      <c r="AE5653" s="6" t="s">
        <v>4</v>
      </c>
      <c r="AF5653" s="104" t="s">
        <v>5</v>
      </c>
      <c r="AG5653" s="104" t="s">
        <v>6</v>
      </c>
    </row>
    <row r="5654" spans="1:33" ht="29.1" customHeight="1">
      <c r="A5654" s="112" t="s">
        <v>1309</v>
      </c>
      <c r="B5654" s="113" t="s">
        <v>1310</v>
      </c>
      <c r="C5654" s="112" t="s">
        <v>8</v>
      </c>
      <c r="D5654" s="112" t="s">
        <v>55</v>
      </c>
      <c r="E5654" s="114">
        <v>1</v>
      </c>
      <c r="F5654" s="115">
        <f t="shared" ref="F5654" si="1493">IF(D5654="H",$K$9*AF5654,$K$10*AF5654)</f>
        <v>52.59</v>
      </c>
      <c r="G5654" s="115">
        <f>ROUND(F5654*E5654,2)</f>
        <v>52.59</v>
      </c>
      <c r="AA5654" s="6" t="s">
        <v>1309</v>
      </c>
      <c r="AB5654" s="6" t="s">
        <v>1310</v>
      </c>
      <c r="AC5654" s="6" t="s">
        <v>8</v>
      </c>
      <c r="AD5654" s="6" t="s">
        <v>55</v>
      </c>
      <c r="AE5654" s="6">
        <v>1</v>
      </c>
      <c r="AF5654" s="104">
        <v>70.12</v>
      </c>
      <c r="AG5654" s="104">
        <v>70.12</v>
      </c>
    </row>
    <row r="5655" spans="1:33" ht="15" customHeight="1">
      <c r="A5655" s="107"/>
      <c r="B5655" s="107"/>
      <c r="C5655" s="107"/>
      <c r="D5655" s="107"/>
      <c r="E5655" s="116" t="s">
        <v>75</v>
      </c>
      <c r="F5655" s="116"/>
      <c r="G5655" s="117">
        <f>SUM(G5653:G5654)</f>
        <v>52.59</v>
      </c>
      <c r="AE5655" s="6" t="s">
        <v>75</v>
      </c>
      <c r="AG5655" s="104">
        <v>70.12</v>
      </c>
    </row>
    <row r="5656" spans="1:33" ht="15" customHeight="1">
      <c r="A5656" s="110" t="s">
        <v>96</v>
      </c>
      <c r="B5656" s="110"/>
      <c r="C5656" s="111" t="s">
        <v>2</v>
      </c>
      <c r="D5656" s="111" t="s">
        <v>3</v>
      </c>
      <c r="E5656" s="111" t="s">
        <v>4</v>
      </c>
      <c r="F5656" s="111" t="s">
        <v>5</v>
      </c>
      <c r="G5656" s="111" t="s">
        <v>6</v>
      </c>
      <c r="AA5656" s="6" t="s">
        <v>96</v>
      </c>
      <c r="AC5656" s="6" t="s">
        <v>2</v>
      </c>
      <c r="AD5656" s="6" t="s">
        <v>3</v>
      </c>
      <c r="AE5656" s="6" t="s">
        <v>4</v>
      </c>
      <c r="AF5656" s="104" t="s">
        <v>5</v>
      </c>
      <c r="AG5656" s="104" t="s">
        <v>6</v>
      </c>
    </row>
    <row r="5657" spans="1:33" ht="15" customHeight="1">
      <c r="A5657" s="112" t="s">
        <v>1085</v>
      </c>
      <c r="B5657" s="113" t="s">
        <v>1743</v>
      </c>
      <c r="C5657" s="112" t="s">
        <v>8</v>
      </c>
      <c r="D5657" s="112" t="s">
        <v>36</v>
      </c>
      <c r="E5657" s="114">
        <v>0.25309999999999999</v>
      </c>
      <c r="F5657" s="115">
        <f t="shared" ref="F5657:F5658" si="1494">IF(D5657="H",$K$9*AF5657,$K$10*AF5657)</f>
        <v>13.5975</v>
      </c>
      <c r="G5657" s="115">
        <f>ROUND(F5657*E5657,2)</f>
        <v>3.44</v>
      </c>
      <c r="AA5657" s="6" t="s">
        <v>1085</v>
      </c>
      <c r="AB5657" s="6" t="s">
        <v>1743</v>
      </c>
      <c r="AC5657" s="6" t="s">
        <v>8</v>
      </c>
      <c r="AD5657" s="6" t="s">
        <v>36</v>
      </c>
      <c r="AE5657" s="6">
        <v>0.25309999999999999</v>
      </c>
      <c r="AF5657" s="104">
        <v>18.13</v>
      </c>
      <c r="AG5657" s="104">
        <v>4.58</v>
      </c>
    </row>
    <row r="5658" spans="1:33" ht="15" customHeight="1">
      <c r="A5658" s="112" t="s">
        <v>1086</v>
      </c>
      <c r="B5658" s="113" t="s">
        <v>1744</v>
      </c>
      <c r="C5658" s="112" t="s">
        <v>8</v>
      </c>
      <c r="D5658" s="112" t="s">
        <v>36</v>
      </c>
      <c r="E5658" s="114">
        <v>0.25309999999999999</v>
      </c>
      <c r="F5658" s="115">
        <f t="shared" si="1494"/>
        <v>16.484999999999999</v>
      </c>
      <c r="G5658" s="115">
        <f>ROUND(F5658*E5658,2)</f>
        <v>4.17</v>
      </c>
      <c r="AA5658" s="6" t="s">
        <v>1086</v>
      </c>
      <c r="AB5658" s="6" t="s">
        <v>1744</v>
      </c>
      <c r="AC5658" s="6" t="s">
        <v>8</v>
      </c>
      <c r="AD5658" s="6" t="s">
        <v>36</v>
      </c>
      <c r="AE5658" s="6">
        <v>0.25309999999999999</v>
      </c>
      <c r="AF5658" s="104">
        <v>21.98</v>
      </c>
      <c r="AG5658" s="104">
        <v>5.56</v>
      </c>
    </row>
    <row r="5659" spans="1:33" ht="18" customHeight="1">
      <c r="A5659" s="107"/>
      <c r="B5659" s="107"/>
      <c r="C5659" s="107"/>
      <c r="D5659" s="107"/>
      <c r="E5659" s="116" t="s">
        <v>99</v>
      </c>
      <c r="F5659" s="116"/>
      <c r="G5659" s="117">
        <f>SUM(G5657:G5658)</f>
        <v>7.6099999999999994</v>
      </c>
      <c r="AE5659" s="6" t="s">
        <v>99</v>
      </c>
      <c r="AG5659" s="104">
        <v>10.14</v>
      </c>
    </row>
    <row r="5660" spans="1:33" ht="15" customHeight="1">
      <c r="A5660" s="107"/>
      <c r="B5660" s="107"/>
      <c r="C5660" s="107"/>
      <c r="D5660" s="107"/>
      <c r="E5660" s="118" t="s">
        <v>21</v>
      </c>
      <c r="F5660" s="118"/>
      <c r="G5660" s="119">
        <f>G5659+G5655</f>
        <v>60.2</v>
      </c>
      <c r="AE5660" s="6" t="s">
        <v>21</v>
      </c>
      <c r="AG5660" s="104">
        <v>80.260000000000005</v>
      </c>
    </row>
    <row r="5661" spans="1:33" ht="9.9499999999999993" customHeight="1">
      <c r="A5661" s="107"/>
      <c r="B5661" s="107"/>
      <c r="C5661" s="108"/>
      <c r="D5661" s="108"/>
      <c r="E5661" s="107"/>
      <c r="F5661" s="107"/>
      <c r="G5661" s="107"/>
    </row>
    <row r="5662" spans="1:33" ht="20.100000000000001" customHeight="1">
      <c r="A5662" s="109" t="s">
        <v>2209</v>
      </c>
      <c r="B5662" s="109"/>
      <c r="C5662" s="109"/>
      <c r="D5662" s="109"/>
      <c r="E5662" s="109"/>
      <c r="F5662" s="109"/>
      <c r="G5662" s="109"/>
      <c r="AA5662" s="6" t="s">
        <v>2209</v>
      </c>
    </row>
    <row r="5663" spans="1:33" ht="15" customHeight="1">
      <c r="A5663" s="110" t="s">
        <v>63</v>
      </c>
      <c r="B5663" s="110"/>
      <c r="C5663" s="111" t="s">
        <v>2</v>
      </c>
      <c r="D5663" s="111" t="s">
        <v>3</v>
      </c>
      <c r="E5663" s="111" t="s">
        <v>4</v>
      </c>
      <c r="F5663" s="111" t="s">
        <v>5</v>
      </c>
      <c r="G5663" s="111" t="s">
        <v>6</v>
      </c>
      <c r="AA5663" s="6" t="s">
        <v>63</v>
      </c>
      <c r="AC5663" s="6" t="s">
        <v>2</v>
      </c>
      <c r="AD5663" s="6" t="s">
        <v>3</v>
      </c>
      <c r="AE5663" s="6" t="s">
        <v>4</v>
      </c>
      <c r="AF5663" s="104" t="s">
        <v>5</v>
      </c>
      <c r="AG5663" s="104" t="s">
        <v>6</v>
      </c>
    </row>
    <row r="5664" spans="1:33" ht="20.100000000000001" customHeight="1">
      <c r="A5664" s="112" t="s">
        <v>1268</v>
      </c>
      <c r="B5664" s="113" t="s">
        <v>1269</v>
      </c>
      <c r="C5664" s="112" t="s">
        <v>8</v>
      </c>
      <c r="D5664" s="112" t="s">
        <v>55</v>
      </c>
      <c r="E5664" s="114">
        <v>1</v>
      </c>
      <c r="F5664" s="115">
        <f t="shared" ref="F5664" si="1495">IF(D5664="H",$K$9*AF5664,$K$10*AF5664)</f>
        <v>1.6724999999999999</v>
      </c>
      <c r="G5664" s="115">
        <f>TRUNC(F5664*E5664,2)</f>
        <v>1.67</v>
      </c>
      <c r="AA5664" s="6" t="s">
        <v>1268</v>
      </c>
      <c r="AB5664" s="6" t="s">
        <v>1269</v>
      </c>
      <c r="AC5664" s="6" t="s">
        <v>8</v>
      </c>
      <c r="AD5664" s="6" t="s">
        <v>55</v>
      </c>
      <c r="AE5664" s="6">
        <v>1</v>
      </c>
      <c r="AF5664" s="104">
        <v>2.23</v>
      </c>
      <c r="AG5664" s="104">
        <v>2.23</v>
      </c>
    </row>
    <row r="5665" spans="1:33" ht="15" customHeight="1">
      <c r="A5665" s="107"/>
      <c r="B5665" s="107"/>
      <c r="C5665" s="107"/>
      <c r="D5665" s="107"/>
      <c r="E5665" s="116" t="s">
        <v>75</v>
      </c>
      <c r="F5665" s="116"/>
      <c r="G5665" s="117">
        <f>SUM(G5664)</f>
        <v>1.67</v>
      </c>
      <c r="AE5665" s="6" t="s">
        <v>75</v>
      </c>
      <c r="AG5665" s="104">
        <v>2.23</v>
      </c>
    </row>
    <row r="5666" spans="1:33" ht="15" customHeight="1">
      <c r="A5666" s="110" t="s">
        <v>96</v>
      </c>
      <c r="B5666" s="110"/>
      <c r="C5666" s="111" t="s">
        <v>2</v>
      </c>
      <c r="D5666" s="111" t="s">
        <v>3</v>
      </c>
      <c r="E5666" s="111" t="s">
        <v>4</v>
      </c>
      <c r="F5666" s="111" t="s">
        <v>5</v>
      </c>
      <c r="G5666" s="111" t="s">
        <v>6</v>
      </c>
      <c r="AA5666" s="6" t="s">
        <v>96</v>
      </c>
      <c r="AC5666" s="6" t="s">
        <v>2</v>
      </c>
      <c r="AD5666" s="6" t="s">
        <v>3</v>
      </c>
      <c r="AE5666" s="6" t="s">
        <v>4</v>
      </c>
      <c r="AF5666" s="104" t="s">
        <v>5</v>
      </c>
      <c r="AG5666" s="104" t="s">
        <v>6</v>
      </c>
    </row>
    <row r="5667" spans="1:33" ht="15" customHeight="1">
      <c r="A5667" s="112" t="s">
        <v>1085</v>
      </c>
      <c r="B5667" s="113" t="s">
        <v>1743</v>
      </c>
      <c r="C5667" s="112" t="s">
        <v>8</v>
      </c>
      <c r="D5667" s="112" t="s">
        <v>36</v>
      </c>
      <c r="E5667" s="114">
        <v>0.29099999999999998</v>
      </c>
      <c r="F5667" s="115">
        <f t="shared" ref="F5667:F5668" si="1496">IF(D5667="H",$K$9*AF5667,$K$10*AF5667)</f>
        <v>13.5975</v>
      </c>
      <c r="G5667" s="115">
        <f t="shared" ref="G5667:G5668" si="1497">TRUNC(F5667*E5667,2)</f>
        <v>3.95</v>
      </c>
      <c r="AA5667" s="6" t="s">
        <v>1085</v>
      </c>
      <c r="AB5667" s="6" t="s">
        <v>1743</v>
      </c>
      <c r="AC5667" s="6" t="s">
        <v>8</v>
      </c>
      <c r="AD5667" s="6" t="s">
        <v>36</v>
      </c>
      <c r="AE5667" s="6">
        <v>0.29099999999999998</v>
      </c>
      <c r="AF5667" s="104">
        <v>18.13</v>
      </c>
      <c r="AG5667" s="104">
        <v>5.27</v>
      </c>
    </row>
    <row r="5668" spans="1:33" ht="15" customHeight="1">
      <c r="A5668" s="112" t="s">
        <v>1086</v>
      </c>
      <c r="B5668" s="113" t="s">
        <v>1744</v>
      </c>
      <c r="C5668" s="112" t="s">
        <v>8</v>
      </c>
      <c r="D5668" s="112" t="s">
        <v>36</v>
      </c>
      <c r="E5668" s="114">
        <v>0.29099999999999998</v>
      </c>
      <c r="F5668" s="115">
        <f t="shared" si="1496"/>
        <v>16.484999999999999</v>
      </c>
      <c r="G5668" s="115">
        <f t="shared" si="1497"/>
        <v>4.79</v>
      </c>
      <c r="AA5668" s="6" t="s">
        <v>1086</v>
      </c>
      <c r="AB5668" s="6" t="s">
        <v>1744</v>
      </c>
      <c r="AC5668" s="6" t="s">
        <v>8</v>
      </c>
      <c r="AD5668" s="6" t="s">
        <v>36</v>
      </c>
      <c r="AE5668" s="6">
        <v>0.29099999999999998</v>
      </c>
      <c r="AF5668" s="104">
        <v>21.98</v>
      </c>
      <c r="AG5668" s="104">
        <v>6.39</v>
      </c>
    </row>
    <row r="5669" spans="1:33" ht="18" customHeight="1">
      <c r="A5669" s="107"/>
      <c r="B5669" s="107"/>
      <c r="C5669" s="107"/>
      <c r="D5669" s="107"/>
      <c r="E5669" s="116" t="s">
        <v>99</v>
      </c>
      <c r="F5669" s="116"/>
      <c r="G5669" s="117">
        <f>SUM(G5667:G5668)</f>
        <v>8.74</v>
      </c>
      <c r="AE5669" s="6" t="s">
        <v>99</v>
      </c>
      <c r="AG5669" s="104">
        <v>11.66</v>
      </c>
    </row>
    <row r="5670" spans="1:33" ht="15" customHeight="1">
      <c r="A5670" s="110" t="s">
        <v>18</v>
      </c>
      <c r="B5670" s="110"/>
      <c r="C5670" s="111" t="s">
        <v>2</v>
      </c>
      <c r="D5670" s="111" t="s">
        <v>3</v>
      </c>
      <c r="E5670" s="111" t="s">
        <v>4</v>
      </c>
      <c r="F5670" s="111" t="s">
        <v>5</v>
      </c>
      <c r="G5670" s="111" t="s">
        <v>6</v>
      </c>
      <c r="AA5670" s="6" t="s">
        <v>18</v>
      </c>
      <c r="AC5670" s="6" t="s">
        <v>2</v>
      </c>
      <c r="AD5670" s="6" t="s">
        <v>3</v>
      </c>
      <c r="AE5670" s="6" t="s">
        <v>4</v>
      </c>
      <c r="AF5670" s="104" t="s">
        <v>5</v>
      </c>
      <c r="AG5670" s="104" t="s">
        <v>6</v>
      </c>
    </row>
    <row r="5671" spans="1:33" ht="20.100000000000001" customHeight="1">
      <c r="A5671" s="112" t="s">
        <v>661</v>
      </c>
      <c r="B5671" s="113" t="s">
        <v>662</v>
      </c>
      <c r="C5671" s="112" t="s">
        <v>8</v>
      </c>
      <c r="D5671" s="112" t="s">
        <v>102</v>
      </c>
      <c r="E5671" s="114">
        <v>8.9999999999999998E-4</v>
      </c>
      <c r="F5671" s="115">
        <f t="shared" ref="F5671" si="1498">IF(D5671="H",$K$9*AF5671,$K$10*AF5671)</f>
        <v>538.8075</v>
      </c>
      <c r="G5671" s="115">
        <f>TRUNC(F5671*E5671,2)</f>
        <v>0.48</v>
      </c>
      <c r="AA5671" s="6" t="s">
        <v>661</v>
      </c>
      <c r="AB5671" s="6" t="s">
        <v>662</v>
      </c>
      <c r="AC5671" s="6" t="s">
        <v>8</v>
      </c>
      <c r="AD5671" s="6" t="s">
        <v>102</v>
      </c>
      <c r="AE5671" s="6">
        <v>8.9999999999999998E-4</v>
      </c>
      <c r="AF5671" s="104">
        <v>718.41</v>
      </c>
      <c r="AG5671" s="104">
        <v>0.64</v>
      </c>
    </row>
    <row r="5672" spans="1:33" ht="15" customHeight="1">
      <c r="A5672" s="107"/>
      <c r="B5672" s="107"/>
      <c r="C5672" s="107"/>
      <c r="D5672" s="107"/>
      <c r="E5672" s="116" t="s">
        <v>20</v>
      </c>
      <c r="F5672" s="116"/>
      <c r="G5672" s="117">
        <f>SUM(G5671)</f>
        <v>0.48</v>
      </c>
      <c r="AE5672" s="6" t="s">
        <v>20</v>
      </c>
      <c r="AG5672" s="104">
        <v>0.64</v>
      </c>
    </row>
    <row r="5673" spans="1:33" ht="15" customHeight="1">
      <c r="A5673" s="107"/>
      <c r="B5673" s="107"/>
      <c r="C5673" s="107"/>
      <c r="D5673" s="107"/>
      <c r="E5673" s="118" t="s">
        <v>21</v>
      </c>
      <c r="F5673" s="118"/>
      <c r="G5673" s="119">
        <f>G5672+G5669+G5665</f>
        <v>10.89</v>
      </c>
      <c r="AE5673" s="6" t="s">
        <v>21</v>
      </c>
      <c r="AG5673" s="104">
        <v>14.53</v>
      </c>
    </row>
    <row r="5674" spans="1:33" ht="9.9499999999999993" customHeight="1">
      <c r="A5674" s="107"/>
      <c r="B5674" s="107"/>
      <c r="C5674" s="108"/>
      <c r="D5674" s="108"/>
      <c r="E5674" s="107"/>
      <c r="F5674" s="107"/>
      <c r="G5674" s="107"/>
    </row>
    <row r="5675" spans="1:33" ht="20.100000000000001" customHeight="1">
      <c r="A5675" s="109" t="s">
        <v>2211</v>
      </c>
      <c r="B5675" s="109"/>
      <c r="C5675" s="109"/>
      <c r="D5675" s="109"/>
      <c r="E5675" s="109"/>
      <c r="F5675" s="109"/>
      <c r="G5675" s="109"/>
      <c r="AA5675" s="6" t="s">
        <v>2211</v>
      </c>
    </row>
    <row r="5676" spans="1:33" ht="15" customHeight="1">
      <c r="A5676" s="110" t="s">
        <v>63</v>
      </c>
      <c r="B5676" s="110"/>
      <c r="C5676" s="111" t="s">
        <v>2</v>
      </c>
      <c r="D5676" s="111" t="s">
        <v>3</v>
      </c>
      <c r="E5676" s="111" t="s">
        <v>4</v>
      </c>
      <c r="F5676" s="111" t="s">
        <v>5</v>
      </c>
      <c r="G5676" s="111" t="s">
        <v>6</v>
      </c>
      <c r="AA5676" s="6" t="s">
        <v>63</v>
      </c>
      <c r="AC5676" s="6" t="s">
        <v>2</v>
      </c>
      <c r="AD5676" s="6" t="s">
        <v>3</v>
      </c>
      <c r="AE5676" s="6" t="s">
        <v>4</v>
      </c>
      <c r="AF5676" s="104" t="s">
        <v>5</v>
      </c>
      <c r="AG5676" s="104" t="s">
        <v>6</v>
      </c>
    </row>
    <row r="5677" spans="1:33" ht="20.100000000000001" customHeight="1">
      <c r="A5677" s="112" t="s">
        <v>1546</v>
      </c>
      <c r="B5677" s="113" t="s">
        <v>1547</v>
      </c>
      <c r="C5677" s="112" t="s">
        <v>8</v>
      </c>
      <c r="D5677" s="112" t="s">
        <v>55</v>
      </c>
      <c r="E5677" s="114">
        <v>1</v>
      </c>
      <c r="F5677" s="115">
        <f t="shared" ref="F5677" si="1499">IF(D5677="H",$K$9*AF5677,$K$10*AF5677)</f>
        <v>3.3224999999999998</v>
      </c>
      <c r="G5677" s="115">
        <f>TRUNC(F5677*E5677,2)</f>
        <v>3.32</v>
      </c>
      <c r="AA5677" s="6" t="s">
        <v>1546</v>
      </c>
      <c r="AB5677" s="6" t="s">
        <v>1547</v>
      </c>
      <c r="AC5677" s="6" t="s">
        <v>8</v>
      </c>
      <c r="AD5677" s="6" t="s">
        <v>55</v>
      </c>
      <c r="AE5677" s="6">
        <v>1</v>
      </c>
      <c r="AF5677" s="104">
        <v>4.43</v>
      </c>
      <c r="AG5677" s="104">
        <v>4.43</v>
      </c>
    </row>
    <row r="5678" spans="1:33" ht="15" customHeight="1">
      <c r="A5678" s="107"/>
      <c r="B5678" s="107"/>
      <c r="C5678" s="107"/>
      <c r="D5678" s="107"/>
      <c r="E5678" s="116" t="s">
        <v>75</v>
      </c>
      <c r="F5678" s="116"/>
      <c r="G5678" s="117">
        <f>SUM(G5677)</f>
        <v>3.32</v>
      </c>
      <c r="AE5678" s="6" t="s">
        <v>75</v>
      </c>
      <c r="AG5678" s="104">
        <v>4.43</v>
      </c>
    </row>
    <row r="5679" spans="1:33" ht="15" customHeight="1">
      <c r="A5679" s="110" t="s">
        <v>96</v>
      </c>
      <c r="B5679" s="110"/>
      <c r="C5679" s="111" t="s">
        <v>2</v>
      </c>
      <c r="D5679" s="111" t="s">
        <v>3</v>
      </c>
      <c r="E5679" s="111" t="s">
        <v>4</v>
      </c>
      <c r="F5679" s="111" t="s">
        <v>5</v>
      </c>
      <c r="G5679" s="111" t="s">
        <v>6</v>
      </c>
      <c r="AA5679" s="6" t="s">
        <v>96</v>
      </c>
      <c r="AC5679" s="6" t="s">
        <v>2</v>
      </c>
      <c r="AD5679" s="6" t="s">
        <v>3</v>
      </c>
      <c r="AE5679" s="6" t="s">
        <v>4</v>
      </c>
      <c r="AF5679" s="104" t="s">
        <v>5</v>
      </c>
      <c r="AG5679" s="104" t="s">
        <v>6</v>
      </c>
    </row>
    <row r="5680" spans="1:33" ht="15" customHeight="1">
      <c r="A5680" s="112" t="s">
        <v>1085</v>
      </c>
      <c r="B5680" s="113" t="s">
        <v>1743</v>
      </c>
      <c r="C5680" s="112" t="s">
        <v>8</v>
      </c>
      <c r="D5680" s="112" t="s">
        <v>36</v>
      </c>
      <c r="E5680" s="114">
        <v>0.30099999999999999</v>
      </c>
      <c r="F5680" s="115">
        <f t="shared" ref="F5680" si="1500">IF(D5680="H",$K$9*AF5680,$K$10*AF5680)</f>
        <v>13.5975</v>
      </c>
      <c r="G5680" s="115">
        <f t="shared" ref="G5680:G5681" si="1501">TRUNC(F5680*E5680,2)</f>
        <v>4.09</v>
      </c>
      <c r="AA5680" s="6" t="s">
        <v>1085</v>
      </c>
      <c r="AB5680" s="6" t="s">
        <v>1743</v>
      </c>
      <c r="AC5680" s="6" t="s">
        <v>8</v>
      </c>
      <c r="AD5680" s="6" t="s">
        <v>36</v>
      </c>
      <c r="AE5680" s="6">
        <v>0.30099999999999999</v>
      </c>
      <c r="AF5680" s="104">
        <v>18.13</v>
      </c>
      <c r="AG5680" s="104">
        <v>5.45</v>
      </c>
    </row>
    <row r="5681" spans="1:33" ht="15" customHeight="1">
      <c r="A5681" s="112" t="s">
        <v>1086</v>
      </c>
      <c r="B5681" s="113" t="s">
        <v>1744</v>
      </c>
      <c r="C5681" s="112" t="s">
        <v>8</v>
      </c>
      <c r="D5681" s="112" t="s">
        <v>36</v>
      </c>
      <c r="E5681" s="114">
        <v>0.30099999999999999</v>
      </c>
      <c r="F5681" s="115">
        <f t="shared" ref="F5681" si="1502">IF(D5681="H",$K$9*AF5681,$K$10*AF5681)</f>
        <v>16.484999999999999</v>
      </c>
      <c r="G5681" s="115">
        <f t="shared" si="1501"/>
        <v>4.96</v>
      </c>
      <c r="AA5681" s="6" t="s">
        <v>1086</v>
      </c>
      <c r="AB5681" s="6" t="s">
        <v>1744</v>
      </c>
      <c r="AC5681" s="6" t="s">
        <v>8</v>
      </c>
      <c r="AD5681" s="6" t="s">
        <v>36</v>
      </c>
      <c r="AE5681" s="6">
        <v>0.30099999999999999</v>
      </c>
      <c r="AF5681" s="104">
        <v>21.98</v>
      </c>
      <c r="AG5681" s="104">
        <v>6.61</v>
      </c>
    </row>
    <row r="5682" spans="1:33" ht="18" customHeight="1">
      <c r="A5682" s="107"/>
      <c r="B5682" s="107"/>
      <c r="C5682" s="107"/>
      <c r="D5682" s="107"/>
      <c r="E5682" s="116" t="s">
        <v>99</v>
      </c>
      <c r="F5682" s="116"/>
      <c r="G5682" s="117">
        <f>SUM(G5680:G5681)</f>
        <v>9.0500000000000007</v>
      </c>
      <c r="AE5682" s="6" t="s">
        <v>99</v>
      </c>
      <c r="AG5682" s="104">
        <v>12.06</v>
      </c>
    </row>
    <row r="5683" spans="1:33" ht="15" customHeight="1">
      <c r="A5683" s="110" t="s">
        <v>18</v>
      </c>
      <c r="B5683" s="110"/>
      <c r="C5683" s="111" t="s">
        <v>2</v>
      </c>
      <c r="D5683" s="111" t="s">
        <v>3</v>
      </c>
      <c r="E5683" s="111" t="s">
        <v>4</v>
      </c>
      <c r="F5683" s="111" t="s">
        <v>5</v>
      </c>
      <c r="G5683" s="111" t="s">
        <v>6</v>
      </c>
      <c r="AA5683" s="6" t="s">
        <v>18</v>
      </c>
      <c r="AC5683" s="6" t="s">
        <v>2</v>
      </c>
      <c r="AD5683" s="6" t="s">
        <v>3</v>
      </c>
      <c r="AE5683" s="6" t="s">
        <v>4</v>
      </c>
      <c r="AF5683" s="104" t="s">
        <v>5</v>
      </c>
      <c r="AG5683" s="104" t="s">
        <v>6</v>
      </c>
    </row>
    <row r="5684" spans="1:33" ht="20.100000000000001" customHeight="1">
      <c r="A5684" s="112" t="s">
        <v>661</v>
      </c>
      <c r="B5684" s="113" t="s">
        <v>662</v>
      </c>
      <c r="C5684" s="112" t="s">
        <v>8</v>
      </c>
      <c r="D5684" s="112" t="s">
        <v>102</v>
      </c>
      <c r="E5684" s="114">
        <v>1.1999999999999999E-3</v>
      </c>
      <c r="F5684" s="115">
        <f t="shared" ref="F5684" si="1503">IF(D5684="H",$K$9*AF5684,$K$10*AF5684)</f>
        <v>538.8075</v>
      </c>
      <c r="G5684" s="115">
        <f>TRUNC(F5684*E5684,2)</f>
        <v>0.64</v>
      </c>
      <c r="AA5684" s="6" t="s">
        <v>661</v>
      </c>
      <c r="AB5684" s="6" t="s">
        <v>662</v>
      </c>
      <c r="AC5684" s="6" t="s">
        <v>8</v>
      </c>
      <c r="AD5684" s="6" t="s">
        <v>102</v>
      </c>
      <c r="AE5684" s="6">
        <v>1.1999999999999999E-3</v>
      </c>
      <c r="AF5684" s="104">
        <v>718.41</v>
      </c>
      <c r="AG5684" s="104">
        <v>0.86</v>
      </c>
    </row>
    <row r="5685" spans="1:33" ht="15" customHeight="1">
      <c r="A5685" s="107"/>
      <c r="B5685" s="107"/>
      <c r="C5685" s="107"/>
      <c r="D5685" s="107"/>
      <c r="E5685" s="116" t="s">
        <v>20</v>
      </c>
      <c r="F5685" s="116"/>
      <c r="G5685" s="117">
        <f>SUM(G5684)</f>
        <v>0.64</v>
      </c>
      <c r="AE5685" s="6" t="s">
        <v>20</v>
      </c>
      <c r="AG5685" s="104">
        <v>0.86</v>
      </c>
    </row>
    <row r="5686" spans="1:33" ht="15" customHeight="1">
      <c r="A5686" s="107"/>
      <c r="B5686" s="107"/>
      <c r="C5686" s="107"/>
      <c r="D5686" s="107"/>
      <c r="E5686" s="118" t="s">
        <v>21</v>
      </c>
      <c r="F5686" s="118"/>
      <c r="G5686" s="119">
        <f>G5685+G5682+G5678</f>
        <v>13.010000000000002</v>
      </c>
      <c r="AE5686" s="6" t="s">
        <v>21</v>
      </c>
      <c r="AG5686" s="104">
        <v>17.350000000000001</v>
      </c>
    </row>
    <row r="5687" spans="1:33" ht="9.9499999999999993" customHeight="1">
      <c r="A5687" s="107"/>
      <c r="B5687" s="107"/>
      <c r="C5687" s="108"/>
      <c r="D5687" s="108"/>
      <c r="E5687" s="107"/>
      <c r="F5687" s="107"/>
      <c r="G5687" s="107"/>
    </row>
    <row r="5688" spans="1:33" ht="20.100000000000001" customHeight="1">
      <c r="A5688" s="109" t="s">
        <v>2210</v>
      </c>
      <c r="B5688" s="109"/>
      <c r="C5688" s="109"/>
      <c r="D5688" s="109"/>
      <c r="E5688" s="109"/>
      <c r="F5688" s="109"/>
      <c r="G5688" s="109"/>
      <c r="AA5688" s="6" t="s">
        <v>2210</v>
      </c>
    </row>
    <row r="5689" spans="1:33" ht="15" customHeight="1">
      <c r="A5689" s="110" t="s">
        <v>63</v>
      </c>
      <c r="B5689" s="110"/>
      <c r="C5689" s="111" t="s">
        <v>2</v>
      </c>
      <c r="D5689" s="111" t="s">
        <v>3</v>
      </c>
      <c r="E5689" s="111" t="s">
        <v>4</v>
      </c>
      <c r="F5689" s="111" t="s">
        <v>5</v>
      </c>
      <c r="G5689" s="111" t="s">
        <v>6</v>
      </c>
      <c r="AA5689" s="6" t="s">
        <v>63</v>
      </c>
      <c r="AC5689" s="6" t="s">
        <v>2</v>
      </c>
      <c r="AD5689" s="6" t="s">
        <v>3</v>
      </c>
      <c r="AE5689" s="6" t="s">
        <v>4</v>
      </c>
      <c r="AF5689" s="104" t="s">
        <v>5</v>
      </c>
      <c r="AG5689" s="104" t="s">
        <v>6</v>
      </c>
    </row>
    <row r="5690" spans="1:33" ht="15" customHeight="1">
      <c r="A5690" s="112" t="s">
        <v>874</v>
      </c>
      <c r="B5690" s="113" t="s">
        <v>875</v>
      </c>
      <c r="C5690" s="112" t="s">
        <v>8</v>
      </c>
      <c r="D5690" s="112" t="s">
        <v>55</v>
      </c>
      <c r="E5690" s="114">
        <v>38.691000000000003</v>
      </c>
      <c r="F5690" s="115">
        <f t="shared" ref="F5690" si="1504">IF(D5690="H",$K$9*AF5690,$K$10*AF5690)</f>
        <v>0.48</v>
      </c>
      <c r="G5690" s="115">
        <f>TRUNC(F5690*E5690,2)</f>
        <v>18.57</v>
      </c>
      <c r="AA5690" s="6" t="s">
        <v>874</v>
      </c>
      <c r="AB5690" s="6" t="s">
        <v>875</v>
      </c>
      <c r="AC5690" s="6" t="s">
        <v>8</v>
      </c>
      <c r="AD5690" s="6" t="s">
        <v>55</v>
      </c>
      <c r="AE5690" s="6">
        <v>38.691000000000003</v>
      </c>
      <c r="AF5690" s="104">
        <v>0.64</v>
      </c>
      <c r="AG5690" s="104">
        <v>24.76</v>
      </c>
    </row>
    <row r="5691" spans="1:33" ht="15" customHeight="1">
      <c r="A5691" s="107"/>
      <c r="B5691" s="107"/>
      <c r="C5691" s="107"/>
      <c r="D5691" s="107"/>
      <c r="E5691" s="116" t="s">
        <v>75</v>
      </c>
      <c r="F5691" s="116"/>
      <c r="G5691" s="117">
        <f>SUM(G5690)</f>
        <v>18.57</v>
      </c>
      <c r="AE5691" s="6" t="s">
        <v>75</v>
      </c>
      <c r="AG5691" s="104">
        <v>24.76</v>
      </c>
    </row>
    <row r="5692" spans="1:33" ht="15" customHeight="1">
      <c r="A5692" s="110" t="s">
        <v>96</v>
      </c>
      <c r="B5692" s="110"/>
      <c r="C5692" s="111" t="s">
        <v>2</v>
      </c>
      <c r="D5692" s="111" t="s">
        <v>3</v>
      </c>
      <c r="E5692" s="111" t="s">
        <v>4</v>
      </c>
      <c r="F5692" s="111" t="s">
        <v>5</v>
      </c>
      <c r="G5692" s="111" t="s">
        <v>6</v>
      </c>
      <c r="AA5692" s="6" t="s">
        <v>96</v>
      </c>
      <c r="AC5692" s="6" t="s">
        <v>2</v>
      </c>
      <c r="AD5692" s="6" t="s">
        <v>3</v>
      </c>
      <c r="AE5692" s="6" t="s">
        <v>4</v>
      </c>
      <c r="AF5692" s="104" t="s">
        <v>5</v>
      </c>
      <c r="AG5692" s="104" t="s">
        <v>6</v>
      </c>
    </row>
    <row r="5693" spans="1:33" ht="15" customHeight="1">
      <c r="A5693" s="112" t="s">
        <v>405</v>
      </c>
      <c r="B5693" s="113" t="s">
        <v>1728</v>
      </c>
      <c r="C5693" s="112" t="s">
        <v>8</v>
      </c>
      <c r="D5693" s="112" t="s">
        <v>36</v>
      </c>
      <c r="E5693" s="114">
        <v>1.2685999999999999</v>
      </c>
      <c r="F5693" s="115">
        <f t="shared" ref="F5693:F5694" si="1505">IF(D5693="H",$K$9*AF5693,$K$10*AF5693)</f>
        <v>16.297499999999999</v>
      </c>
      <c r="G5693" s="115">
        <f t="shared" ref="G5693:G5694" si="1506">TRUNC(F5693*E5693,2)</f>
        <v>20.67</v>
      </c>
      <c r="AA5693" s="6" t="s">
        <v>405</v>
      </c>
      <c r="AB5693" s="6" t="s">
        <v>1728</v>
      </c>
      <c r="AC5693" s="6" t="s">
        <v>8</v>
      </c>
      <c r="AD5693" s="6" t="s">
        <v>36</v>
      </c>
      <c r="AE5693" s="6">
        <v>1.2685999999999999</v>
      </c>
      <c r="AF5693" s="104">
        <v>21.73</v>
      </c>
      <c r="AG5693" s="104">
        <v>27.56</v>
      </c>
    </row>
    <row r="5694" spans="1:33" ht="15" customHeight="1">
      <c r="A5694" s="112" t="s">
        <v>127</v>
      </c>
      <c r="B5694" s="113" t="s">
        <v>1727</v>
      </c>
      <c r="C5694" s="112" t="s">
        <v>8</v>
      </c>
      <c r="D5694" s="112" t="s">
        <v>36</v>
      </c>
      <c r="E5694" s="114">
        <v>0.99670000000000003</v>
      </c>
      <c r="F5694" s="115">
        <f t="shared" si="1505"/>
        <v>12.84</v>
      </c>
      <c r="G5694" s="115">
        <f t="shared" si="1506"/>
        <v>12.79</v>
      </c>
      <c r="AA5694" s="6" t="s">
        <v>127</v>
      </c>
      <c r="AB5694" s="6" t="s">
        <v>1727</v>
      </c>
      <c r="AC5694" s="6" t="s">
        <v>8</v>
      </c>
      <c r="AD5694" s="6" t="s">
        <v>36</v>
      </c>
      <c r="AE5694" s="6">
        <v>0.99670000000000003</v>
      </c>
      <c r="AF5694" s="104">
        <v>17.12</v>
      </c>
      <c r="AG5694" s="104">
        <v>17.059999999999999</v>
      </c>
    </row>
    <row r="5695" spans="1:33" ht="18" customHeight="1">
      <c r="A5695" s="107"/>
      <c r="B5695" s="107"/>
      <c r="C5695" s="107"/>
      <c r="D5695" s="107"/>
      <c r="E5695" s="116" t="s">
        <v>99</v>
      </c>
      <c r="F5695" s="116"/>
      <c r="G5695" s="117">
        <f>SUM(G5693:G5694)</f>
        <v>33.46</v>
      </c>
      <c r="AE5695" s="6" t="s">
        <v>99</v>
      </c>
      <c r="AG5695" s="104">
        <v>44.62</v>
      </c>
    </row>
    <row r="5696" spans="1:33" ht="15" customHeight="1">
      <c r="A5696" s="110" t="s">
        <v>18</v>
      </c>
      <c r="B5696" s="110"/>
      <c r="C5696" s="111" t="s">
        <v>2</v>
      </c>
      <c r="D5696" s="111" t="s">
        <v>3</v>
      </c>
      <c r="E5696" s="111" t="s">
        <v>4</v>
      </c>
      <c r="F5696" s="111" t="s">
        <v>5</v>
      </c>
      <c r="G5696" s="111" t="s">
        <v>6</v>
      </c>
      <c r="AA5696" s="6" t="s">
        <v>18</v>
      </c>
      <c r="AC5696" s="6" t="s">
        <v>2</v>
      </c>
      <c r="AD5696" s="6" t="s">
        <v>3</v>
      </c>
      <c r="AE5696" s="6" t="s">
        <v>4</v>
      </c>
      <c r="AF5696" s="104" t="s">
        <v>5</v>
      </c>
      <c r="AG5696" s="104" t="s">
        <v>6</v>
      </c>
    </row>
    <row r="5697" spans="1:33" ht="29.1" customHeight="1">
      <c r="A5697" s="112" t="s">
        <v>876</v>
      </c>
      <c r="B5697" s="113" t="s">
        <v>877</v>
      </c>
      <c r="C5697" s="112" t="s">
        <v>8</v>
      </c>
      <c r="D5697" s="112" t="s">
        <v>102</v>
      </c>
      <c r="E5697" s="114">
        <v>2.7799999999999998E-2</v>
      </c>
      <c r="F5697" s="115">
        <f t="shared" ref="F5697:F5700" si="1507">IF(D5697="H",$K$9*AF5697,$K$10*AF5697)</f>
        <v>647.15250000000003</v>
      </c>
      <c r="G5697" s="115">
        <f t="shared" ref="G5697:G5700" si="1508">TRUNC(F5697*E5697,2)</f>
        <v>17.989999999999998</v>
      </c>
      <c r="AA5697" s="6" t="s">
        <v>876</v>
      </c>
      <c r="AB5697" s="6" t="s">
        <v>877</v>
      </c>
      <c r="AC5697" s="6" t="s">
        <v>8</v>
      </c>
      <c r="AD5697" s="6" t="s">
        <v>102</v>
      </c>
      <c r="AE5697" s="6">
        <v>2.7799999999999998E-2</v>
      </c>
      <c r="AF5697" s="104">
        <v>862.87</v>
      </c>
      <c r="AG5697" s="104">
        <v>23.98</v>
      </c>
    </row>
    <row r="5698" spans="1:33" ht="29.1" customHeight="1">
      <c r="A5698" s="112" t="s">
        <v>878</v>
      </c>
      <c r="B5698" s="113" t="s">
        <v>879</v>
      </c>
      <c r="C5698" s="112" t="s">
        <v>8</v>
      </c>
      <c r="D5698" s="112" t="s">
        <v>102</v>
      </c>
      <c r="E5698" s="114">
        <v>3.8999999999999998E-3</v>
      </c>
      <c r="F5698" s="115">
        <f t="shared" si="1507"/>
        <v>391.005</v>
      </c>
      <c r="G5698" s="115">
        <f t="shared" si="1508"/>
        <v>1.52</v>
      </c>
      <c r="AA5698" s="6" t="s">
        <v>878</v>
      </c>
      <c r="AB5698" s="6" t="s">
        <v>879</v>
      </c>
      <c r="AC5698" s="6" t="s">
        <v>8</v>
      </c>
      <c r="AD5698" s="6" t="s">
        <v>102</v>
      </c>
      <c r="AE5698" s="6">
        <v>3.8999999999999998E-3</v>
      </c>
      <c r="AF5698" s="104">
        <v>521.34</v>
      </c>
      <c r="AG5698" s="104">
        <v>2.0299999999999998</v>
      </c>
    </row>
    <row r="5699" spans="1:33" ht="20.100000000000001" customHeight="1">
      <c r="A5699" s="112" t="s">
        <v>1274</v>
      </c>
      <c r="B5699" s="113" t="s">
        <v>1275</v>
      </c>
      <c r="C5699" s="112" t="s">
        <v>8</v>
      </c>
      <c r="D5699" s="112" t="s">
        <v>102</v>
      </c>
      <c r="E5699" s="114">
        <v>1.7500000000000002E-2</v>
      </c>
      <c r="F5699" s="115">
        <f>0.75*AF5699</f>
        <v>2059.4025000000001</v>
      </c>
      <c r="G5699" s="115">
        <f t="shared" si="1508"/>
        <v>36.03</v>
      </c>
      <c r="AA5699" s="6" t="s">
        <v>1274</v>
      </c>
      <c r="AB5699" s="6" t="s">
        <v>1275</v>
      </c>
      <c r="AC5699" s="6" t="s">
        <v>8</v>
      </c>
      <c r="AD5699" s="6" t="s">
        <v>102</v>
      </c>
      <c r="AE5699" s="6">
        <v>1.7500000000000002E-2</v>
      </c>
      <c r="AF5699" s="104">
        <v>2745.87</v>
      </c>
      <c r="AG5699" s="104">
        <v>48.05</v>
      </c>
    </row>
    <row r="5700" spans="1:33" ht="20.100000000000001" customHeight="1">
      <c r="A5700" s="112" t="s">
        <v>1276</v>
      </c>
      <c r="B5700" s="113" t="s">
        <v>1277</v>
      </c>
      <c r="C5700" s="112" t="s">
        <v>8</v>
      </c>
      <c r="D5700" s="112" t="s">
        <v>102</v>
      </c>
      <c r="E5700" s="114">
        <v>3.5999999999999997E-2</v>
      </c>
      <c r="F5700" s="115">
        <f t="shared" si="1507"/>
        <v>307.5675</v>
      </c>
      <c r="G5700" s="115">
        <f t="shared" si="1508"/>
        <v>11.07</v>
      </c>
      <c r="AA5700" s="6" t="s">
        <v>1276</v>
      </c>
      <c r="AB5700" s="6" t="s">
        <v>1277</v>
      </c>
      <c r="AC5700" s="6" t="s">
        <v>8</v>
      </c>
      <c r="AD5700" s="6" t="s">
        <v>102</v>
      </c>
      <c r="AE5700" s="6">
        <v>3.5999999999999997E-2</v>
      </c>
      <c r="AF5700" s="104">
        <v>410.09</v>
      </c>
      <c r="AG5700" s="104">
        <v>14.76</v>
      </c>
    </row>
    <row r="5701" spans="1:33" ht="15" customHeight="1">
      <c r="A5701" s="107"/>
      <c r="B5701" s="107"/>
      <c r="C5701" s="107"/>
      <c r="D5701" s="107"/>
      <c r="E5701" s="116" t="s">
        <v>20</v>
      </c>
      <c r="F5701" s="116"/>
      <c r="G5701" s="117">
        <f>SUM(G5697:G5700)</f>
        <v>66.61</v>
      </c>
      <c r="AE5701" s="6" t="s">
        <v>20</v>
      </c>
      <c r="AG5701" s="104">
        <v>88.82</v>
      </c>
    </row>
    <row r="5702" spans="1:33" ht="15" customHeight="1">
      <c r="A5702" s="107"/>
      <c r="B5702" s="107"/>
      <c r="C5702" s="107"/>
      <c r="D5702" s="107"/>
      <c r="E5702" s="118" t="s">
        <v>21</v>
      </c>
      <c r="F5702" s="118"/>
      <c r="G5702" s="119">
        <f>G5701+G5695+G5691</f>
        <v>118.63999999999999</v>
      </c>
      <c r="AE5702" s="6" t="s">
        <v>21</v>
      </c>
      <c r="AG5702" s="104">
        <v>158.19999999999999</v>
      </c>
    </row>
    <row r="5703" spans="1:33" ht="9.9499999999999993" customHeight="1">
      <c r="A5703" s="107"/>
      <c r="B5703" s="107"/>
      <c r="C5703" s="108"/>
      <c r="D5703" s="108"/>
      <c r="E5703" s="107"/>
      <c r="F5703" s="107"/>
      <c r="G5703" s="107"/>
    </row>
    <row r="5704" spans="1:33" ht="20.100000000000001" customHeight="1">
      <c r="A5704" s="109" t="s">
        <v>2222</v>
      </c>
      <c r="B5704" s="109"/>
      <c r="C5704" s="109"/>
      <c r="D5704" s="109"/>
      <c r="E5704" s="109"/>
      <c r="F5704" s="109"/>
      <c r="G5704" s="109"/>
      <c r="AA5704" s="6" t="s">
        <v>2222</v>
      </c>
    </row>
    <row r="5705" spans="1:33" ht="15" customHeight="1">
      <c r="A5705" s="110" t="s">
        <v>63</v>
      </c>
      <c r="B5705" s="110"/>
      <c r="C5705" s="111" t="s">
        <v>2</v>
      </c>
      <c r="D5705" s="111" t="s">
        <v>3</v>
      </c>
      <c r="E5705" s="111" t="s">
        <v>4</v>
      </c>
      <c r="F5705" s="111" t="s">
        <v>5</v>
      </c>
      <c r="G5705" s="111" t="s">
        <v>6</v>
      </c>
      <c r="AA5705" s="6" t="s">
        <v>63</v>
      </c>
      <c r="AC5705" s="6" t="s">
        <v>2</v>
      </c>
      <c r="AD5705" s="6" t="s">
        <v>3</v>
      </c>
      <c r="AE5705" s="6" t="s">
        <v>4</v>
      </c>
      <c r="AF5705" s="104" t="s">
        <v>5</v>
      </c>
      <c r="AG5705" s="104" t="s">
        <v>6</v>
      </c>
    </row>
    <row r="5706" spans="1:33" ht="15" customHeight="1">
      <c r="A5706" s="112">
        <v>38084</v>
      </c>
      <c r="B5706" s="113" t="s">
        <v>2231</v>
      </c>
      <c r="C5706" s="112" t="s">
        <v>8</v>
      </c>
      <c r="D5706" s="112" t="s">
        <v>55</v>
      </c>
      <c r="E5706" s="114" t="s">
        <v>2010</v>
      </c>
      <c r="F5706" s="115">
        <f>0.75*AF5706</f>
        <v>12.502500000000001</v>
      </c>
      <c r="G5706" s="115">
        <f t="shared" ref="G5706:G5708" si="1509">TRUNC(F5706*E5706,2)</f>
        <v>12.5</v>
      </c>
      <c r="AA5706" s="6">
        <v>38084</v>
      </c>
      <c r="AB5706" s="6" t="s">
        <v>2231</v>
      </c>
      <c r="AC5706" s="6" t="s">
        <v>8</v>
      </c>
      <c r="AD5706" s="6" t="s">
        <v>55</v>
      </c>
      <c r="AE5706" s="6" t="s">
        <v>2010</v>
      </c>
      <c r="AF5706" s="104" t="s">
        <v>2232</v>
      </c>
      <c r="AG5706" s="104">
        <v>16.670000000000002</v>
      </c>
    </row>
    <row r="5707" spans="1:33" ht="15" customHeight="1">
      <c r="A5707" s="112">
        <v>13429</v>
      </c>
      <c r="B5707" s="113" t="s">
        <v>1656</v>
      </c>
      <c r="C5707" s="112" t="s">
        <v>48</v>
      </c>
      <c r="D5707" s="112" t="s">
        <v>55</v>
      </c>
      <c r="E5707" s="114" t="s">
        <v>2010</v>
      </c>
      <c r="F5707" s="115">
        <f>0.75*AF5707</f>
        <v>0.375</v>
      </c>
      <c r="G5707" s="115">
        <f t="shared" si="1509"/>
        <v>0.37</v>
      </c>
      <c r="AA5707" s="6">
        <v>13429</v>
      </c>
      <c r="AB5707" s="6" t="s">
        <v>1656</v>
      </c>
      <c r="AC5707" s="6" t="s">
        <v>48</v>
      </c>
      <c r="AD5707" s="6" t="s">
        <v>55</v>
      </c>
      <c r="AE5707" s="6" t="s">
        <v>2010</v>
      </c>
      <c r="AF5707" s="104" t="s">
        <v>2233</v>
      </c>
      <c r="AG5707" s="104">
        <v>0.5</v>
      </c>
    </row>
    <row r="5708" spans="1:33" ht="20.100000000000001" customHeight="1">
      <c r="A5708" s="112">
        <v>1872</v>
      </c>
      <c r="B5708" s="113" t="s">
        <v>1541</v>
      </c>
      <c r="C5708" s="112" t="s">
        <v>8</v>
      </c>
      <c r="D5708" s="112" t="s">
        <v>55</v>
      </c>
      <c r="E5708" s="114" t="s">
        <v>2010</v>
      </c>
      <c r="F5708" s="115">
        <f t="shared" ref="F5706:F5708" si="1510">IF(D5708="H",$K$9*AF5708,$K$10*AF5708)</f>
        <v>1.6724999999999999</v>
      </c>
      <c r="G5708" s="115">
        <f t="shared" si="1509"/>
        <v>1.67</v>
      </c>
      <c r="AA5708" s="6">
        <v>1872</v>
      </c>
      <c r="AB5708" s="6" t="s">
        <v>1541</v>
      </c>
      <c r="AC5708" s="6" t="s">
        <v>8</v>
      </c>
      <c r="AD5708" s="6" t="s">
        <v>55</v>
      </c>
      <c r="AE5708" s="6" t="s">
        <v>2010</v>
      </c>
      <c r="AF5708" s="104" t="s">
        <v>2199</v>
      </c>
      <c r="AG5708" s="104">
        <v>2.23</v>
      </c>
    </row>
    <row r="5709" spans="1:33" ht="15" customHeight="1">
      <c r="A5709" s="107"/>
      <c r="B5709" s="107"/>
      <c r="C5709" s="107"/>
      <c r="D5709" s="107"/>
      <c r="E5709" s="116" t="s">
        <v>75</v>
      </c>
      <c r="F5709" s="116"/>
      <c r="G5709" s="117">
        <f>SUM(G5706:G5708)</f>
        <v>14.54</v>
      </c>
      <c r="AE5709" s="6" t="s">
        <v>75</v>
      </c>
      <c r="AG5709" s="104">
        <v>19.400000000000002</v>
      </c>
    </row>
    <row r="5710" spans="1:33" ht="15" customHeight="1">
      <c r="A5710" s="110" t="s">
        <v>14</v>
      </c>
      <c r="B5710" s="110"/>
      <c r="C5710" s="111" t="s">
        <v>2</v>
      </c>
      <c r="D5710" s="111" t="s">
        <v>3</v>
      </c>
      <c r="E5710" s="111" t="s">
        <v>4</v>
      </c>
      <c r="F5710" s="111" t="s">
        <v>5</v>
      </c>
      <c r="G5710" s="111" t="s">
        <v>6</v>
      </c>
      <c r="AA5710" s="6" t="s">
        <v>14</v>
      </c>
      <c r="AC5710" s="6" t="s">
        <v>2</v>
      </c>
      <c r="AD5710" s="6" t="s">
        <v>3</v>
      </c>
      <c r="AE5710" s="6" t="s">
        <v>4</v>
      </c>
      <c r="AF5710" s="104" t="s">
        <v>5</v>
      </c>
      <c r="AG5710" s="104" t="s">
        <v>6</v>
      </c>
    </row>
    <row r="5711" spans="1:33" ht="15" customHeight="1">
      <c r="A5711" s="112" t="s">
        <v>1086</v>
      </c>
      <c r="B5711" s="113" t="s">
        <v>1744</v>
      </c>
      <c r="C5711" s="112" t="s">
        <v>8</v>
      </c>
      <c r="D5711" s="112" t="s">
        <v>36</v>
      </c>
      <c r="E5711" s="114">
        <v>0.3</v>
      </c>
      <c r="F5711" s="115">
        <f t="shared" ref="F5711" si="1511">IF(D5711="H",$K$9*AF5711,$K$10*AF5711)</f>
        <v>16.484999999999999</v>
      </c>
      <c r="G5711" s="115">
        <f>TRUNC(F5711*E5711,2)</f>
        <v>4.9400000000000004</v>
      </c>
      <c r="AA5711" s="6" t="s">
        <v>1086</v>
      </c>
      <c r="AB5711" s="6" t="s">
        <v>1744</v>
      </c>
      <c r="AC5711" s="6" t="s">
        <v>8</v>
      </c>
      <c r="AD5711" s="6" t="s">
        <v>36</v>
      </c>
      <c r="AE5711" s="6">
        <v>0.3</v>
      </c>
      <c r="AF5711" s="104">
        <v>21.98</v>
      </c>
      <c r="AG5711" s="104">
        <v>6.59</v>
      </c>
    </row>
    <row r="5712" spans="1:33" ht="15" customHeight="1">
      <c r="A5712" s="107"/>
      <c r="B5712" s="107"/>
      <c r="C5712" s="107"/>
      <c r="D5712" s="107"/>
      <c r="E5712" s="116" t="s">
        <v>17</v>
      </c>
      <c r="F5712" s="116"/>
      <c r="G5712" s="117">
        <f>SUM(G5710:G5711)</f>
        <v>4.9400000000000004</v>
      </c>
      <c r="AE5712" s="6" t="s">
        <v>17</v>
      </c>
      <c r="AG5712" s="104">
        <v>6.59</v>
      </c>
    </row>
    <row r="5713" spans="1:33" ht="15" customHeight="1">
      <c r="A5713" s="107"/>
      <c r="B5713" s="107"/>
      <c r="C5713" s="107"/>
      <c r="D5713" s="107"/>
      <c r="E5713" s="118" t="s">
        <v>21</v>
      </c>
      <c r="F5713" s="118"/>
      <c r="G5713" s="119">
        <f>G5712+G5709</f>
        <v>19.48</v>
      </c>
      <c r="AE5713" s="6" t="s">
        <v>21</v>
      </c>
      <c r="AG5713" s="104">
        <v>25.990000000000002</v>
      </c>
    </row>
    <row r="5714" spans="1:33" ht="9.9499999999999993" customHeight="1">
      <c r="A5714" s="107"/>
      <c r="B5714" s="107"/>
      <c r="C5714" s="108"/>
      <c r="D5714" s="108"/>
      <c r="E5714" s="107"/>
      <c r="F5714" s="107"/>
      <c r="G5714" s="107"/>
    </row>
    <row r="5715" spans="1:33" ht="20.100000000000001" customHeight="1">
      <c r="A5715" s="109" t="s">
        <v>2223</v>
      </c>
      <c r="B5715" s="109"/>
      <c r="C5715" s="109"/>
      <c r="D5715" s="109"/>
      <c r="E5715" s="109"/>
      <c r="F5715" s="109"/>
      <c r="G5715" s="109"/>
      <c r="AA5715" s="6" t="s">
        <v>2223</v>
      </c>
    </row>
    <row r="5716" spans="1:33" ht="15" customHeight="1">
      <c r="A5716" s="110" t="s">
        <v>63</v>
      </c>
      <c r="B5716" s="110"/>
      <c r="C5716" s="111" t="s">
        <v>2</v>
      </c>
      <c r="D5716" s="111" t="s">
        <v>3</v>
      </c>
      <c r="E5716" s="111" t="s">
        <v>4</v>
      </c>
      <c r="F5716" s="111" t="s">
        <v>5</v>
      </c>
      <c r="G5716" s="111" t="s">
        <v>6</v>
      </c>
      <c r="AA5716" s="6" t="s">
        <v>63</v>
      </c>
      <c r="AC5716" s="6" t="s">
        <v>2</v>
      </c>
      <c r="AD5716" s="6" t="s">
        <v>3</v>
      </c>
      <c r="AE5716" s="6" t="s">
        <v>4</v>
      </c>
      <c r="AF5716" s="104" t="s">
        <v>5</v>
      </c>
      <c r="AG5716" s="104" t="s">
        <v>6</v>
      </c>
    </row>
    <row r="5717" spans="1:33" ht="15" customHeight="1">
      <c r="A5717" s="112" t="s">
        <v>1657</v>
      </c>
      <c r="B5717" s="113" t="s">
        <v>1658</v>
      </c>
      <c r="C5717" s="112" t="s">
        <v>8</v>
      </c>
      <c r="D5717" s="112" t="s">
        <v>87</v>
      </c>
      <c r="E5717" s="114">
        <v>1.05</v>
      </c>
      <c r="F5717" s="115">
        <f t="shared" ref="F5717" si="1512">IF(D5717="H",$K$9*AF5717,$K$10*AF5717)</f>
        <v>1.8975</v>
      </c>
      <c r="G5717" s="115">
        <f>TRUNC(F5717*E5717,2)</f>
        <v>1.99</v>
      </c>
      <c r="AA5717" s="6" t="s">
        <v>1657</v>
      </c>
      <c r="AB5717" s="6" t="s">
        <v>1658</v>
      </c>
      <c r="AC5717" s="6" t="s">
        <v>8</v>
      </c>
      <c r="AD5717" s="6" t="s">
        <v>87</v>
      </c>
      <c r="AE5717" s="6">
        <v>1.05</v>
      </c>
      <c r="AF5717" s="104">
        <v>2.5299999999999998</v>
      </c>
      <c r="AG5717" s="104">
        <v>2.65</v>
      </c>
    </row>
    <row r="5718" spans="1:33" ht="15" customHeight="1">
      <c r="A5718" s="107"/>
      <c r="B5718" s="107"/>
      <c r="C5718" s="107"/>
      <c r="D5718" s="107"/>
      <c r="E5718" s="116" t="s">
        <v>75</v>
      </c>
      <c r="F5718" s="116"/>
      <c r="G5718" s="117">
        <f>SUM(G5716:G5717)</f>
        <v>1.99</v>
      </c>
      <c r="AE5718" s="6" t="s">
        <v>75</v>
      </c>
      <c r="AG5718" s="104">
        <v>2.65</v>
      </c>
    </row>
    <row r="5719" spans="1:33" ht="15" customHeight="1">
      <c r="A5719" s="110" t="s">
        <v>96</v>
      </c>
      <c r="B5719" s="110"/>
      <c r="C5719" s="111" t="s">
        <v>2</v>
      </c>
      <c r="D5719" s="111" t="s">
        <v>3</v>
      </c>
      <c r="E5719" s="111" t="s">
        <v>4</v>
      </c>
      <c r="F5719" s="111" t="s">
        <v>5</v>
      </c>
      <c r="G5719" s="111" t="s">
        <v>6</v>
      </c>
      <c r="AA5719" s="6" t="s">
        <v>96</v>
      </c>
      <c r="AC5719" s="6" t="s">
        <v>2</v>
      </c>
      <c r="AD5719" s="6" t="s">
        <v>3</v>
      </c>
      <c r="AE5719" s="6" t="s">
        <v>4</v>
      </c>
      <c r="AF5719" s="104" t="s">
        <v>5</v>
      </c>
      <c r="AG5719" s="104" t="s">
        <v>6</v>
      </c>
    </row>
    <row r="5720" spans="1:33" ht="15" customHeight="1">
      <c r="A5720" s="112" t="s">
        <v>1085</v>
      </c>
      <c r="B5720" s="113" t="s">
        <v>1743</v>
      </c>
      <c r="C5720" s="112" t="s">
        <v>8</v>
      </c>
      <c r="D5720" s="112" t="s">
        <v>36</v>
      </c>
      <c r="E5720" s="114">
        <v>7.4800000000000005E-2</v>
      </c>
      <c r="F5720" s="115">
        <f t="shared" ref="F5720:F5721" si="1513">IF(D5720="H",$K$9*AF5720,$K$10*AF5720)</f>
        <v>13.5975</v>
      </c>
      <c r="G5720" s="115">
        <f t="shared" ref="G5720:G5721" si="1514">TRUNC(F5720*E5720,2)</f>
        <v>1.01</v>
      </c>
      <c r="AA5720" s="6" t="s">
        <v>1085</v>
      </c>
      <c r="AB5720" s="6" t="s">
        <v>1743</v>
      </c>
      <c r="AC5720" s="6" t="s">
        <v>8</v>
      </c>
      <c r="AD5720" s="6" t="s">
        <v>36</v>
      </c>
      <c r="AE5720" s="6">
        <v>7.4800000000000005E-2</v>
      </c>
      <c r="AF5720" s="104">
        <v>18.13</v>
      </c>
      <c r="AG5720" s="104">
        <v>1.35</v>
      </c>
    </row>
    <row r="5721" spans="1:33" ht="15" customHeight="1">
      <c r="A5721" s="112" t="s">
        <v>1086</v>
      </c>
      <c r="B5721" s="113" t="s">
        <v>1744</v>
      </c>
      <c r="C5721" s="112" t="s">
        <v>8</v>
      </c>
      <c r="D5721" s="112" t="s">
        <v>36</v>
      </c>
      <c r="E5721" s="114">
        <v>7.4800000000000005E-2</v>
      </c>
      <c r="F5721" s="115">
        <f t="shared" si="1513"/>
        <v>16.484999999999999</v>
      </c>
      <c r="G5721" s="115">
        <f t="shared" si="1514"/>
        <v>1.23</v>
      </c>
      <c r="AA5721" s="6" t="s">
        <v>1086</v>
      </c>
      <c r="AB5721" s="6" t="s">
        <v>1744</v>
      </c>
      <c r="AC5721" s="6" t="s">
        <v>8</v>
      </c>
      <c r="AD5721" s="6" t="s">
        <v>36</v>
      </c>
      <c r="AE5721" s="6">
        <v>7.4800000000000005E-2</v>
      </c>
      <c r="AF5721" s="104">
        <v>21.98</v>
      </c>
      <c r="AG5721" s="104">
        <v>1.64</v>
      </c>
    </row>
    <row r="5722" spans="1:33" ht="18" customHeight="1">
      <c r="A5722" s="107"/>
      <c r="B5722" s="107"/>
      <c r="C5722" s="107"/>
      <c r="D5722" s="107"/>
      <c r="E5722" s="116" t="s">
        <v>99</v>
      </c>
      <c r="F5722" s="116"/>
      <c r="G5722" s="117">
        <f>SUM(G5720:G5721)</f>
        <v>2.2400000000000002</v>
      </c>
      <c r="AE5722" s="6" t="s">
        <v>99</v>
      </c>
      <c r="AG5722" s="104">
        <v>2.99</v>
      </c>
    </row>
    <row r="5723" spans="1:33" ht="15" customHeight="1">
      <c r="A5723" s="107"/>
      <c r="B5723" s="107"/>
      <c r="C5723" s="107"/>
      <c r="D5723" s="107"/>
      <c r="E5723" s="118" t="s">
        <v>21</v>
      </c>
      <c r="F5723" s="118"/>
      <c r="G5723" s="119">
        <f>G5722+G5718</f>
        <v>4.2300000000000004</v>
      </c>
      <c r="AE5723" s="6" t="s">
        <v>21</v>
      </c>
      <c r="AG5723" s="104">
        <v>5.64</v>
      </c>
    </row>
    <row r="5724" spans="1:33" ht="9.9499999999999993" customHeight="1">
      <c r="A5724" s="107"/>
      <c r="B5724" s="107"/>
      <c r="C5724" s="108"/>
      <c r="D5724" s="108"/>
      <c r="E5724" s="107"/>
      <c r="F5724" s="107"/>
      <c r="G5724" s="107"/>
    </row>
    <row r="5725" spans="1:33" ht="20.100000000000001" customHeight="1">
      <c r="A5725" s="109" t="s">
        <v>2230</v>
      </c>
      <c r="B5725" s="109"/>
      <c r="C5725" s="109"/>
      <c r="D5725" s="109"/>
      <c r="E5725" s="109"/>
      <c r="F5725" s="109"/>
      <c r="G5725" s="109"/>
      <c r="AA5725" s="6" t="s">
        <v>2230</v>
      </c>
    </row>
    <row r="5726" spans="1:33" ht="15" customHeight="1">
      <c r="A5726" s="110" t="s">
        <v>2227</v>
      </c>
      <c r="B5726" s="110"/>
      <c r="C5726" s="111" t="s">
        <v>2</v>
      </c>
      <c r="D5726" s="111" t="s">
        <v>3</v>
      </c>
      <c r="E5726" s="111" t="s">
        <v>4</v>
      </c>
      <c r="F5726" s="111" t="s">
        <v>5</v>
      </c>
      <c r="G5726" s="111" t="s">
        <v>6</v>
      </c>
      <c r="AA5726" s="6" t="s">
        <v>2227</v>
      </c>
      <c r="AC5726" s="6" t="s">
        <v>2</v>
      </c>
      <c r="AD5726" s="6" t="s">
        <v>3</v>
      </c>
      <c r="AE5726" s="6" t="s">
        <v>4</v>
      </c>
      <c r="AF5726" s="104" t="s">
        <v>5</v>
      </c>
      <c r="AG5726" s="104" t="s">
        <v>6</v>
      </c>
    </row>
    <row r="5727" spans="1:33">
      <c r="A5727" s="112"/>
      <c r="B5727" s="113" t="s">
        <v>2229</v>
      </c>
      <c r="C5727" s="112" t="s">
        <v>2124</v>
      </c>
      <c r="D5727" s="112" t="s">
        <v>55</v>
      </c>
      <c r="E5727" s="114">
        <v>1</v>
      </c>
      <c r="F5727" s="115">
        <f t="shared" ref="F5727" si="1515">IF(D5727="H",$K$9*AF5727,$K$10*AF5727)</f>
        <v>660.0675</v>
      </c>
      <c r="G5727" s="115">
        <f t="shared" ref="G5727" si="1516">ROUND(F5727*E5727,2)</f>
        <v>660.07</v>
      </c>
      <c r="AB5727" s="6" t="s">
        <v>2229</v>
      </c>
      <c r="AC5727" s="6" t="s">
        <v>2124</v>
      </c>
      <c r="AD5727" s="6" t="s">
        <v>55</v>
      </c>
      <c r="AE5727" s="6">
        <v>1</v>
      </c>
      <c r="AF5727" s="104">
        <v>880.09</v>
      </c>
      <c r="AG5727" s="104">
        <v>880.09</v>
      </c>
    </row>
    <row r="5728" spans="1:33" ht="15" customHeight="1">
      <c r="A5728" s="107"/>
      <c r="B5728" s="107"/>
      <c r="C5728" s="107"/>
      <c r="D5728" s="107"/>
      <c r="E5728" s="116" t="s">
        <v>2228</v>
      </c>
      <c r="F5728" s="116"/>
      <c r="G5728" s="117">
        <f>SUM(G5726:G5727)</f>
        <v>660.07</v>
      </c>
      <c r="AE5728" s="6" t="s">
        <v>2228</v>
      </c>
      <c r="AG5728" s="104">
        <v>880.09</v>
      </c>
    </row>
    <row r="5729" spans="1:33" ht="15" customHeight="1">
      <c r="A5729" s="110" t="s">
        <v>96</v>
      </c>
      <c r="B5729" s="110"/>
      <c r="C5729" s="111" t="s">
        <v>2</v>
      </c>
      <c r="D5729" s="111" t="s">
        <v>3</v>
      </c>
      <c r="E5729" s="111" t="s">
        <v>4</v>
      </c>
      <c r="F5729" s="111" t="s">
        <v>5</v>
      </c>
      <c r="G5729" s="111" t="s">
        <v>6</v>
      </c>
      <c r="AA5729" s="6" t="s">
        <v>96</v>
      </c>
      <c r="AC5729" s="6" t="s">
        <v>2</v>
      </c>
      <c r="AD5729" s="6" t="s">
        <v>3</v>
      </c>
      <c r="AE5729" s="6" t="s">
        <v>4</v>
      </c>
      <c r="AF5729" s="104" t="s">
        <v>5</v>
      </c>
      <c r="AG5729" s="104" t="s">
        <v>6</v>
      </c>
    </row>
    <row r="5730" spans="1:33">
      <c r="A5730" s="112">
        <v>88264</v>
      </c>
      <c r="B5730" s="113" t="s">
        <v>2073</v>
      </c>
      <c r="C5730" s="112" t="s">
        <v>8</v>
      </c>
      <c r="D5730" s="112" t="s">
        <v>36</v>
      </c>
      <c r="E5730" s="114">
        <v>5</v>
      </c>
      <c r="F5730" s="115">
        <f t="shared" ref="F5730" si="1517">IF(D5730="H",$K$9*AF5730,$K$10*AF5730)</f>
        <v>16.484999999999999</v>
      </c>
      <c r="G5730" s="115">
        <f t="shared" ref="G5730" si="1518">ROUND(F5730*E5730,2)</f>
        <v>82.43</v>
      </c>
      <c r="AA5730" s="6">
        <v>88264</v>
      </c>
      <c r="AB5730" s="6" t="s">
        <v>2073</v>
      </c>
      <c r="AC5730" s="6" t="s">
        <v>8</v>
      </c>
      <c r="AD5730" s="6" t="s">
        <v>36</v>
      </c>
      <c r="AE5730" s="6">
        <v>5</v>
      </c>
      <c r="AF5730" s="104">
        <v>21.98</v>
      </c>
      <c r="AG5730" s="104">
        <v>109.9</v>
      </c>
    </row>
    <row r="5731" spans="1:33" ht="15" customHeight="1">
      <c r="A5731" s="107"/>
      <c r="B5731" s="107"/>
      <c r="C5731" s="107"/>
      <c r="D5731" s="107"/>
      <c r="E5731" s="116" t="s">
        <v>99</v>
      </c>
      <c r="F5731" s="116"/>
      <c r="G5731" s="117">
        <f>SUM(G5729:G5730)</f>
        <v>82.43</v>
      </c>
      <c r="AE5731" s="6" t="s">
        <v>99</v>
      </c>
      <c r="AG5731" s="104">
        <v>109.9</v>
      </c>
    </row>
    <row r="5732" spans="1:33" ht="15" customHeight="1">
      <c r="A5732" s="107"/>
      <c r="B5732" s="107"/>
      <c r="C5732" s="107"/>
      <c r="D5732" s="107"/>
      <c r="E5732" s="118" t="s">
        <v>21</v>
      </c>
      <c r="F5732" s="118"/>
      <c r="G5732" s="119">
        <f>G5731+G5728</f>
        <v>742.5</v>
      </c>
      <c r="AE5732" s="6" t="s">
        <v>21</v>
      </c>
      <c r="AG5732" s="104">
        <v>989.99</v>
      </c>
    </row>
    <row r="5733" spans="1:33" ht="9.9499999999999993" customHeight="1">
      <c r="A5733" s="107"/>
      <c r="B5733" s="107"/>
      <c r="C5733" s="108"/>
      <c r="D5733" s="108"/>
      <c r="E5733" s="107"/>
      <c r="F5733" s="107"/>
      <c r="G5733" s="107"/>
    </row>
    <row r="5734" spans="1:33" ht="20.100000000000001" customHeight="1">
      <c r="A5734" s="109" t="s">
        <v>2224</v>
      </c>
      <c r="B5734" s="109"/>
      <c r="C5734" s="109"/>
      <c r="D5734" s="109"/>
      <c r="E5734" s="109"/>
      <c r="F5734" s="109"/>
      <c r="G5734" s="109"/>
      <c r="AA5734" s="6" t="s">
        <v>2224</v>
      </c>
    </row>
    <row r="5735" spans="1:33" ht="15" customHeight="1">
      <c r="A5735" s="110" t="s">
        <v>2227</v>
      </c>
      <c r="B5735" s="110"/>
      <c r="C5735" s="111" t="s">
        <v>2</v>
      </c>
      <c r="D5735" s="111" t="s">
        <v>3</v>
      </c>
      <c r="E5735" s="111" t="s">
        <v>4</v>
      </c>
      <c r="F5735" s="111" t="s">
        <v>5</v>
      </c>
      <c r="G5735" s="111" t="s">
        <v>6</v>
      </c>
      <c r="AA5735" s="6" t="s">
        <v>2227</v>
      </c>
      <c r="AC5735" s="6" t="s">
        <v>2</v>
      </c>
      <c r="AD5735" s="6" t="s">
        <v>3</v>
      </c>
      <c r="AE5735" s="6" t="s">
        <v>4</v>
      </c>
      <c r="AF5735" s="104" t="s">
        <v>5</v>
      </c>
      <c r="AG5735" s="104" t="s">
        <v>6</v>
      </c>
    </row>
    <row r="5736" spans="1:33">
      <c r="A5736" s="112"/>
      <c r="B5736" s="113" t="s">
        <v>1659</v>
      </c>
      <c r="C5736" s="112" t="s">
        <v>2124</v>
      </c>
      <c r="D5736" s="112" t="s">
        <v>55</v>
      </c>
      <c r="E5736" s="114">
        <v>1</v>
      </c>
      <c r="F5736" s="115">
        <f t="shared" ref="F5736" si="1519">IF(D5736="H",$K$9*AF5736,$K$10*AF5736)</f>
        <v>55.462500000000006</v>
      </c>
      <c r="G5736" s="115">
        <f t="shared" ref="G5736" si="1520">ROUND(F5736*E5736,2)</f>
        <v>55.46</v>
      </c>
      <c r="AB5736" s="6" t="s">
        <v>1659</v>
      </c>
      <c r="AC5736" s="6" t="s">
        <v>2124</v>
      </c>
      <c r="AD5736" s="6" t="s">
        <v>55</v>
      </c>
      <c r="AE5736" s="6">
        <v>1</v>
      </c>
      <c r="AF5736" s="104">
        <v>73.95</v>
      </c>
      <c r="AG5736" s="104">
        <v>73.95</v>
      </c>
    </row>
    <row r="5737" spans="1:33" ht="15" customHeight="1">
      <c r="A5737" s="107"/>
      <c r="B5737" s="107"/>
      <c r="C5737" s="107"/>
      <c r="D5737" s="107"/>
      <c r="E5737" s="116" t="s">
        <v>2228</v>
      </c>
      <c r="F5737" s="116"/>
      <c r="G5737" s="117">
        <f>SUM(G5735:G5736)</f>
        <v>55.46</v>
      </c>
      <c r="AE5737" s="6" t="s">
        <v>2228</v>
      </c>
      <c r="AG5737" s="104">
        <v>73.95</v>
      </c>
    </row>
    <row r="5738" spans="1:33" ht="15" customHeight="1">
      <c r="A5738" s="110" t="s">
        <v>96</v>
      </c>
      <c r="B5738" s="110"/>
      <c r="C5738" s="111" t="s">
        <v>2</v>
      </c>
      <c r="D5738" s="111" t="s">
        <v>3</v>
      </c>
      <c r="E5738" s="111" t="s">
        <v>4</v>
      </c>
      <c r="F5738" s="111" t="s">
        <v>5</v>
      </c>
      <c r="G5738" s="111" t="s">
        <v>6</v>
      </c>
      <c r="AA5738" s="6" t="s">
        <v>96</v>
      </c>
      <c r="AC5738" s="6" t="s">
        <v>2</v>
      </c>
      <c r="AD5738" s="6" t="s">
        <v>3</v>
      </c>
      <c r="AE5738" s="6" t="s">
        <v>4</v>
      </c>
      <c r="AF5738" s="104" t="s">
        <v>5</v>
      </c>
      <c r="AG5738" s="104" t="s">
        <v>6</v>
      </c>
    </row>
    <row r="5739" spans="1:33">
      <c r="A5739" s="112">
        <v>88264</v>
      </c>
      <c r="B5739" s="113" t="s">
        <v>2073</v>
      </c>
      <c r="C5739" s="112" t="s">
        <v>8</v>
      </c>
      <c r="D5739" s="112" t="s">
        <v>36</v>
      </c>
      <c r="E5739" s="114">
        <v>0.02</v>
      </c>
      <c r="F5739" s="115">
        <f t="shared" ref="F5739" si="1521">IF(D5739="H",$K$9*AF5739,$K$10*AF5739)</f>
        <v>16.484999999999999</v>
      </c>
      <c r="G5739" s="115">
        <f t="shared" ref="G5739" si="1522">ROUND(F5739*E5739,2)</f>
        <v>0.33</v>
      </c>
      <c r="AA5739" s="6">
        <v>88264</v>
      </c>
      <c r="AB5739" s="6" t="s">
        <v>2073</v>
      </c>
      <c r="AC5739" s="6" t="s">
        <v>8</v>
      </c>
      <c r="AD5739" s="6" t="s">
        <v>36</v>
      </c>
      <c r="AE5739" s="6">
        <v>0.02</v>
      </c>
      <c r="AF5739" s="104">
        <v>21.98</v>
      </c>
      <c r="AG5739" s="104">
        <v>0.44</v>
      </c>
    </row>
    <row r="5740" spans="1:33" ht="15" customHeight="1">
      <c r="A5740" s="107"/>
      <c r="B5740" s="107"/>
      <c r="C5740" s="107"/>
      <c r="D5740" s="107"/>
      <c r="E5740" s="116" t="s">
        <v>99</v>
      </c>
      <c r="F5740" s="116"/>
      <c r="G5740" s="117">
        <f>SUM(G5738:G5739)</f>
        <v>0.33</v>
      </c>
      <c r="AE5740" s="6" t="s">
        <v>99</v>
      </c>
      <c r="AG5740" s="104">
        <v>0.44</v>
      </c>
    </row>
    <row r="5741" spans="1:33" ht="15" customHeight="1">
      <c r="A5741" s="107"/>
      <c r="B5741" s="107"/>
      <c r="C5741" s="107"/>
      <c r="D5741" s="107"/>
      <c r="E5741" s="118" t="s">
        <v>21</v>
      </c>
      <c r="F5741" s="118"/>
      <c r="G5741" s="119">
        <f>G5740+G5737</f>
        <v>55.79</v>
      </c>
      <c r="AE5741" s="6" t="s">
        <v>21</v>
      </c>
      <c r="AG5741" s="104">
        <v>74.39</v>
      </c>
    </row>
    <row r="5742" spans="1:33" ht="9.9499999999999993" customHeight="1">
      <c r="A5742" s="107"/>
      <c r="B5742" s="107"/>
      <c r="C5742" s="108"/>
      <c r="D5742" s="108"/>
      <c r="E5742" s="107"/>
      <c r="F5742" s="107"/>
      <c r="G5742" s="107"/>
    </row>
    <row r="5743" spans="1:33" ht="20.100000000000001" customHeight="1">
      <c r="A5743" s="109" t="s">
        <v>2225</v>
      </c>
      <c r="B5743" s="109"/>
      <c r="C5743" s="109"/>
      <c r="D5743" s="109"/>
      <c r="E5743" s="109"/>
      <c r="F5743" s="109"/>
      <c r="G5743" s="109"/>
      <c r="AA5743" s="6" t="s">
        <v>2225</v>
      </c>
    </row>
    <row r="5744" spans="1:33" ht="15" customHeight="1">
      <c r="A5744" s="110" t="s">
        <v>63</v>
      </c>
      <c r="B5744" s="110"/>
      <c r="C5744" s="111" t="s">
        <v>2</v>
      </c>
      <c r="D5744" s="111" t="s">
        <v>3</v>
      </c>
      <c r="E5744" s="111" t="s">
        <v>4</v>
      </c>
      <c r="F5744" s="111" t="s">
        <v>5</v>
      </c>
      <c r="G5744" s="111" t="s">
        <v>6</v>
      </c>
      <c r="AA5744" s="6" t="s">
        <v>63</v>
      </c>
      <c r="AC5744" s="6" t="s">
        <v>2</v>
      </c>
      <c r="AD5744" s="6" t="s">
        <v>3</v>
      </c>
      <c r="AE5744" s="6" t="s">
        <v>4</v>
      </c>
      <c r="AF5744" s="104" t="s">
        <v>5</v>
      </c>
      <c r="AG5744" s="104" t="s">
        <v>6</v>
      </c>
    </row>
    <row r="5745" spans="1:33" ht="15" customHeight="1">
      <c r="A5745" s="112">
        <v>9218</v>
      </c>
      <c r="B5745" s="113" t="s">
        <v>2226</v>
      </c>
      <c r="C5745" s="112" t="s">
        <v>48</v>
      </c>
      <c r="D5745" s="112" t="s">
        <v>644</v>
      </c>
      <c r="E5745" s="114">
        <v>1</v>
      </c>
      <c r="F5745" s="115">
        <f>0.75*AF5745</f>
        <v>1938.9750000000001</v>
      </c>
      <c r="G5745" s="115">
        <f>ROUND(F5745*E5745,2)</f>
        <v>1938.98</v>
      </c>
      <c r="AA5745" s="6">
        <v>9218</v>
      </c>
      <c r="AB5745" s="6" t="s">
        <v>2226</v>
      </c>
      <c r="AC5745" s="6" t="s">
        <v>48</v>
      </c>
      <c r="AD5745" s="6" t="s">
        <v>644</v>
      </c>
      <c r="AE5745" s="6">
        <v>1</v>
      </c>
      <c r="AF5745" s="104">
        <v>2585.3000000000002</v>
      </c>
      <c r="AG5745" s="104">
        <v>2585.3000000000002</v>
      </c>
    </row>
    <row r="5746" spans="1:33" ht="15" customHeight="1">
      <c r="A5746" s="107"/>
      <c r="B5746" s="107"/>
      <c r="C5746" s="107"/>
      <c r="D5746" s="107"/>
      <c r="E5746" s="116" t="s">
        <v>75</v>
      </c>
      <c r="F5746" s="116"/>
      <c r="G5746" s="117">
        <f>SUM(G5744:G5745)</f>
        <v>1938.98</v>
      </c>
      <c r="AE5746" s="6" t="s">
        <v>75</v>
      </c>
      <c r="AG5746" s="104">
        <v>2585.3000000000002</v>
      </c>
    </row>
    <row r="5747" spans="1:33" ht="15" customHeight="1">
      <c r="A5747" s="107"/>
      <c r="B5747" s="107"/>
      <c r="C5747" s="107"/>
      <c r="D5747" s="107"/>
      <c r="E5747" s="118" t="s">
        <v>21</v>
      </c>
      <c r="F5747" s="118"/>
      <c r="G5747" s="119">
        <f>G5746</f>
        <v>1938.98</v>
      </c>
      <c r="AE5747" s="6" t="s">
        <v>21</v>
      </c>
      <c r="AG5747" s="104">
        <v>2585.3000000000002</v>
      </c>
    </row>
    <row r="5748" spans="1:33" ht="9.9499999999999993" customHeight="1">
      <c r="A5748" s="107"/>
      <c r="B5748" s="107"/>
      <c r="C5748" s="108"/>
      <c r="D5748" s="108"/>
      <c r="E5748" s="107"/>
      <c r="F5748" s="107"/>
      <c r="G5748" s="107"/>
    </row>
    <row r="5749" spans="1:33" ht="20.100000000000001" customHeight="1">
      <c r="A5749" s="109" t="s">
        <v>1660</v>
      </c>
      <c r="B5749" s="109"/>
      <c r="C5749" s="109"/>
      <c r="D5749" s="109"/>
      <c r="E5749" s="109"/>
      <c r="F5749" s="109"/>
      <c r="G5749" s="109"/>
      <c r="AA5749" s="6" t="s">
        <v>1660</v>
      </c>
    </row>
    <row r="5750" spans="1:33" ht="15" customHeight="1">
      <c r="A5750" s="110" t="s">
        <v>51</v>
      </c>
      <c r="B5750" s="110"/>
      <c r="C5750" s="111" t="s">
        <v>2</v>
      </c>
      <c r="D5750" s="111" t="s">
        <v>3</v>
      </c>
      <c r="E5750" s="111" t="s">
        <v>4</v>
      </c>
      <c r="F5750" s="111" t="s">
        <v>5</v>
      </c>
      <c r="G5750" s="111" t="s">
        <v>6</v>
      </c>
      <c r="AA5750" s="6" t="s">
        <v>51</v>
      </c>
      <c r="AC5750" s="6" t="s">
        <v>2</v>
      </c>
      <c r="AD5750" s="6" t="s">
        <v>3</v>
      </c>
      <c r="AE5750" s="6" t="s">
        <v>4</v>
      </c>
      <c r="AF5750" s="104" t="s">
        <v>5</v>
      </c>
      <c r="AG5750" s="104" t="s">
        <v>6</v>
      </c>
    </row>
    <row r="5751" spans="1:33" ht="29.1" customHeight="1">
      <c r="A5751" s="112" t="s">
        <v>1661</v>
      </c>
      <c r="B5751" s="113" t="s">
        <v>2099</v>
      </c>
      <c r="C5751" s="112" t="s">
        <v>54</v>
      </c>
      <c r="D5751" s="112" t="s">
        <v>55</v>
      </c>
      <c r="E5751" s="114">
        <v>1</v>
      </c>
      <c r="F5751" s="115">
        <f>0.7*AF5751</f>
        <v>157383.43599999999</v>
      </c>
      <c r="G5751" s="115">
        <f>ROUND(F5751*E5751,2)</f>
        <v>157383.44</v>
      </c>
      <c r="AA5751" s="6" t="s">
        <v>1661</v>
      </c>
      <c r="AB5751" s="6" t="s">
        <v>2099</v>
      </c>
      <c r="AC5751" s="6" t="s">
        <v>54</v>
      </c>
      <c r="AD5751" s="6" t="s">
        <v>55</v>
      </c>
      <c r="AE5751" s="6">
        <v>1</v>
      </c>
      <c r="AF5751" s="104">
        <v>224833.48</v>
      </c>
      <c r="AG5751" s="104">
        <v>224833.48</v>
      </c>
    </row>
    <row r="5752" spans="1:33" ht="15" customHeight="1">
      <c r="A5752" s="107"/>
      <c r="B5752" s="107"/>
      <c r="C5752" s="107"/>
      <c r="D5752" s="107"/>
      <c r="E5752" s="116" t="s">
        <v>56</v>
      </c>
      <c r="F5752" s="116"/>
      <c r="G5752" s="117">
        <f>SUM(G5750:G5751)</f>
        <v>157383.44</v>
      </c>
      <c r="AE5752" s="6" t="s">
        <v>56</v>
      </c>
      <c r="AG5752" s="104">
        <v>224833.48</v>
      </c>
    </row>
    <row r="5753" spans="1:33" ht="15" customHeight="1">
      <c r="A5753" s="107"/>
      <c r="B5753" s="107"/>
      <c r="C5753" s="107"/>
      <c r="D5753" s="107"/>
      <c r="E5753" s="118" t="s">
        <v>21</v>
      </c>
      <c r="F5753" s="118"/>
      <c r="G5753" s="119">
        <f>G5752</f>
        <v>157383.44</v>
      </c>
      <c r="AE5753" s="6" t="s">
        <v>21</v>
      </c>
      <c r="AG5753" s="104">
        <v>224833.48</v>
      </c>
    </row>
    <row r="5754" spans="1:33" ht="9.9499999999999993" customHeight="1">
      <c r="A5754" s="107"/>
      <c r="B5754" s="107"/>
      <c r="C5754" s="108"/>
      <c r="D5754" s="108"/>
      <c r="E5754" s="107"/>
      <c r="F5754" s="107"/>
      <c r="G5754" s="107"/>
    </row>
    <row r="5755" spans="1:33" ht="20.100000000000001" customHeight="1">
      <c r="A5755" s="109" t="s">
        <v>1662</v>
      </c>
      <c r="B5755" s="109"/>
      <c r="C5755" s="109"/>
      <c r="D5755" s="109"/>
      <c r="E5755" s="109"/>
      <c r="F5755" s="109"/>
      <c r="G5755" s="109"/>
      <c r="AA5755" s="6" t="s">
        <v>1662</v>
      </c>
    </row>
    <row r="5756" spans="1:33" ht="15" customHeight="1">
      <c r="A5756" s="110" t="s">
        <v>63</v>
      </c>
      <c r="B5756" s="110"/>
      <c r="C5756" s="111" t="s">
        <v>2</v>
      </c>
      <c r="D5756" s="111" t="s">
        <v>3</v>
      </c>
      <c r="E5756" s="111" t="s">
        <v>4</v>
      </c>
      <c r="F5756" s="111" t="s">
        <v>5</v>
      </c>
      <c r="G5756" s="111" t="s">
        <v>6</v>
      </c>
      <c r="AA5756" s="6" t="s">
        <v>63</v>
      </c>
      <c r="AC5756" s="6" t="s">
        <v>2</v>
      </c>
      <c r="AD5756" s="6" t="s">
        <v>3</v>
      </c>
      <c r="AE5756" s="6" t="s">
        <v>4</v>
      </c>
      <c r="AF5756" s="104" t="s">
        <v>5</v>
      </c>
      <c r="AG5756" s="104" t="s">
        <v>6</v>
      </c>
    </row>
    <row r="5757" spans="1:33" ht="15" customHeight="1">
      <c r="A5757" s="112" t="s">
        <v>1663</v>
      </c>
      <c r="B5757" s="113" t="s">
        <v>1664</v>
      </c>
      <c r="C5757" s="112" t="s">
        <v>8</v>
      </c>
      <c r="D5757" s="112" t="s">
        <v>95</v>
      </c>
      <c r="E5757" s="114">
        <v>1</v>
      </c>
      <c r="F5757" s="115">
        <f t="shared" ref="F5757" si="1523">IF(D5757="H",$K$9*AF5757,$K$10*AF5757)</f>
        <v>9.4875000000000007</v>
      </c>
      <c r="G5757" s="115">
        <f>TRUNC(F5757*E5757,2)</f>
        <v>9.48</v>
      </c>
      <c r="AA5757" s="6" t="s">
        <v>1663</v>
      </c>
      <c r="AB5757" s="6" t="s">
        <v>1664</v>
      </c>
      <c r="AC5757" s="6" t="s">
        <v>8</v>
      </c>
      <c r="AD5757" s="6" t="s">
        <v>95</v>
      </c>
      <c r="AE5757" s="6">
        <v>1</v>
      </c>
      <c r="AF5757" s="104">
        <v>12.65</v>
      </c>
      <c r="AG5757" s="104">
        <v>12.65</v>
      </c>
    </row>
    <row r="5758" spans="1:33" ht="15" customHeight="1">
      <c r="A5758" s="107"/>
      <c r="B5758" s="107"/>
      <c r="C5758" s="107"/>
      <c r="D5758" s="107"/>
      <c r="E5758" s="116" t="s">
        <v>75</v>
      </c>
      <c r="F5758" s="116"/>
      <c r="G5758" s="117">
        <f>SUM(G5756:G5757)</f>
        <v>9.48</v>
      </c>
      <c r="AE5758" s="6" t="s">
        <v>75</v>
      </c>
      <c r="AG5758" s="104">
        <v>12.65</v>
      </c>
    </row>
    <row r="5759" spans="1:33" ht="15" customHeight="1">
      <c r="A5759" s="110" t="s">
        <v>96</v>
      </c>
      <c r="B5759" s="110"/>
      <c r="C5759" s="111" t="s">
        <v>2</v>
      </c>
      <c r="D5759" s="111" t="s">
        <v>3</v>
      </c>
      <c r="E5759" s="111" t="s">
        <v>4</v>
      </c>
      <c r="F5759" s="111" t="s">
        <v>5</v>
      </c>
      <c r="G5759" s="111" t="s">
        <v>6</v>
      </c>
      <c r="AA5759" s="6" t="s">
        <v>96</v>
      </c>
      <c r="AC5759" s="6" t="s">
        <v>2</v>
      </c>
      <c r="AD5759" s="6" t="s">
        <v>3</v>
      </c>
      <c r="AE5759" s="6" t="s">
        <v>4</v>
      </c>
      <c r="AF5759" s="104" t="s">
        <v>5</v>
      </c>
      <c r="AG5759" s="104" t="s">
        <v>6</v>
      </c>
    </row>
    <row r="5760" spans="1:33" ht="15" customHeight="1">
      <c r="A5760" s="112" t="s">
        <v>126</v>
      </c>
      <c r="B5760" s="113" t="s">
        <v>1726</v>
      </c>
      <c r="C5760" s="112" t="s">
        <v>8</v>
      </c>
      <c r="D5760" s="112" t="s">
        <v>36</v>
      </c>
      <c r="E5760" s="114">
        <v>3.9100000000000003E-2</v>
      </c>
      <c r="F5760" s="115">
        <f t="shared" ref="F5760:F5761" si="1524">IF(D5760="H",$K$9*AF5760,$K$10*AF5760)</f>
        <v>13.3125</v>
      </c>
      <c r="G5760" s="115">
        <f t="shared" ref="G5760:G5761" si="1525">TRUNC(F5760*E5760,2)</f>
        <v>0.52</v>
      </c>
      <c r="AA5760" s="6" t="s">
        <v>126</v>
      </c>
      <c r="AB5760" s="6" t="s">
        <v>1726</v>
      </c>
      <c r="AC5760" s="6" t="s">
        <v>8</v>
      </c>
      <c r="AD5760" s="6" t="s">
        <v>36</v>
      </c>
      <c r="AE5760" s="6">
        <v>3.9100000000000003E-2</v>
      </c>
      <c r="AF5760" s="104">
        <v>17.75</v>
      </c>
      <c r="AG5760" s="104">
        <v>0.69</v>
      </c>
    </row>
    <row r="5761" spans="1:33" ht="15" customHeight="1">
      <c r="A5761" s="112" t="s">
        <v>127</v>
      </c>
      <c r="B5761" s="113" t="s">
        <v>1727</v>
      </c>
      <c r="C5761" s="112" t="s">
        <v>8</v>
      </c>
      <c r="D5761" s="112" t="s">
        <v>36</v>
      </c>
      <c r="E5761" s="114">
        <v>0.15640000000000001</v>
      </c>
      <c r="F5761" s="115">
        <f t="shared" si="1524"/>
        <v>12.84</v>
      </c>
      <c r="G5761" s="115">
        <f t="shared" si="1525"/>
        <v>2</v>
      </c>
      <c r="AA5761" s="6" t="s">
        <v>127</v>
      </c>
      <c r="AB5761" s="6" t="s">
        <v>1727</v>
      </c>
      <c r="AC5761" s="6" t="s">
        <v>8</v>
      </c>
      <c r="AD5761" s="6" t="s">
        <v>36</v>
      </c>
      <c r="AE5761" s="6">
        <v>0.15640000000000001</v>
      </c>
      <c r="AF5761" s="104">
        <v>17.12</v>
      </c>
      <c r="AG5761" s="104">
        <v>2.67</v>
      </c>
    </row>
    <row r="5762" spans="1:33" ht="18" customHeight="1">
      <c r="A5762" s="107"/>
      <c r="B5762" s="107"/>
      <c r="C5762" s="107"/>
      <c r="D5762" s="107"/>
      <c r="E5762" s="116" t="s">
        <v>99</v>
      </c>
      <c r="F5762" s="116"/>
      <c r="G5762" s="117">
        <f>SUM(G5760:G5761)</f>
        <v>2.52</v>
      </c>
      <c r="AE5762" s="6" t="s">
        <v>99</v>
      </c>
      <c r="AG5762" s="104">
        <v>3.36</v>
      </c>
    </row>
    <row r="5763" spans="1:33" ht="15" customHeight="1">
      <c r="A5763" s="107"/>
      <c r="B5763" s="107"/>
      <c r="C5763" s="107"/>
      <c r="D5763" s="107"/>
      <c r="E5763" s="118" t="s">
        <v>21</v>
      </c>
      <c r="F5763" s="118"/>
      <c r="G5763" s="119">
        <f>G5762+G5758</f>
        <v>12</v>
      </c>
      <c r="AE5763" s="6" t="s">
        <v>21</v>
      </c>
      <c r="AG5763" s="104">
        <v>16.010000000000002</v>
      </c>
    </row>
    <row r="5764" spans="1:33" ht="9.9499999999999993" customHeight="1">
      <c r="A5764" s="107"/>
      <c r="B5764" s="107"/>
      <c r="C5764" s="108"/>
      <c r="D5764" s="108"/>
      <c r="E5764" s="107"/>
      <c r="F5764" s="107"/>
      <c r="G5764" s="107"/>
    </row>
    <row r="5765" spans="1:33" ht="20.100000000000001" customHeight="1">
      <c r="A5765" s="109" t="s">
        <v>2107</v>
      </c>
      <c r="B5765" s="109"/>
      <c r="C5765" s="109"/>
      <c r="D5765" s="109"/>
      <c r="E5765" s="109"/>
      <c r="F5765" s="109"/>
      <c r="G5765" s="109"/>
      <c r="AA5765" s="6" t="s">
        <v>2107</v>
      </c>
    </row>
    <row r="5766" spans="1:33" ht="15" customHeight="1">
      <c r="A5766" s="110" t="s">
        <v>63</v>
      </c>
      <c r="B5766" s="110"/>
      <c r="C5766" s="111" t="s">
        <v>2</v>
      </c>
      <c r="D5766" s="111" t="s">
        <v>3</v>
      </c>
      <c r="E5766" s="111" t="s">
        <v>4</v>
      </c>
      <c r="F5766" s="111" t="s">
        <v>5</v>
      </c>
      <c r="G5766" s="111" t="s">
        <v>6</v>
      </c>
      <c r="AA5766" s="6" t="s">
        <v>63</v>
      </c>
      <c r="AC5766" s="6" t="s">
        <v>2</v>
      </c>
      <c r="AD5766" s="6" t="s">
        <v>3</v>
      </c>
      <c r="AE5766" s="6" t="s">
        <v>4</v>
      </c>
      <c r="AF5766" s="104" t="s">
        <v>5</v>
      </c>
      <c r="AG5766" s="104" t="s">
        <v>6</v>
      </c>
    </row>
    <row r="5767" spans="1:33" ht="15" customHeight="1">
      <c r="A5767" s="112" t="s">
        <v>1667</v>
      </c>
      <c r="B5767" s="113" t="s">
        <v>1668</v>
      </c>
      <c r="C5767" s="112" t="s">
        <v>48</v>
      </c>
      <c r="D5767" s="112" t="s">
        <v>66</v>
      </c>
      <c r="E5767" s="114">
        <v>1</v>
      </c>
      <c r="F5767" s="115">
        <f t="shared" ref="F5767" si="1526">IF(D5767="H",$K$9*AF5767,$K$10*AF5767)</f>
        <v>105.64500000000001</v>
      </c>
      <c r="G5767" s="115">
        <f>TRUNC(F5767*E5767,2)</f>
        <v>105.64</v>
      </c>
      <c r="AA5767" s="6" t="s">
        <v>1667</v>
      </c>
      <c r="AB5767" s="6" t="s">
        <v>1668</v>
      </c>
      <c r="AC5767" s="6" t="s">
        <v>48</v>
      </c>
      <c r="AD5767" s="6" t="s">
        <v>66</v>
      </c>
      <c r="AE5767" s="6">
        <v>1</v>
      </c>
      <c r="AF5767" s="104">
        <v>140.86000000000001</v>
      </c>
      <c r="AG5767" s="104">
        <v>140.86000000000001</v>
      </c>
    </row>
    <row r="5768" spans="1:33" ht="15" customHeight="1">
      <c r="A5768" s="107"/>
      <c r="B5768" s="107"/>
      <c r="C5768" s="107"/>
      <c r="D5768" s="107"/>
      <c r="E5768" s="116" t="s">
        <v>75</v>
      </c>
      <c r="F5768" s="116"/>
      <c r="G5768" s="117">
        <f>SUM(G5767)</f>
        <v>105.64</v>
      </c>
      <c r="AE5768" s="6" t="s">
        <v>75</v>
      </c>
      <c r="AG5768" s="104">
        <v>140.86000000000001</v>
      </c>
    </row>
    <row r="5769" spans="1:33" ht="15" customHeight="1">
      <c r="A5769" s="110" t="s">
        <v>96</v>
      </c>
      <c r="B5769" s="110"/>
      <c r="C5769" s="111" t="s">
        <v>2</v>
      </c>
      <c r="D5769" s="111" t="s">
        <v>3</v>
      </c>
      <c r="E5769" s="111" t="s">
        <v>4</v>
      </c>
      <c r="F5769" s="111" t="s">
        <v>5</v>
      </c>
      <c r="G5769" s="111" t="s">
        <v>6</v>
      </c>
      <c r="AA5769" s="6" t="s">
        <v>96</v>
      </c>
      <c r="AC5769" s="6" t="s">
        <v>2</v>
      </c>
      <c r="AD5769" s="6" t="s">
        <v>3</v>
      </c>
      <c r="AE5769" s="6" t="s">
        <v>4</v>
      </c>
      <c r="AF5769" s="104" t="s">
        <v>5</v>
      </c>
      <c r="AG5769" s="104" t="s">
        <v>6</v>
      </c>
    </row>
    <row r="5770" spans="1:33" ht="15" customHeight="1">
      <c r="A5770" s="112">
        <v>88309</v>
      </c>
      <c r="B5770" s="113" t="s">
        <v>1959</v>
      </c>
      <c r="C5770" s="112" t="s">
        <v>8</v>
      </c>
      <c r="D5770" s="112" t="s">
        <v>36</v>
      </c>
      <c r="E5770" s="114">
        <v>0.8</v>
      </c>
      <c r="F5770" s="115">
        <f t="shared" ref="F5770" si="1527">IF(D5770="H",$K$9*AF5770,$K$10*AF5770)</f>
        <v>16.297499999999999</v>
      </c>
      <c r="G5770" s="115">
        <f>TRUNC(F5770*E5770,2)</f>
        <v>13.03</v>
      </c>
      <c r="AA5770" s="6">
        <v>88309</v>
      </c>
      <c r="AB5770" s="6" t="s">
        <v>1959</v>
      </c>
      <c r="AC5770" s="6" t="s">
        <v>8</v>
      </c>
      <c r="AD5770" s="6" t="s">
        <v>36</v>
      </c>
      <c r="AE5770" s="6">
        <v>0.8</v>
      </c>
      <c r="AF5770" s="104" t="s">
        <v>2164</v>
      </c>
      <c r="AG5770" s="104">
        <v>17.38</v>
      </c>
    </row>
    <row r="5771" spans="1:33" ht="15" customHeight="1">
      <c r="A5771" s="107"/>
      <c r="B5771" s="107"/>
      <c r="C5771" s="107"/>
      <c r="D5771" s="107"/>
      <c r="E5771" s="116" t="s">
        <v>17</v>
      </c>
      <c r="F5771" s="116"/>
      <c r="G5771" s="117">
        <f>SUM(G5770)</f>
        <v>13.03</v>
      </c>
      <c r="AE5771" s="6" t="s">
        <v>17</v>
      </c>
      <c r="AG5771" s="104">
        <v>17.38</v>
      </c>
    </row>
    <row r="5772" spans="1:33" ht="15" customHeight="1">
      <c r="A5772" s="110" t="s">
        <v>18</v>
      </c>
      <c r="B5772" s="110"/>
      <c r="C5772" s="111" t="s">
        <v>2</v>
      </c>
      <c r="D5772" s="111" t="s">
        <v>3</v>
      </c>
      <c r="E5772" s="111" t="s">
        <v>4</v>
      </c>
      <c r="F5772" s="111" t="s">
        <v>5</v>
      </c>
      <c r="G5772" s="111" t="s">
        <v>6</v>
      </c>
      <c r="AA5772" s="6" t="s">
        <v>18</v>
      </c>
      <c r="AC5772" s="6" t="s">
        <v>2</v>
      </c>
      <c r="AD5772" s="6" t="s">
        <v>3</v>
      </c>
      <c r="AE5772" s="6" t="s">
        <v>4</v>
      </c>
      <c r="AF5772" s="104" t="s">
        <v>5</v>
      </c>
      <c r="AG5772" s="104" t="s">
        <v>6</v>
      </c>
    </row>
    <row r="5773" spans="1:33" ht="29.1" customHeight="1">
      <c r="A5773" s="112" t="s">
        <v>649</v>
      </c>
      <c r="B5773" s="113" t="s">
        <v>650</v>
      </c>
      <c r="C5773" s="112" t="s">
        <v>48</v>
      </c>
      <c r="D5773" s="112" t="s">
        <v>403</v>
      </c>
      <c r="E5773" s="114">
        <v>2E-3</v>
      </c>
      <c r="F5773" s="115">
        <f t="shared" ref="F5773" si="1528">IF(D5773="H",$K$9*AF5773,$K$10*AF5773)</f>
        <v>401.29499999999996</v>
      </c>
      <c r="G5773" s="115">
        <f>TRUNC(F5773*E5773,2)</f>
        <v>0.8</v>
      </c>
      <c r="AA5773" s="6" t="s">
        <v>649</v>
      </c>
      <c r="AB5773" s="6" t="s">
        <v>650</v>
      </c>
      <c r="AC5773" s="6" t="s">
        <v>48</v>
      </c>
      <c r="AD5773" s="6" t="s">
        <v>403</v>
      </c>
      <c r="AE5773" s="6">
        <v>2E-3</v>
      </c>
      <c r="AF5773" s="104">
        <v>535.05999999999995</v>
      </c>
      <c r="AG5773" s="104">
        <v>1.07</v>
      </c>
    </row>
    <row r="5774" spans="1:33" ht="15" customHeight="1">
      <c r="A5774" s="107"/>
      <c r="B5774" s="107"/>
      <c r="C5774" s="107"/>
      <c r="D5774" s="107"/>
      <c r="E5774" s="116" t="s">
        <v>20</v>
      </c>
      <c r="F5774" s="116"/>
      <c r="G5774" s="117">
        <f>SUM(G5773)</f>
        <v>0.8</v>
      </c>
      <c r="AE5774" s="6" t="s">
        <v>20</v>
      </c>
      <c r="AG5774" s="104">
        <v>1.07</v>
      </c>
    </row>
    <row r="5775" spans="1:33" ht="15" customHeight="1">
      <c r="A5775" s="107"/>
      <c r="B5775" s="107"/>
      <c r="C5775" s="107"/>
      <c r="D5775" s="107"/>
      <c r="E5775" s="118" t="s">
        <v>21</v>
      </c>
      <c r="F5775" s="118"/>
      <c r="G5775" s="119">
        <f>G5774+G5771+G5768</f>
        <v>119.47</v>
      </c>
      <c r="AE5775" s="6" t="s">
        <v>21</v>
      </c>
      <c r="AG5775" s="104">
        <v>159.31</v>
      </c>
    </row>
    <row r="5776" spans="1:33" ht="9.9499999999999993" customHeight="1">
      <c r="A5776" s="107"/>
      <c r="B5776" s="107"/>
      <c r="C5776" s="108"/>
      <c r="D5776" s="108"/>
      <c r="E5776" s="107"/>
      <c r="F5776" s="107"/>
      <c r="G5776" s="107"/>
    </row>
    <row r="5777" spans="1:33" ht="20.100000000000001" customHeight="1">
      <c r="A5777" s="109" t="s">
        <v>2106</v>
      </c>
      <c r="B5777" s="109"/>
      <c r="C5777" s="109"/>
      <c r="D5777" s="109"/>
      <c r="E5777" s="109"/>
      <c r="F5777" s="109"/>
      <c r="G5777" s="109"/>
      <c r="AA5777" s="6" t="s">
        <v>2106</v>
      </c>
    </row>
    <row r="5778" spans="1:33" ht="15" customHeight="1">
      <c r="A5778" s="110" t="s">
        <v>63</v>
      </c>
      <c r="B5778" s="110"/>
      <c r="C5778" s="111" t="s">
        <v>2</v>
      </c>
      <c r="D5778" s="111" t="s">
        <v>3</v>
      </c>
      <c r="E5778" s="111" t="s">
        <v>4</v>
      </c>
      <c r="F5778" s="111" t="s">
        <v>5</v>
      </c>
      <c r="G5778" s="111" t="s">
        <v>6</v>
      </c>
      <c r="AA5778" s="6" t="s">
        <v>63</v>
      </c>
      <c r="AC5778" s="6" t="s">
        <v>2</v>
      </c>
      <c r="AD5778" s="6" t="s">
        <v>3</v>
      </c>
      <c r="AE5778" s="6" t="s">
        <v>4</v>
      </c>
      <c r="AF5778" s="104" t="s">
        <v>5</v>
      </c>
      <c r="AG5778" s="104" t="s">
        <v>6</v>
      </c>
    </row>
    <row r="5779" spans="1:33" ht="20.100000000000001" customHeight="1">
      <c r="A5779" s="112" t="s">
        <v>1669</v>
      </c>
      <c r="B5779" s="113" t="s">
        <v>1670</v>
      </c>
      <c r="C5779" s="112" t="s">
        <v>48</v>
      </c>
      <c r="D5779" s="112" t="s">
        <v>1359</v>
      </c>
      <c r="E5779" s="114">
        <v>1</v>
      </c>
      <c r="F5779" s="115">
        <f t="shared" ref="F5779" si="1529">IF(D5779="H",$K$9*AF5779,$K$10*AF5779)</f>
        <v>69.292500000000004</v>
      </c>
      <c r="G5779" s="115">
        <f>ROUND(F5779*E5779,2)</f>
        <v>69.290000000000006</v>
      </c>
      <c r="AA5779" s="6" t="s">
        <v>1669</v>
      </c>
      <c r="AB5779" s="6" t="s">
        <v>1670</v>
      </c>
      <c r="AC5779" s="6" t="s">
        <v>48</v>
      </c>
      <c r="AD5779" s="6" t="s">
        <v>1359</v>
      </c>
      <c r="AE5779" s="6">
        <v>1</v>
      </c>
      <c r="AF5779" s="104">
        <v>92.39</v>
      </c>
      <c r="AG5779" s="104">
        <v>92.39</v>
      </c>
    </row>
    <row r="5780" spans="1:33" ht="15" customHeight="1">
      <c r="A5780" s="107"/>
      <c r="B5780" s="107"/>
      <c r="C5780" s="107"/>
      <c r="D5780" s="107"/>
      <c r="E5780" s="116" t="s">
        <v>75</v>
      </c>
      <c r="F5780" s="116"/>
      <c r="G5780" s="117">
        <f>SUM(G5778:G5779)</f>
        <v>69.290000000000006</v>
      </c>
      <c r="AE5780" s="6" t="s">
        <v>75</v>
      </c>
      <c r="AG5780" s="104">
        <v>92.39</v>
      </c>
    </row>
    <row r="5781" spans="1:33" ht="15" customHeight="1">
      <c r="A5781" s="107"/>
      <c r="B5781" s="107"/>
      <c r="C5781" s="107"/>
      <c r="D5781" s="107"/>
      <c r="E5781" s="118" t="s">
        <v>21</v>
      </c>
      <c r="F5781" s="118"/>
      <c r="G5781" s="119">
        <f>G5780</f>
        <v>69.290000000000006</v>
      </c>
      <c r="AE5781" s="6" t="s">
        <v>21</v>
      </c>
      <c r="AG5781" s="104">
        <v>92.39</v>
      </c>
    </row>
    <row r="5782" spans="1:33" ht="9.9499999999999993" customHeight="1">
      <c r="A5782" s="107"/>
      <c r="B5782" s="107"/>
      <c r="C5782" s="108"/>
      <c r="D5782" s="108"/>
      <c r="E5782" s="107"/>
      <c r="F5782" s="107"/>
      <c r="G5782" s="107"/>
    </row>
    <row r="5783" spans="1:33" ht="20.100000000000001" customHeight="1">
      <c r="A5783" s="109" t="s">
        <v>2105</v>
      </c>
      <c r="B5783" s="109"/>
      <c r="C5783" s="109"/>
      <c r="D5783" s="109"/>
      <c r="E5783" s="109"/>
      <c r="F5783" s="109"/>
      <c r="G5783" s="109"/>
      <c r="AA5783" s="6" t="s">
        <v>2105</v>
      </c>
    </row>
    <row r="5784" spans="1:33" ht="15" customHeight="1">
      <c r="A5784" s="110" t="s">
        <v>341</v>
      </c>
      <c r="B5784" s="110"/>
      <c r="C5784" s="111" t="s">
        <v>2</v>
      </c>
      <c r="D5784" s="111" t="s">
        <v>3</v>
      </c>
      <c r="E5784" s="111" t="s">
        <v>4</v>
      </c>
      <c r="F5784" s="111" t="s">
        <v>5</v>
      </c>
      <c r="G5784" s="111" t="s">
        <v>6</v>
      </c>
      <c r="AA5784" s="6" t="s">
        <v>341</v>
      </c>
      <c r="AC5784" s="6" t="s">
        <v>2</v>
      </c>
      <c r="AD5784" s="6" t="s">
        <v>3</v>
      </c>
      <c r="AE5784" s="6" t="s">
        <v>4</v>
      </c>
      <c r="AF5784" s="104" t="s">
        <v>5</v>
      </c>
      <c r="AG5784" s="104" t="s">
        <v>6</v>
      </c>
    </row>
    <row r="5785" spans="1:33" ht="15" customHeight="1">
      <c r="A5785" s="112" t="s">
        <v>1671</v>
      </c>
      <c r="B5785" s="113" t="s">
        <v>1672</v>
      </c>
      <c r="C5785" s="112" t="s">
        <v>48</v>
      </c>
      <c r="D5785" s="112" t="s">
        <v>60</v>
      </c>
      <c r="E5785" s="114">
        <v>0.2</v>
      </c>
      <c r="F5785" s="115">
        <f t="shared" ref="F5785" si="1530">IF(D5785="H",$K$9*AF5785,$K$10*AF5785)</f>
        <v>2.9024999999999999</v>
      </c>
      <c r="G5785" s="115">
        <f>TRUNC(F5785*E5785,2)</f>
        <v>0.57999999999999996</v>
      </c>
      <c r="AA5785" s="6" t="s">
        <v>1671</v>
      </c>
      <c r="AB5785" s="6" t="s">
        <v>1672</v>
      </c>
      <c r="AC5785" s="6" t="s">
        <v>48</v>
      </c>
      <c r="AD5785" s="6" t="s">
        <v>60</v>
      </c>
      <c r="AE5785" s="6">
        <v>0.2</v>
      </c>
      <c r="AF5785" s="104">
        <v>3.87</v>
      </c>
      <c r="AG5785" s="104">
        <v>0.77</v>
      </c>
    </row>
    <row r="5786" spans="1:33" ht="15" customHeight="1">
      <c r="A5786" s="107"/>
      <c r="B5786" s="107"/>
      <c r="C5786" s="107"/>
      <c r="D5786" s="107"/>
      <c r="E5786" s="116" t="s">
        <v>346</v>
      </c>
      <c r="F5786" s="116"/>
      <c r="G5786" s="117">
        <f>SUM(G5784:G5785)</f>
        <v>0.57999999999999996</v>
      </c>
      <c r="AE5786" s="6" t="s">
        <v>346</v>
      </c>
      <c r="AG5786" s="104">
        <v>0.77</v>
      </c>
    </row>
    <row r="5787" spans="1:33" ht="15" customHeight="1">
      <c r="A5787" s="110" t="s">
        <v>63</v>
      </c>
      <c r="B5787" s="110"/>
      <c r="C5787" s="111" t="s">
        <v>2</v>
      </c>
      <c r="D5787" s="111" t="s">
        <v>3</v>
      </c>
      <c r="E5787" s="111" t="s">
        <v>4</v>
      </c>
      <c r="F5787" s="111" t="s">
        <v>5</v>
      </c>
      <c r="G5787" s="111" t="s">
        <v>6</v>
      </c>
      <c r="AA5787" s="6" t="s">
        <v>63</v>
      </c>
      <c r="AC5787" s="6" t="s">
        <v>2</v>
      </c>
      <c r="AD5787" s="6" t="s">
        <v>3</v>
      </c>
      <c r="AE5787" s="6" t="s">
        <v>4</v>
      </c>
      <c r="AF5787" s="104" t="s">
        <v>5</v>
      </c>
      <c r="AG5787" s="104" t="s">
        <v>6</v>
      </c>
    </row>
    <row r="5788" spans="1:33" ht="15" customHeight="1">
      <c r="A5788" s="112" t="s">
        <v>1673</v>
      </c>
      <c r="B5788" s="113" t="s">
        <v>1674</v>
      </c>
      <c r="C5788" s="112" t="s">
        <v>8</v>
      </c>
      <c r="D5788" s="112" t="s">
        <v>74</v>
      </c>
      <c r="E5788" s="114">
        <v>0.2</v>
      </c>
      <c r="F5788" s="115">
        <f t="shared" ref="F5788:F5791" si="1531">IF(D5788="H",$K$9*AF5788,$K$10*AF5788)</f>
        <v>20.887500000000003</v>
      </c>
      <c r="G5788" s="115">
        <f t="shared" ref="G5788:G5791" si="1532">TRUNC(F5788*E5788,2)</f>
        <v>4.17</v>
      </c>
      <c r="AA5788" s="6" t="s">
        <v>1673</v>
      </c>
      <c r="AB5788" s="6" t="s">
        <v>1674</v>
      </c>
      <c r="AC5788" s="6" t="s">
        <v>8</v>
      </c>
      <c r="AD5788" s="6" t="s">
        <v>74</v>
      </c>
      <c r="AE5788" s="6">
        <v>0.2</v>
      </c>
      <c r="AF5788" s="104">
        <v>27.85</v>
      </c>
      <c r="AG5788" s="104">
        <v>5.57</v>
      </c>
    </row>
    <row r="5789" spans="1:33" ht="15" customHeight="1">
      <c r="A5789" s="112" t="s">
        <v>1675</v>
      </c>
      <c r="B5789" s="113" t="s">
        <v>1676</v>
      </c>
      <c r="C5789" s="112" t="s">
        <v>48</v>
      </c>
      <c r="D5789" s="112" t="s">
        <v>644</v>
      </c>
      <c r="E5789" s="114">
        <v>1</v>
      </c>
      <c r="F5789" s="115">
        <f t="shared" si="1531"/>
        <v>42.352499999999999</v>
      </c>
      <c r="G5789" s="115">
        <f t="shared" si="1532"/>
        <v>42.35</v>
      </c>
      <c r="AA5789" s="6" t="s">
        <v>1675</v>
      </c>
      <c r="AB5789" s="6" t="s">
        <v>1676</v>
      </c>
      <c r="AC5789" s="6" t="s">
        <v>48</v>
      </c>
      <c r="AD5789" s="6" t="s">
        <v>644</v>
      </c>
      <c r="AE5789" s="6">
        <v>1</v>
      </c>
      <c r="AF5789" s="104">
        <v>56.47</v>
      </c>
      <c r="AG5789" s="104">
        <v>56.47</v>
      </c>
    </row>
    <row r="5790" spans="1:33" ht="20.100000000000001" customHeight="1">
      <c r="A5790" s="112" t="s">
        <v>1677</v>
      </c>
      <c r="B5790" s="113" t="s">
        <v>1678</v>
      </c>
      <c r="C5790" s="112" t="s">
        <v>8</v>
      </c>
      <c r="D5790" s="112" t="s">
        <v>66</v>
      </c>
      <c r="E5790" s="114">
        <v>2.2000000000000002</v>
      </c>
      <c r="F5790" s="115">
        <f t="shared" si="1531"/>
        <v>42.105000000000004</v>
      </c>
      <c r="G5790" s="115">
        <f t="shared" si="1532"/>
        <v>92.63</v>
      </c>
      <c r="AA5790" s="6" t="s">
        <v>1677</v>
      </c>
      <c r="AB5790" s="6" t="s">
        <v>1678</v>
      </c>
      <c r="AC5790" s="6" t="s">
        <v>8</v>
      </c>
      <c r="AD5790" s="6" t="s">
        <v>66</v>
      </c>
      <c r="AE5790" s="6">
        <v>2.2000000000000002</v>
      </c>
      <c r="AF5790" s="104" t="s">
        <v>2167</v>
      </c>
      <c r="AG5790" s="104">
        <v>123.51</v>
      </c>
    </row>
    <row r="5791" spans="1:33" ht="20.100000000000001" customHeight="1">
      <c r="A5791" s="112" t="s">
        <v>1679</v>
      </c>
      <c r="B5791" s="113" t="s">
        <v>1680</v>
      </c>
      <c r="C5791" s="112" t="s">
        <v>8</v>
      </c>
      <c r="D5791" s="112" t="s">
        <v>66</v>
      </c>
      <c r="E5791" s="114">
        <v>4.4000000000000004</v>
      </c>
      <c r="F5791" s="115">
        <f t="shared" si="1531"/>
        <v>54.952500000000001</v>
      </c>
      <c r="G5791" s="115">
        <f t="shared" si="1532"/>
        <v>241.79</v>
      </c>
      <c r="AA5791" s="6" t="s">
        <v>1679</v>
      </c>
      <c r="AB5791" s="6" t="s">
        <v>1680</v>
      </c>
      <c r="AC5791" s="6" t="s">
        <v>8</v>
      </c>
      <c r="AD5791" s="6" t="s">
        <v>66</v>
      </c>
      <c r="AE5791" s="6">
        <v>4.4000000000000004</v>
      </c>
      <c r="AF5791" s="104" t="s">
        <v>2168</v>
      </c>
      <c r="AG5791" s="104">
        <v>322.39</v>
      </c>
    </row>
    <row r="5792" spans="1:33" ht="15" customHeight="1">
      <c r="A5792" s="107"/>
      <c r="B5792" s="107"/>
      <c r="C5792" s="107"/>
      <c r="D5792" s="107"/>
      <c r="E5792" s="116" t="s">
        <v>75</v>
      </c>
      <c r="F5792" s="116"/>
      <c r="G5792" s="117">
        <f>SUM(G5788:G5791)</f>
        <v>380.94</v>
      </c>
      <c r="AE5792" s="6" t="s">
        <v>75</v>
      </c>
      <c r="AG5792" s="104">
        <v>507.94</v>
      </c>
    </row>
    <row r="5793" spans="1:33" ht="15" customHeight="1">
      <c r="A5793" s="110" t="s">
        <v>96</v>
      </c>
      <c r="B5793" s="110"/>
      <c r="C5793" s="111" t="s">
        <v>2</v>
      </c>
      <c r="D5793" s="111" t="s">
        <v>3</v>
      </c>
      <c r="E5793" s="111" t="s">
        <v>4</v>
      </c>
      <c r="F5793" s="111" t="s">
        <v>5</v>
      </c>
      <c r="G5793" s="111" t="s">
        <v>6</v>
      </c>
      <c r="AA5793" s="6" t="s">
        <v>96</v>
      </c>
      <c r="AC5793" s="6" t="s">
        <v>2</v>
      </c>
      <c r="AD5793" s="6" t="s">
        <v>3</v>
      </c>
      <c r="AE5793" s="6" t="s">
        <v>4</v>
      </c>
      <c r="AF5793" s="104" t="s">
        <v>5</v>
      </c>
      <c r="AG5793" s="104" t="s">
        <v>6</v>
      </c>
    </row>
    <row r="5794" spans="1:33" ht="15" customHeight="1">
      <c r="A5794" s="112">
        <v>88309</v>
      </c>
      <c r="B5794" s="113" t="s">
        <v>1959</v>
      </c>
      <c r="C5794" s="112" t="s">
        <v>8</v>
      </c>
      <c r="D5794" s="112" t="s">
        <v>36</v>
      </c>
      <c r="E5794" s="114" t="s">
        <v>2127</v>
      </c>
      <c r="F5794" s="115">
        <f t="shared" ref="F5794:F5795" si="1533">IF(D5794="H",$K$9*AF5794,$K$10*AF5794)</f>
        <v>16.297499999999999</v>
      </c>
      <c r="G5794" s="115">
        <f t="shared" ref="G5794:G5795" si="1534">TRUNC(F5794*E5794,2)</f>
        <v>8.14</v>
      </c>
      <c r="AA5794" s="6">
        <v>88309</v>
      </c>
      <c r="AB5794" s="6" t="s">
        <v>1959</v>
      </c>
      <c r="AC5794" s="6" t="s">
        <v>8</v>
      </c>
      <c r="AD5794" s="6" t="s">
        <v>36</v>
      </c>
      <c r="AE5794" s="6" t="s">
        <v>2127</v>
      </c>
      <c r="AF5794" s="104" t="s">
        <v>2164</v>
      </c>
      <c r="AG5794" s="104">
        <v>10.87</v>
      </c>
    </row>
    <row r="5795" spans="1:33" ht="15" customHeight="1">
      <c r="A5795" s="112">
        <v>88317</v>
      </c>
      <c r="B5795" s="113" t="s">
        <v>2165</v>
      </c>
      <c r="C5795" s="112" t="s">
        <v>8</v>
      </c>
      <c r="D5795" s="112" t="s">
        <v>36</v>
      </c>
      <c r="E5795" s="114" t="s">
        <v>2083</v>
      </c>
      <c r="F5795" s="115">
        <f t="shared" si="1533"/>
        <v>16.815000000000001</v>
      </c>
      <c r="G5795" s="115">
        <f t="shared" si="1534"/>
        <v>3.36</v>
      </c>
      <c r="AA5795" s="6">
        <v>88317</v>
      </c>
      <c r="AB5795" s="6" t="s">
        <v>2165</v>
      </c>
      <c r="AC5795" s="6" t="s">
        <v>8</v>
      </c>
      <c r="AD5795" s="6" t="s">
        <v>36</v>
      </c>
      <c r="AE5795" s="6" t="s">
        <v>2083</v>
      </c>
      <c r="AF5795" s="104" t="s">
        <v>2166</v>
      </c>
      <c r="AG5795" s="104">
        <v>4.4800000000000004</v>
      </c>
    </row>
    <row r="5796" spans="1:33" ht="15" customHeight="1">
      <c r="A5796" s="107"/>
      <c r="B5796" s="107"/>
      <c r="C5796" s="107"/>
      <c r="D5796" s="107"/>
      <c r="E5796" s="116" t="s">
        <v>17</v>
      </c>
      <c r="F5796" s="116"/>
      <c r="G5796" s="117">
        <f>SUM(G5794:G5795)</f>
        <v>11.5</v>
      </c>
      <c r="AE5796" s="6" t="s">
        <v>17</v>
      </c>
      <c r="AG5796" s="104">
        <v>15.35</v>
      </c>
    </row>
    <row r="5797" spans="1:33" ht="15" customHeight="1">
      <c r="A5797" s="107"/>
      <c r="B5797" s="107"/>
      <c r="C5797" s="107"/>
      <c r="D5797" s="107"/>
      <c r="E5797" s="118" t="s">
        <v>21</v>
      </c>
      <c r="F5797" s="118"/>
      <c r="G5797" s="119">
        <f>G5796+G5792+G5786</f>
        <v>393.02</v>
      </c>
      <c r="AE5797" s="6" t="s">
        <v>21</v>
      </c>
      <c r="AG5797" s="104">
        <v>524.05999999999995</v>
      </c>
    </row>
    <row r="5798" spans="1:33" ht="9.9499999999999993" customHeight="1">
      <c r="A5798" s="107"/>
      <c r="B5798" s="107"/>
      <c r="C5798" s="108"/>
      <c r="D5798" s="108"/>
      <c r="E5798" s="107"/>
      <c r="F5798" s="107"/>
      <c r="G5798" s="107"/>
    </row>
    <row r="5799" spans="1:33" ht="20.100000000000001" customHeight="1">
      <c r="A5799" s="109" t="s">
        <v>2104</v>
      </c>
      <c r="B5799" s="109"/>
      <c r="C5799" s="109"/>
      <c r="D5799" s="109"/>
      <c r="E5799" s="109"/>
      <c r="F5799" s="109"/>
      <c r="G5799" s="109"/>
      <c r="AA5799" s="6" t="s">
        <v>2104</v>
      </c>
    </row>
    <row r="5800" spans="1:33" ht="15" customHeight="1">
      <c r="A5800" s="110" t="s">
        <v>63</v>
      </c>
      <c r="B5800" s="110"/>
      <c r="C5800" s="111" t="s">
        <v>2</v>
      </c>
      <c r="D5800" s="111" t="s">
        <v>3</v>
      </c>
      <c r="E5800" s="111" t="s">
        <v>4</v>
      </c>
      <c r="F5800" s="111" t="s">
        <v>5</v>
      </c>
      <c r="G5800" s="111" t="s">
        <v>6</v>
      </c>
      <c r="AA5800" s="6" t="s">
        <v>63</v>
      </c>
      <c r="AC5800" s="6" t="s">
        <v>2</v>
      </c>
      <c r="AD5800" s="6" t="s">
        <v>3</v>
      </c>
      <c r="AE5800" s="6" t="s">
        <v>4</v>
      </c>
      <c r="AF5800" s="104" t="s">
        <v>5</v>
      </c>
      <c r="AG5800" s="104" t="s">
        <v>6</v>
      </c>
    </row>
    <row r="5801" spans="1:33" ht="15" customHeight="1">
      <c r="A5801" s="112">
        <v>1903</v>
      </c>
      <c r="B5801" s="113" t="s">
        <v>2159</v>
      </c>
      <c r="C5801" s="112" t="s">
        <v>48</v>
      </c>
      <c r="D5801" s="112" t="s">
        <v>102</v>
      </c>
      <c r="E5801" s="112" t="s">
        <v>2160</v>
      </c>
      <c r="F5801" s="115">
        <f t="shared" ref="F5801:F5802" si="1535">IF(D5801="H",$K$9*AF5801,$K$10*AF5801)</f>
        <v>401.29499999999996</v>
      </c>
      <c r="G5801" s="115">
        <f>TRUNC(F5801*E5801,2)</f>
        <v>16.05</v>
      </c>
      <c r="AA5801" s="6">
        <v>1903</v>
      </c>
      <c r="AB5801" s="6" t="s">
        <v>2159</v>
      </c>
      <c r="AC5801" s="6" t="s">
        <v>48</v>
      </c>
      <c r="AD5801" s="6" t="s">
        <v>102</v>
      </c>
      <c r="AE5801" s="6" t="s">
        <v>2160</v>
      </c>
      <c r="AF5801" s="104" t="s">
        <v>2161</v>
      </c>
      <c r="AG5801" s="104">
        <v>21.4</v>
      </c>
    </row>
    <row r="5802" spans="1:33" ht="15" customHeight="1">
      <c r="A5802" s="112">
        <v>2614</v>
      </c>
      <c r="B5802" s="113" t="s">
        <v>1681</v>
      </c>
      <c r="C5802" s="112" t="s">
        <v>48</v>
      </c>
      <c r="D5802" s="112" t="s">
        <v>95</v>
      </c>
      <c r="E5802" s="112" t="s">
        <v>2040</v>
      </c>
      <c r="F5802" s="115">
        <f>0.75*AF5802</f>
        <v>1364.595</v>
      </c>
      <c r="G5802" s="115">
        <f>TRUNC(F5802*E5802,2)</f>
        <v>1364.59</v>
      </c>
      <c r="AA5802" s="6">
        <v>2614</v>
      </c>
      <c r="AB5802" s="6" t="s">
        <v>1681</v>
      </c>
      <c r="AC5802" s="6" t="s">
        <v>48</v>
      </c>
      <c r="AD5802" s="6" t="s">
        <v>95</v>
      </c>
      <c r="AE5802" s="6" t="s">
        <v>2040</v>
      </c>
      <c r="AF5802" s="104" t="s">
        <v>2162</v>
      </c>
      <c r="AG5802" s="104">
        <v>1819.46</v>
      </c>
    </row>
    <row r="5803" spans="1:33" ht="15" customHeight="1">
      <c r="A5803" s="107"/>
      <c r="B5803" s="107"/>
      <c r="C5803" s="107"/>
      <c r="D5803" s="107"/>
      <c r="E5803" s="116" t="s">
        <v>75</v>
      </c>
      <c r="F5803" s="116"/>
      <c r="G5803" s="117">
        <f>SUM(G5801:G5802)</f>
        <v>1380.6399999999999</v>
      </c>
      <c r="AE5803" s="6" t="s">
        <v>75</v>
      </c>
      <c r="AG5803" s="104">
        <v>1840.8600000000001</v>
      </c>
    </row>
    <row r="5804" spans="1:33" ht="15" customHeight="1">
      <c r="A5804" s="110" t="s">
        <v>96</v>
      </c>
      <c r="B5804" s="110"/>
      <c r="C5804" s="111" t="s">
        <v>2</v>
      </c>
      <c r="D5804" s="111" t="s">
        <v>3</v>
      </c>
      <c r="E5804" s="111" t="s">
        <v>4</v>
      </c>
      <c r="F5804" s="111" t="s">
        <v>5</v>
      </c>
      <c r="G5804" s="111" t="s">
        <v>6</v>
      </c>
      <c r="AA5804" s="6" t="s">
        <v>96</v>
      </c>
      <c r="AC5804" s="6" t="s">
        <v>2</v>
      </c>
      <c r="AD5804" s="6" t="s">
        <v>3</v>
      </c>
      <c r="AE5804" s="6" t="s">
        <v>4</v>
      </c>
      <c r="AF5804" s="104" t="s">
        <v>5</v>
      </c>
      <c r="AG5804" s="104" t="s">
        <v>6</v>
      </c>
    </row>
    <row r="5805" spans="1:33" ht="15" customHeight="1">
      <c r="A5805" s="112">
        <v>88309</v>
      </c>
      <c r="B5805" s="113" t="s">
        <v>1959</v>
      </c>
      <c r="C5805" s="112" t="s">
        <v>8</v>
      </c>
      <c r="D5805" s="112" t="s">
        <v>36</v>
      </c>
      <c r="E5805" s="112" t="s">
        <v>2163</v>
      </c>
      <c r="F5805" s="115">
        <f t="shared" ref="F5805:F5806" si="1536">IF(D5805="H",$K$9*AF5805,$K$10*AF5805)</f>
        <v>16.297499999999999</v>
      </c>
      <c r="G5805" s="115">
        <f t="shared" ref="G5805:G5806" si="1537">TRUNC(F5805*E5805,2)</f>
        <v>9.77</v>
      </c>
      <c r="AA5805" s="6">
        <v>88309</v>
      </c>
      <c r="AB5805" s="6" t="s">
        <v>1959</v>
      </c>
      <c r="AC5805" s="6" t="s">
        <v>8</v>
      </c>
      <c r="AD5805" s="6" t="s">
        <v>36</v>
      </c>
      <c r="AE5805" s="6" t="s">
        <v>2163</v>
      </c>
      <c r="AF5805" s="104" t="s">
        <v>2164</v>
      </c>
      <c r="AG5805" s="104">
        <v>13.04</v>
      </c>
    </row>
    <row r="5806" spans="1:33" ht="15" customHeight="1">
      <c r="A5806" s="112">
        <v>88316</v>
      </c>
      <c r="B5806" s="113" t="s">
        <v>128</v>
      </c>
      <c r="C5806" s="112" t="s">
        <v>8</v>
      </c>
      <c r="D5806" s="112" t="s">
        <v>36</v>
      </c>
      <c r="E5806" s="112" t="s">
        <v>2163</v>
      </c>
      <c r="F5806" s="115">
        <f t="shared" si="1536"/>
        <v>12.84</v>
      </c>
      <c r="G5806" s="115">
        <f t="shared" si="1537"/>
        <v>7.7</v>
      </c>
      <c r="AA5806" s="6">
        <v>88316</v>
      </c>
      <c r="AB5806" s="6" t="s">
        <v>128</v>
      </c>
      <c r="AC5806" s="6" t="s">
        <v>8</v>
      </c>
      <c r="AD5806" s="6" t="s">
        <v>36</v>
      </c>
      <c r="AE5806" s="6" t="s">
        <v>2163</v>
      </c>
      <c r="AF5806" s="104" t="s">
        <v>2063</v>
      </c>
      <c r="AG5806" s="104">
        <v>10.27</v>
      </c>
    </row>
    <row r="5807" spans="1:33" ht="15" customHeight="1">
      <c r="A5807" s="107"/>
      <c r="B5807" s="107"/>
      <c r="C5807" s="107"/>
      <c r="D5807" s="107"/>
      <c r="E5807" s="116" t="s">
        <v>17</v>
      </c>
      <c r="F5807" s="116"/>
      <c r="G5807" s="117">
        <f>SUM(G5805:G5806)</f>
        <v>17.47</v>
      </c>
      <c r="AE5807" s="6" t="s">
        <v>17</v>
      </c>
      <c r="AG5807" s="104">
        <v>23.31</v>
      </c>
    </row>
    <row r="5808" spans="1:33" ht="15" customHeight="1">
      <c r="A5808" s="107"/>
      <c r="B5808" s="107"/>
      <c r="C5808" s="107"/>
      <c r="D5808" s="107"/>
      <c r="E5808" s="118" t="s">
        <v>21</v>
      </c>
      <c r="F5808" s="118"/>
      <c r="G5808" s="119">
        <f>G5807+G5803</f>
        <v>1398.11</v>
      </c>
      <c r="AE5808" s="6" t="s">
        <v>56</v>
      </c>
      <c r="AG5808" s="104">
        <v>1864.17</v>
      </c>
    </row>
    <row r="5809" spans="1:33" ht="9.9499999999999993" customHeight="1">
      <c r="A5809" s="107"/>
      <c r="B5809" s="107"/>
      <c r="C5809" s="108"/>
      <c r="D5809" s="108"/>
      <c r="E5809" s="107"/>
      <c r="F5809" s="107"/>
      <c r="G5809" s="107"/>
    </row>
    <row r="5810" spans="1:33" ht="20.100000000000001" customHeight="1">
      <c r="A5810" s="109" t="s">
        <v>2152</v>
      </c>
      <c r="B5810" s="109"/>
      <c r="C5810" s="109"/>
      <c r="D5810" s="109"/>
      <c r="E5810" s="109"/>
      <c r="F5810" s="109"/>
      <c r="G5810" s="109"/>
      <c r="AA5810" s="6" t="s">
        <v>2152</v>
      </c>
    </row>
    <row r="5811" spans="1:33" ht="15" customHeight="1">
      <c r="A5811" s="110" t="s">
        <v>63</v>
      </c>
      <c r="B5811" s="110"/>
      <c r="C5811" s="111" t="s">
        <v>2</v>
      </c>
      <c r="D5811" s="111" t="s">
        <v>3</v>
      </c>
      <c r="E5811" s="111" t="s">
        <v>4</v>
      </c>
      <c r="F5811" s="111" t="s">
        <v>5</v>
      </c>
      <c r="G5811" s="111" t="s">
        <v>6</v>
      </c>
      <c r="AA5811" s="6" t="s">
        <v>63</v>
      </c>
      <c r="AC5811" s="6" t="s">
        <v>2</v>
      </c>
      <c r="AD5811" s="6" t="s">
        <v>3</v>
      </c>
      <c r="AE5811" s="6" t="s">
        <v>4</v>
      </c>
      <c r="AF5811" s="104" t="s">
        <v>5</v>
      </c>
      <c r="AG5811" s="104" t="s">
        <v>6</v>
      </c>
    </row>
    <row r="5812" spans="1:33" ht="15" customHeight="1">
      <c r="A5812" s="112">
        <v>7697</v>
      </c>
      <c r="B5812" s="113" t="s">
        <v>2153</v>
      </c>
      <c r="C5812" s="112" t="s">
        <v>8</v>
      </c>
      <c r="D5812" s="112" t="s">
        <v>87</v>
      </c>
      <c r="E5812" s="114" t="s">
        <v>2034</v>
      </c>
      <c r="F5812" s="115">
        <f t="shared" ref="F5812:F5813" si="1538">IF(D5812="H",$K$9*AF5812,$K$10*AF5812)</f>
        <v>42.150000000000006</v>
      </c>
      <c r="G5812" s="115">
        <f>TRUNC(F5812*E5812,2)</f>
        <v>168.6</v>
      </c>
      <c r="AA5812" s="6">
        <v>7697</v>
      </c>
      <c r="AB5812" s="6" t="s">
        <v>2153</v>
      </c>
      <c r="AC5812" s="6" t="s">
        <v>8</v>
      </c>
      <c r="AD5812" s="6" t="s">
        <v>87</v>
      </c>
      <c r="AE5812" s="6" t="s">
        <v>2034</v>
      </c>
      <c r="AF5812" s="104" t="s">
        <v>2154</v>
      </c>
      <c r="AG5812" s="104">
        <v>224.8</v>
      </c>
    </row>
    <row r="5813" spans="1:33" ht="15" customHeight="1">
      <c r="A5813" s="112">
        <v>88631</v>
      </c>
      <c r="B5813" s="113" t="s">
        <v>1929</v>
      </c>
      <c r="C5813" s="112" t="s">
        <v>8</v>
      </c>
      <c r="D5813" s="112" t="s">
        <v>102</v>
      </c>
      <c r="E5813" s="114" t="s">
        <v>1964</v>
      </c>
      <c r="F5813" s="115">
        <f t="shared" si="1538"/>
        <v>471.09000000000003</v>
      </c>
      <c r="G5813" s="115">
        <f>TRUNC(F5813*E5813,2)</f>
        <v>9.42</v>
      </c>
      <c r="AA5813" s="6">
        <v>88631</v>
      </c>
      <c r="AB5813" s="6" t="s">
        <v>1929</v>
      </c>
      <c r="AC5813" s="6" t="s">
        <v>8</v>
      </c>
      <c r="AD5813" s="6" t="s">
        <v>102</v>
      </c>
      <c r="AE5813" s="6" t="s">
        <v>1964</v>
      </c>
      <c r="AF5813" s="104" t="s">
        <v>2155</v>
      </c>
      <c r="AG5813" s="104">
        <v>12.56</v>
      </c>
    </row>
    <row r="5814" spans="1:33" ht="15" customHeight="1">
      <c r="A5814" s="107"/>
      <c r="B5814" s="107"/>
      <c r="C5814" s="107"/>
      <c r="D5814" s="107"/>
      <c r="E5814" s="116" t="s">
        <v>75</v>
      </c>
      <c r="F5814" s="116"/>
      <c r="G5814" s="117">
        <f>SUM(G5812:G5813)</f>
        <v>178.01999999999998</v>
      </c>
      <c r="AE5814" s="6" t="s">
        <v>75</v>
      </c>
      <c r="AG5814" s="104">
        <v>237.36</v>
      </c>
    </row>
    <row r="5815" spans="1:33" ht="15" customHeight="1">
      <c r="A5815" s="110" t="s">
        <v>96</v>
      </c>
      <c r="B5815" s="110"/>
      <c r="C5815" s="111" t="s">
        <v>2</v>
      </c>
      <c r="D5815" s="111" t="s">
        <v>3</v>
      </c>
      <c r="E5815" s="111" t="s">
        <v>4</v>
      </c>
      <c r="F5815" s="111" t="s">
        <v>5</v>
      </c>
      <c r="G5815" s="111" t="s">
        <v>6</v>
      </c>
      <c r="AA5815" s="6" t="s">
        <v>96</v>
      </c>
      <c r="AC5815" s="6" t="s">
        <v>2</v>
      </c>
      <c r="AD5815" s="6" t="s">
        <v>3</v>
      </c>
      <c r="AE5815" s="6" t="s">
        <v>4</v>
      </c>
      <c r="AF5815" s="104" t="s">
        <v>5</v>
      </c>
      <c r="AG5815" s="104" t="s">
        <v>6</v>
      </c>
    </row>
    <row r="5816" spans="1:33" ht="15" customHeight="1">
      <c r="A5816" s="112">
        <v>88315</v>
      </c>
      <c r="B5816" s="113" t="s">
        <v>2156</v>
      </c>
      <c r="C5816" s="112" t="s">
        <v>8</v>
      </c>
      <c r="D5816" s="112" t="s">
        <v>36</v>
      </c>
      <c r="E5816" s="114" t="s">
        <v>2157</v>
      </c>
      <c r="F5816" s="115">
        <f t="shared" ref="F5816:F5817" si="1539">IF(D5816="H",$K$9*AF5816,$K$10*AF5816)</f>
        <v>16.184999999999999</v>
      </c>
      <c r="G5816" s="115">
        <f t="shared" ref="G5816:G5817" si="1540">TRUNC(F5816*E5816,2)</f>
        <v>55.02</v>
      </c>
      <c r="AA5816" s="6">
        <v>88315</v>
      </c>
      <c r="AB5816" s="6" t="s">
        <v>2156</v>
      </c>
      <c r="AC5816" s="6" t="s">
        <v>8</v>
      </c>
      <c r="AD5816" s="6" t="s">
        <v>36</v>
      </c>
      <c r="AE5816" s="6" t="s">
        <v>2157</v>
      </c>
      <c r="AF5816" s="104" t="s">
        <v>2080</v>
      </c>
      <c r="AG5816" s="104">
        <v>73.37</v>
      </c>
    </row>
    <row r="5817" spans="1:33" ht="15" customHeight="1">
      <c r="A5817" s="112">
        <v>88316</v>
      </c>
      <c r="B5817" s="113" t="s">
        <v>128</v>
      </c>
      <c r="C5817" s="112" t="s">
        <v>8</v>
      </c>
      <c r="D5817" s="112" t="s">
        <v>36</v>
      </c>
      <c r="E5817" s="114" t="s">
        <v>2158</v>
      </c>
      <c r="F5817" s="115">
        <f t="shared" si="1539"/>
        <v>12.84</v>
      </c>
      <c r="G5817" s="115">
        <f t="shared" si="1540"/>
        <v>39.799999999999997</v>
      </c>
      <c r="AA5817" s="6">
        <v>88316</v>
      </c>
      <c r="AB5817" s="6" t="s">
        <v>128</v>
      </c>
      <c r="AC5817" s="6" t="s">
        <v>8</v>
      </c>
      <c r="AD5817" s="6" t="s">
        <v>36</v>
      </c>
      <c r="AE5817" s="6" t="s">
        <v>2158</v>
      </c>
      <c r="AF5817" s="104" t="s">
        <v>2063</v>
      </c>
      <c r="AG5817" s="104">
        <v>53.07</v>
      </c>
    </row>
    <row r="5818" spans="1:33" ht="15" customHeight="1">
      <c r="A5818" s="107"/>
      <c r="B5818" s="107"/>
      <c r="C5818" s="107"/>
      <c r="D5818" s="107"/>
      <c r="E5818" s="116" t="s">
        <v>17</v>
      </c>
      <c r="F5818" s="116"/>
      <c r="G5818" s="117">
        <f>SUM(G5816:G5817)</f>
        <v>94.82</v>
      </c>
      <c r="AE5818" s="6" t="s">
        <v>17</v>
      </c>
      <c r="AG5818" s="104">
        <v>126.44</v>
      </c>
    </row>
    <row r="5819" spans="1:33" ht="15" customHeight="1">
      <c r="A5819" s="107"/>
      <c r="B5819" s="107"/>
      <c r="C5819" s="107"/>
      <c r="D5819" s="107"/>
      <c r="E5819" s="118" t="s">
        <v>21</v>
      </c>
      <c r="F5819" s="118"/>
      <c r="G5819" s="119">
        <f>G5818+G5814</f>
        <v>272.83999999999997</v>
      </c>
      <c r="AE5819" s="6" t="s">
        <v>56</v>
      </c>
      <c r="AG5819" s="104">
        <v>363.8</v>
      </c>
    </row>
    <row r="5820" spans="1:33" ht="9.9499999999999993" customHeight="1">
      <c r="A5820" s="107"/>
      <c r="B5820" s="107"/>
      <c r="C5820" s="108"/>
      <c r="D5820" s="108"/>
      <c r="E5820" s="107"/>
      <c r="F5820" s="107"/>
      <c r="G5820" s="107"/>
    </row>
    <row r="5821" spans="1:33" ht="20.100000000000001" customHeight="1">
      <c r="A5821" s="109" t="s">
        <v>2103</v>
      </c>
      <c r="B5821" s="109"/>
      <c r="C5821" s="109"/>
      <c r="D5821" s="109"/>
      <c r="E5821" s="109"/>
      <c r="F5821" s="109"/>
      <c r="G5821" s="109"/>
      <c r="AA5821" s="6" t="s">
        <v>2103</v>
      </c>
    </row>
    <row r="5822" spans="1:33" ht="15" customHeight="1">
      <c r="A5822" s="110" t="s">
        <v>63</v>
      </c>
      <c r="B5822" s="110"/>
      <c r="C5822" s="111" t="s">
        <v>2</v>
      </c>
      <c r="D5822" s="111" t="s">
        <v>3</v>
      </c>
      <c r="E5822" s="111" t="s">
        <v>4</v>
      </c>
      <c r="F5822" s="111" t="s">
        <v>5</v>
      </c>
      <c r="G5822" s="111" t="s">
        <v>6</v>
      </c>
      <c r="AA5822" s="6" t="s">
        <v>63</v>
      </c>
      <c r="AC5822" s="6" t="s">
        <v>2</v>
      </c>
      <c r="AD5822" s="6" t="s">
        <v>3</v>
      </c>
      <c r="AE5822" s="6" t="s">
        <v>4</v>
      </c>
      <c r="AF5822" s="104" t="s">
        <v>5</v>
      </c>
      <c r="AG5822" s="104" t="s">
        <v>6</v>
      </c>
    </row>
    <row r="5823" spans="1:33" ht="20.100000000000001" customHeight="1">
      <c r="A5823" s="112" t="s">
        <v>1682</v>
      </c>
      <c r="B5823" s="113" t="s">
        <v>1683</v>
      </c>
      <c r="C5823" s="112" t="s">
        <v>8</v>
      </c>
      <c r="D5823" s="112" t="s">
        <v>90</v>
      </c>
      <c r="E5823" s="114">
        <v>4.2599999999999999E-2</v>
      </c>
      <c r="F5823" s="115">
        <f t="shared" ref="F5823:F5831" si="1541">IF(D5823="H",$K$9*AF5823,$K$10*AF5823)</f>
        <v>19.32</v>
      </c>
      <c r="G5823" s="115">
        <f t="shared" ref="G5823:G5830" si="1542">TRUNC(F5823*E5823,2)</f>
        <v>0.82</v>
      </c>
      <c r="AA5823" s="6" t="s">
        <v>1682</v>
      </c>
      <c r="AB5823" s="6" t="s">
        <v>1683</v>
      </c>
      <c r="AC5823" s="6" t="s">
        <v>8</v>
      </c>
      <c r="AD5823" s="6" t="s">
        <v>90</v>
      </c>
      <c r="AE5823" s="6">
        <v>4.2599999999999999E-2</v>
      </c>
      <c r="AF5823" s="104">
        <v>25.76</v>
      </c>
      <c r="AG5823" s="104">
        <v>1.0900000000000001</v>
      </c>
    </row>
    <row r="5824" spans="1:33" ht="20.100000000000001" customHeight="1">
      <c r="A5824" s="112" t="s">
        <v>564</v>
      </c>
      <c r="B5824" s="113" t="s">
        <v>565</v>
      </c>
      <c r="C5824" s="112" t="s">
        <v>8</v>
      </c>
      <c r="D5824" s="112" t="s">
        <v>87</v>
      </c>
      <c r="E5824" s="114">
        <v>1.4395</v>
      </c>
      <c r="F5824" s="115">
        <f t="shared" si="1541"/>
        <v>2.3624999999999998</v>
      </c>
      <c r="G5824" s="115">
        <f t="shared" si="1542"/>
        <v>3.4</v>
      </c>
      <c r="AA5824" s="6" t="s">
        <v>564</v>
      </c>
      <c r="AB5824" s="6" t="s">
        <v>565</v>
      </c>
      <c r="AC5824" s="6" t="s">
        <v>8</v>
      </c>
      <c r="AD5824" s="6" t="s">
        <v>87</v>
      </c>
      <c r="AE5824" s="6">
        <v>1.4395</v>
      </c>
      <c r="AF5824" s="104">
        <v>3.15</v>
      </c>
      <c r="AG5824" s="104">
        <v>4.53</v>
      </c>
    </row>
    <row r="5825" spans="1:33" ht="29.1" customHeight="1">
      <c r="A5825" s="112" t="s">
        <v>566</v>
      </c>
      <c r="B5825" s="113" t="s">
        <v>567</v>
      </c>
      <c r="C5825" s="112" t="s">
        <v>8</v>
      </c>
      <c r="D5825" s="112" t="s">
        <v>90</v>
      </c>
      <c r="E5825" s="114">
        <v>0.5202</v>
      </c>
      <c r="F5825" s="115">
        <f t="shared" si="1541"/>
        <v>2.9625000000000004</v>
      </c>
      <c r="G5825" s="115">
        <f t="shared" si="1542"/>
        <v>1.54</v>
      </c>
      <c r="AA5825" s="6" t="s">
        <v>566</v>
      </c>
      <c r="AB5825" s="6" t="s">
        <v>567</v>
      </c>
      <c r="AC5825" s="6" t="s">
        <v>8</v>
      </c>
      <c r="AD5825" s="6" t="s">
        <v>90</v>
      </c>
      <c r="AE5825" s="6">
        <v>0.5202</v>
      </c>
      <c r="AF5825" s="104">
        <v>3.95</v>
      </c>
      <c r="AG5825" s="104">
        <v>2.0499999999999998</v>
      </c>
    </row>
    <row r="5826" spans="1:33" ht="20.100000000000001" customHeight="1">
      <c r="A5826" s="112" t="s">
        <v>568</v>
      </c>
      <c r="B5826" s="113" t="s">
        <v>569</v>
      </c>
      <c r="C5826" s="112" t="s">
        <v>8</v>
      </c>
      <c r="D5826" s="112" t="s">
        <v>55</v>
      </c>
      <c r="E5826" s="114">
        <v>7.9740000000000002</v>
      </c>
      <c r="F5826" s="115">
        <f t="shared" si="1541"/>
        <v>8.2500000000000004E-2</v>
      </c>
      <c r="G5826" s="115">
        <f t="shared" si="1542"/>
        <v>0.65</v>
      </c>
      <c r="AA5826" s="6" t="s">
        <v>568</v>
      </c>
      <c r="AB5826" s="6" t="s">
        <v>569</v>
      </c>
      <c r="AC5826" s="6" t="s">
        <v>8</v>
      </c>
      <c r="AD5826" s="6" t="s">
        <v>55</v>
      </c>
      <c r="AE5826" s="6">
        <v>7.9740000000000002</v>
      </c>
      <c r="AF5826" s="104">
        <v>0.11</v>
      </c>
      <c r="AG5826" s="104">
        <v>0.87</v>
      </c>
    </row>
    <row r="5827" spans="1:33" ht="20.100000000000001" customHeight="1">
      <c r="A5827" s="112" t="s">
        <v>570</v>
      </c>
      <c r="B5827" s="113" t="s">
        <v>571</v>
      </c>
      <c r="C5827" s="112" t="s">
        <v>8</v>
      </c>
      <c r="D5827" s="112" t="s">
        <v>55</v>
      </c>
      <c r="E5827" s="114">
        <v>2.1911999999999998</v>
      </c>
      <c r="F5827" s="115">
        <f t="shared" si="1541"/>
        <v>0.19500000000000001</v>
      </c>
      <c r="G5827" s="115">
        <f t="shared" si="1542"/>
        <v>0.42</v>
      </c>
      <c r="AA5827" s="6" t="s">
        <v>570</v>
      </c>
      <c r="AB5827" s="6" t="s">
        <v>571</v>
      </c>
      <c r="AC5827" s="6" t="s">
        <v>8</v>
      </c>
      <c r="AD5827" s="6" t="s">
        <v>55</v>
      </c>
      <c r="AE5827" s="6">
        <v>2.1911999999999998</v>
      </c>
      <c r="AF5827" s="104">
        <v>0.26</v>
      </c>
      <c r="AG5827" s="104">
        <v>0.56000000000000005</v>
      </c>
    </row>
    <row r="5828" spans="1:33" ht="20.100000000000001" customHeight="1">
      <c r="A5828" s="112" t="s">
        <v>1684</v>
      </c>
      <c r="B5828" s="113" t="s">
        <v>1685</v>
      </c>
      <c r="C5828" s="112" t="s">
        <v>8</v>
      </c>
      <c r="D5828" s="112" t="s">
        <v>413</v>
      </c>
      <c r="E5828" s="114">
        <v>1.32E-2</v>
      </c>
      <c r="F5828" s="115">
        <f t="shared" si="1541"/>
        <v>21.87</v>
      </c>
      <c r="G5828" s="115">
        <f t="shared" si="1542"/>
        <v>0.28000000000000003</v>
      </c>
      <c r="AA5828" s="6" t="s">
        <v>1684</v>
      </c>
      <c r="AB5828" s="6" t="s">
        <v>1685</v>
      </c>
      <c r="AC5828" s="6" t="s">
        <v>8</v>
      </c>
      <c r="AD5828" s="6" t="s">
        <v>413</v>
      </c>
      <c r="AE5828" s="6">
        <v>1.32E-2</v>
      </c>
      <c r="AF5828" s="104">
        <v>29.16</v>
      </c>
      <c r="AG5828" s="104">
        <v>0.38</v>
      </c>
    </row>
    <row r="5829" spans="1:33" ht="29.1" customHeight="1">
      <c r="A5829" s="112" t="s">
        <v>1686</v>
      </c>
      <c r="B5829" s="113" t="s">
        <v>1687</v>
      </c>
      <c r="C5829" s="112" t="s">
        <v>8</v>
      </c>
      <c r="D5829" s="112" t="s">
        <v>55</v>
      </c>
      <c r="E5829" s="114">
        <v>1.3265</v>
      </c>
      <c r="F5829" s="115">
        <f t="shared" si="1541"/>
        <v>1.5074999999999998</v>
      </c>
      <c r="G5829" s="115">
        <f t="shared" si="1542"/>
        <v>1.99</v>
      </c>
      <c r="AA5829" s="6" t="s">
        <v>1686</v>
      </c>
      <c r="AB5829" s="6" t="s">
        <v>1687</v>
      </c>
      <c r="AC5829" s="6" t="s">
        <v>8</v>
      </c>
      <c r="AD5829" s="6" t="s">
        <v>55</v>
      </c>
      <c r="AE5829" s="6">
        <v>1.3265</v>
      </c>
      <c r="AF5829" s="104">
        <v>2.0099999999999998</v>
      </c>
      <c r="AG5829" s="104">
        <v>2.66</v>
      </c>
    </row>
    <row r="5830" spans="1:33" ht="29.1" customHeight="1">
      <c r="A5830" s="112" t="s">
        <v>1688</v>
      </c>
      <c r="B5830" s="113" t="s">
        <v>1689</v>
      </c>
      <c r="C5830" s="112" t="s">
        <v>8</v>
      </c>
      <c r="D5830" s="112" t="s">
        <v>87</v>
      </c>
      <c r="E5830" s="114">
        <v>3.851</v>
      </c>
      <c r="F5830" s="115">
        <f t="shared" si="1541"/>
        <v>4.0124999999999993</v>
      </c>
      <c r="G5830" s="115">
        <f t="shared" si="1542"/>
        <v>15.45</v>
      </c>
      <c r="AA5830" s="6" t="s">
        <v>1688</v>
      </c>
      <c r="AB5830" s="6" t="s">
        <v>1689</v>
      </c>
      <c r="AC5830" s="6" t="s">
        <v>8</v>
      </c>
      <c r="AD5830" s="6" t="s">
        <v>87</v>
      </c>
      <c r="AE5830" s="6">
        <v>3.851</v>
      </c>
      <c r="AF5830" s="104">
        <v>5.35</v>
      </c>
      <c r="AG5830" s="104">
        <v>20.6</v>
      </c>
    </row>
    <row r="5831" spans="1:33" ht="20.100000000000001" customHeight="1">
      <c r="A5831" s="112" t="s">
        <v>578</v>
      </c>
      <c r="B5831" s="113" t="s">
        <v>579</v>
      </c>
      <c r="C5831" s="112" t="s">
        <v>8</v>
      </c>
      <c r="D5831" s="112" t="s">
        <v>95</v>
      </c>
      <c r="E5831" s="114">
        <v>1.0966</v>
      </c>
      <c r="F5831" s="115">
        <f>0.75*AF5831</f>
        <v>17.085000000000001</v>
      </c>
      <c r="G5831" s="115">
        <f>TRUNC(F5831*E5831,2)</f>
        <v>18.73</v>
      </c>
      <c r="AA5831" s="6" t="s">
        <v>578</v>
      </c>
      <c r="AB5831" s="6" t="s">
        <v>579</v>
      </c>
      <c r="AC5831" s="6" t="s">
        <v>8</v>
      </c>
      <c r="AD5831" s="6" t="s">
        <v>95</v>
      </c>
      <c r="AE5831" s="6">
        <v>1.0966</v>
      </c>
      <c r="AF5831" s="104">
        <v>22.78</v>
      </c>
      <c r="AG5831" s="104">
        <v>24.98</v>
      </c>
    </row>
    <row r="5832" spans="1:33" ht="15" customHeight="1">
      <c r="A5832" s="107"/>
      <c r="B5832" s="107"/>
      <c r="C5832" s="107"/>
      <c r="D5832" s="107"/>
      <c r="E5832" s="116" t="s">
        <v>75</v>
      </c>
      <c r="F5832" s="116"/>
      <c r="G5832" s="117">
        <f>SUM(G5823:G5831)</f>
        <v>43.28</v>
      </c>
      <c r="AE5832" s="6" t="s">
        <v>75</v>
      </c>
      <c r="AG5832" s="104">
        <v>57.72</v>
      </c>
    </row>
    <row r="5833" spans="1:33" ht="15" customHeight="1">
      <c r="A5833" s="110" t="s">
        <v>96</v>
      </c>
      <c r="B5833" s="110"/>
      <c r="C5833" s="111" t="s">
        <v>2</v>
      </c>
      <c r="D5833" s="111" t="s">
        <v>3</v>
      </c>
      <c r="E5833" s="111" t="s">
        <v>4</v>
      </c>
      <c r="F5833" s="111" t="s">
        <v>5</v>
      </c>
      <c r="G5833" s="111" t="s">
        <v>6</v>
      </c>
      <c r="AA5833" s="6" t="s">
        <v>96</v>
      </c>
      <c r="AC5833" s="6" t="s">
        <v>2</v>
      </c>
      <c r="AD5833" s="6" t="s">
        <v>3</v>
      </c>
      <c r="AE5833" s="6" t="s">
        <v>4</v>
      </c>
      <c r="AF5833" s="104" t="s">
        <v>5</v>
      </c>
      <c r="AG5833" s="104" t="s">
        <v>6</v>
      </c>
    </row>
    <row r="5834" spans="1:33" ht="20.100000000000001" customHeight="1">
      <c r="A5834" s="112" t="s">
        <v>580</v>
      </c>
      <c r="B5834" s="113" t="s">
        <v>1734</v>
      </c>
      <c r="C5834" s="112" t="s">
        <v>8</v>
      </c>
      <c r="D5834" s="112" t="s">
        <v>36</v>
      </c>
      <c r="E5834" s="114">
        <v>0.36280000000000001</v>
      </c>
      <c r="F5834" s="115">
        <f t="shared" ref="F5834:F5835" si="1543">IF(D5834="H",$K$9*AF5834,$K$10*AF5834)</f>
        <v>14.715</v>
      </c>
      <c r="G5834" s="115">
        <f t="shared" ref="G5834:G5835" si="1544">TRUNC(F5834*E5834,2)</f>
        <v>5.33</v>
      </c>
      <c r="AA5834" s="6" t="s">
        <v>580</v>
      </c>
      <c r="AB5834" s="6" t="s">
        <v>1734</v>
      </c>
      <c r="AC5834" s="6" t="s">
        <v>8</v>
      </c>
      <c r="AD5834" s="6" t="s">
        <v>36</v>
      </c>
      <c r="AE5834" s="6">
        <v>0.36280000000000001</v>
      </c>
      <c r="AF5834" s="104">
        <v>19.62</v>
      </c>
      <c r="AG5834" s="104">
        <v>7.11</v>
      </c>
    </row>
    <row r="5835" spans="1:33" ht="15" customHeight="1">
      <c r="A5835" s="112" t="s">
        <v>127</v>
      </c>
      <c r="B5835" s="113" t="s">
        <v>1727</v>
      </c>
      <c r="C5835" s="112" t="s">
        <v>8</v>
      </c>
      <c r="D5835" s="112" t="s">
        <v>36</v>
      </c>
      <c r="E5835" s="114">
        <v>0.36280000000000001</v>
      </c>
      <c r="F5835" s="115">
        <f t="shared" si="1543"/>
        <v>12.84</v>
      </c>
      <c r="G5835" s="115">
        <f t="shared" si="1544"/>
        <v>4.6500000000000004</v>
      </c>
      <c r="AA5835" s="6" t="s">
        <v>127</v>
      </c>
      <c r="AB5835" s="6" t="s">
        <v>1727</v>
      </c>
      <c r="AC5835" s="6" t="s">
        <v>8</v>
      </c>
      <c r="AD5835" s="6" t="s">
        <v>36</v>
      </c>
      <c r="AE5835" s="6">
        <v>0.36280000000000001</v>
      </c>
      <c r="AF5835" s="104">
        <v>17.12</v>
      </c>
      <c r="AG5835" s="104">
        <v>6.21</v>
      </c>
    </row>
    <row r="5836" spans="1:33" ht="18" customHeight="1">
      <c r="A5836" s="107"/>
      <c r="B5836" s="107"/>
      <c r="C5836" s="107"/>
      <c r="D5836" s="107"/>
      <c r="E5836" s="116" t="s">
        <v>99</v>
      </c>
      <c r="F5836" s="116"/>
      <c r="G5836" s="117">
        <f>SUM(G5834:G5835)</f>
        <v>9.98</v>
      </c>
      <c r="AE5836" s="6" t="s">
        <v>99</v>
      </c>
      <c r="AG5836" s="104">
        <v>13.32</v>
      </c>
    </row>
    <row r="5837" spans="1:33" ht="15" customHeight="1">
      <c r="A5837" s="107"/>
      <c r="B5837" s="107"/>
      <c r="C5837" s="107"/>
      <c r="D5837" s="107"/>
      <c r="E5837" s="118" t="s">
        <v>21</v>
      </c>
      <c r="F5837" s="118"/>
      <c r="G5837" s="119">
        <f>G5836+G5832</f>
        <v>53.260000000000005</v>
      </c>
      <c r="AE5837" s="6" t="s">
        <v>21</v>
      </c>
      <c r="AG5837" s="104">
        <v>71.040000000000006</v>
      </c>
    </row>
    <row r="5838" spans="1:33" ht="9.9499999999999993" customHeight="1">
      <c r="A5838" s="107"/>
      <c r="B5838" s="107"/>
      <c r="C5838" s="108"/>
      <c r="D5838" s="108"/>
      <c r="E5838" s="107"/>
      <c r="F5838" s="107"/>
      <c r="G5838" s="107"/>
    </row>
    <row r="5839" spans="1:33" ht="20.100000000000001" customHeight="1">
      <c r="A5839" s="109" t="s">
        <v>2102</v>
      </c>
      <c r="B5839" s="109"/>
      <c r="C5839" s="109"/>
      <c r="D5839" s="109"/>
      <c r="E5839" s="109"/>
      <c r="F5839" s="109"/>
      <c r="G5839" s="109"/>
      <c r="AA5839" s="6" t="s">
        <v>2102</v>
      </c>
    </row>
    <row r="5840" spans="1:33" ht="15" customHeight="1">
      <c r="A5840" s="110" t="s">
        <v>51</v>
      </c>
      <c r="B5840" s="110"/>
      <c r="C5840" s="111" t="s">
        <v>2</v>
      </c>
      <c r="D5840" s="111" t="s">
        <v>3</v>
      </c>
      <c r="E5840" s="111" t="s">
        <v>4</v>
      </c>
      <c r="F5840" s="111" t="s">
        <v>5</v>
      </c>
      <c r="G5840" s="111" t="s">
        <v>6</v>
      </c>
      <c r="AA5840" s="6" t="s">
        <v>51</v>
      </c>
      <c r="AC5840" s="6" t="s">
        <v>2</v>
      </c>
      <c r="AD5840" s="6" t="s">
        <v>3</v>
      </c>
      <c r="AE5840" s="6" t="s">
        <v>4</v>
      </c>
      <c r="AF5840" s="104" t="s">
        <v>5</v>
      </c>
      <c r="AG5840" s="104" t="s">
        <v>6</v>
      </c>
    </row>
    <row r="5841" spans="1:33" ht="15" customHeight="1">
      <c r="A5841" s="235">
        <v>88485</v>
      </c>
      <c r="B5841" s="113" t="s">
        <v>2142</v>
      </c>
      <c r="C5841" s="112" t="s">
        <v>8</v>
      </c>
      <c r="D5841" s="112" t="s">
        <v>542</v>
      </c>
      <c r="E5841" s="114" t="s">
        <v>2130</v>
      </c>
      <c r="F5841" s="115">
        <f t="shared" ref="F5841:F5848" si="1545">IF(D5841="H",$K$9*AF5841,$K$10*AF5841)</f>
        <v>2.4000000000000004</v>
      </c>
      <c r="G5841" s="115">
        <f t="shared" ref="G5841:G5848" si="1546">TRUNC(F5841*E5841,2)</f>
        <v>1.08</v>
      </c>
      <c r="AA5841" s="6">
        <v>88485</v>
      </c>
      <c r="AB5841" s="6" t="s">
        <v>2142</v>
      </c>
      <c r="AC5841" s="6" t="s">
        <v>8</v>
      </c>
      <c r="AD5841" s="6" t="s">
        <v>542</v>
      </c>
      <c r="AE5841" s="6" t="s">
        <v>2130</v>
      </c>
      <c r="AF5841" s="104" t="s">
        <v>2131</v>
      </c>
      <c r="AG5841" s="104">
        <v>1.44</v>
      </c>
    </row>
    <row r="5842" spans="1:33" ht="15" customHeight="1">
      <c r="A5842" s="112">
        <v>88497</v>
      </c>
      <c r="B5842" s="113" t="s">
        <v>2143</v>
      </c>
      <c r="C5842" s="112" t="s">
        <v>8</v>
      </c>
      <c r="D5842" s="112" t="s">
        <v>542</v>
      </c>
      <c r="E5842" s="114" t="s">
        <v>2130</v>
      </c>
      <c r="F5842" s="115">
        <f t="shared" si="1545"/>
        <v>11.032500000000001</v>
      </c>
      <c r="G5842" s="115">
        <f t="shared" si="1546"/>
        <v>4.96</v>
      </c>
      <c r="AA5842" s="6">
        <v>88497</v>
      </c>
      <c r="AB5842" s="6" t="s">
        <v>2143</v>
      </c>
      <c r="AC5842" s="6" t="s">
        <v>8</v>
      </c>
      <c r="AD5842" s="6" t="s">
        <v>542</v>
      </c>
      <c r="AE5842" s="6" t="s">
        <v>2130</v>
      </c>
      <c r="AF5842" s="104" t="s">
        <v>2132</v>
      </c>
      <c r="AG5842" s="104">
        <v>6.62</v>
      </c>
    </row>
    <row r="5843" spans="1:33" ht="15" customHeight="1">
      <c r="A5843" s="112">
        <v>88489</v>
      </c>
      <c r="B5843" s="113" t="s">
        <v>2144</v>
      </c>
      <c r="C5843" s="112" t="s">
        <v>8</v>
      </c>
      <c r="D5843" s="112" t="s">
        <v>542</v>
      </c>
      <c r="E5843" s="114" t="s">
        <v>2130</v>
      </c>
      <c r="F5843" s="115">
        <f t="shared" si="1545"/>
        <v>7.0425000000000004</v>
      </c>
      <c r="G5843" s="115">
        <f t="shared" si="1546"/>
        <v>3.16</v>
      </c>
      <c r="AA5843" s="6">
        <v>88489</v>
      </c>
      <c r="AB5843" s="6" t="s">
        <v>2144</v>
      </c>
      <c r="AC5843" s="6" t="s">
        <v>8</v>
      </c>
      <c r="AD5843" s="6" t="s">
        <v>542</v>
      </c>
      <c r="AE5843" s="6" t="s">
        <v>2130</v>
      </c>
      <c r="AF5843" s="104" t="s">
        <v>2133</v>
      </c>
      <c r="AG5843" s="104">
        <v>4.2300000000000004</v>
      </c>
    </row>
    <row r="5844" spans="1:33" ht="15" customHeight="1">
      <c r="A5844" s="112">
        <v>94964</v>
      </c>
      <c r="B5844" s="113" t="s">
        <v>2145</v>
      </c>
      <c r="C5844" s="112" t="s">
        <v>8</v>
      </c>
      <c r="D5844" s="112" t="s">
        <v>350</v>
      </c>
      <c r="E5844" s="114" t="s">
        <v>2134</v>
      </c>
      <c r="F5844" s="115">
        <f t="shared" si="1545"/>
        <v>445.89</v>
      </c>
      <c r="G5844" s="115">
        <f t="shared" si="1546"/>
        <v>37</v>
      </c>
      <c r="AA5844" s="6">
        <v>94964</v>
      </c>
      <c r="AB5844" s="6" t="s">
        <v>2145</v>
      </c>
      <c r="AC5844" s="6" t="s">
        <v>8</v>
      </c>
      <c r="AD5844" s="6" t="s">
        <v>350</v>
      </c>
      <c r="AE5844" s="6" t="s">
        <v>2134</v>
      </c>
      <c r="AF5844" s="104" t="s">
        <v>2135</v>
      </c>
      <c r="AG5844" s="104">
        <v>49.35</v>
      </c>
    </row>
    <row r="5845" spans="1:33" ht="15" customHeight="1">
      <c r="A5845" s="112">
        <v>96536</v>
      </c>
      <c r="B5845" s="113" t="s">
        <v>2146</v>
      </c>
      <c r="C5845" s="112" t="s">
        <v>8</v>
      </c>
      <c r="D5845" s="112" t="s">
        <v>542</v>
      </c>
      <c r="E5845" s="114" t="s">
        <v>2136</v>
      </c>
      <c r="F5845" s="115">
        <f t="shared" si="1545"/>
        <v>43.942500000000003</v>
      </c>
      <c r="G5845" s="115">
        <f t="shared" si="1546"/>
        <v>48.33</v>
      </c>
      <c r="AA5845" s="6">
        <v>96536</v>
      </c>
      <c r="AB5845" s="6" t="s">
        <v>2146</v>
      </c>
      <c r="AC5845" s="6" t="s">
        <v>8</v>
      </c>
      <c r="AD5845" s="6" t="s">
        <v>542</v>
      </c>
      <c r="AE5845" s="6" t="s">
        <v>2136</v>
      </c>
      <c r="AF5845" s="104" t="s">
        <v>2137</v>
      </c>
      <c r="AG5845" s="104">
        <v>64.45</v>
      </c>
    </row>
    <row r="5846" spans="1:33" ht="15" customHeight="1">
      <c r="A5846" s="112" t="s">
        <v>2147</v>
      </c>
      <c r="B5846" s="113" t="s">
        <v>2148</v>
      </c>
      <c r="C5846" s="112" t="s">
        <v>8</v>
      </c>
      <c r="D5846" s="112" t="s">
        <v>542</v>
      </c>
      <c r="E5846" s="114" t="s">
        <v>2130</v>
      </c>
      <c r="F5846" s="115">
        <f t="shared" si="1545"/>
        <v>3.06</v>
      </c>
      <c r="G5846" s="115">
        <f t="shared" si="1546"/>
        <v>1.37</v>
      </c>
      <c r="AA5846" s="6" t="s">
        <v>2147</v>
      </c>
      <c r="AB5846" s="6" t="s">
        <v>2148</v>
      </c>
      <c r="AC5846" s="6" t="s">
        <v>8</v>
      </c>
      <c r="AD5846" s="6" t="s">
        <v>542</v>
      </c>
      <c r="AE5846" s="6" t="s">
        <v>2130</v>
      </c>
      <c r="AF5846" s="104" t="s">
        <v>2138</v>
      </c>
      <c r="AG5846" s="104">
        <v>1.84</v>
      </c>
    </row>
    <row r="5847" spans="1:33" ht="15" customHeight="1">
      <c r="A5847" s="112" t="s">
        <v>2149</v>
      </c>
      <c r="B5847" s="113" t="s">
        <v>2150</v>
      </c>
      <c r="C5847" s="112" t="s">
        <v>8</v>
      </c>
      <c r="D5847" s="112" t="s">
        <v>542</v>
      </c>
      <c r="E5847" s="114" t="s">
        <v>2130</v>
      </c>
      <c r="F5847" s="115">
        <f t="shared" si="1545"/>
        <v>25.762500000000003</v>
      </c>
      <c r="G5847" s="115">
        <f t="shared" si="1546"/>
        <v>11.59</v>
      </c>
      <c r="AA5847" s="6" t="s">
        <v>2149</v>
      </c>
      <c r="AB5847" s="6" t="s">
        <v>2150</v>
      </c>
      <c r="AC5847" s="6" t="s">
        <v>8</v>
      </c>
      <c r="AD5847" s="6" t="s">
        <v>542</v>
      </c>
      <c r="AE5847" s="6" t="s">
        <v>2130</v>
      </c>
      <c r="AF5847" s="104" t="s">
        <v>2139</v>
      </c>
      <c r="AG5847" s="104">
        <v>15.46</v>
      </c>
    </row>
    <row r="5848" spans="1:33" ht="15" customHeight="1">
      <c r="A5848" s="112">
        <v>97736</v>
      </c>
      <c r="B5848" s="113" t="s">
        <v>2151</v>
      </c>
      <c r="C5848" s="112" t="s">
        <v>8</v>
      </c>
      <c r="D5848" s="112" t="s">
        <v>350</v>
      </c>
      <c r="E5848" s="114" t="s">
        <v>2140</v>
      </c>
      <c r="F5848" s="115">
        <f>0.75*AF5848</f>
        <v>1214.4375</v>
      </c>
      <c r="G5848" s="115">
        <f t="shared" si="1546"/>
        <v>72.86</v>
      </c>
      <c r="AA5848" s="6">
        <v>97736</v>
      </c>
      <c r="AB5848" s="6" t="s">
        <v>2151</v>
      </c>
      <c r="AC5848" s="6" t="s">
        <v>8</v>
      </c>
      <c r="AD5848" s="6" t="s">
        <v>350</v>
      </c>
      <c r="AE5848" s="6" t="s">
        <v>2140</v>
      </c>
      <c r="AF5848" s="104" t="s">
        <v>2141</v>
      </c>
      <c r="AG5848" s="104">
        <v>97.16</v>
      </c>
    </row>
    <row r="5849" spans="1:33" ht="15" customHeight="1">
      <c r="A5849" s="107"/>
      <c r="B5849" s="107"/>
      <c r="C5849" s="107"/>
      <c r="D5849" s="107"/>
      <c r="E5849" s="116" t="s">
        <v>56</v>
      </c>
      <c r="F5849" s="116"/>
      <c r="G5849" s="117">
        <f>SUM(G5841:G5848)</f>
        <v>180.35000000000002</v>
      </c>
      <c r="AE5849" s="6" t="s">
        <v>56</v>
      </c>
      <c r="AG5849" s="104">
        <v>240.55</v>
      </c>
    </row>
    <row r="5850" spans="1:33" ht="15" customHeight="1">
      <c r="A5850" s="107"/>
      <c r="B5850" s="107"/>
      <c r="C5850" s="107"/>
      <c r="D5850" s="107"/>
      <c r="E5850" s="118" t="s">
        <v>21</v>
      </c>
      <c r="F5850" s="118"/>
      <c r="G5850" s="119">
        <f>G5849</f>
        <v>180.35000000000002</v>
      </c>
      <c r="AE5850" s="6" t="s">
        <v>21</v>
      </c>
      <c r="AG5850" s="104">
        <v>240.55</v>
      </c>
    </row>
    <row r="5851" spans="1:33" ht="9.9499999999999993" customHeight="1">
      <c r="A5851" s="107"/>
      <c r="B5851" s="107"/>
      <c r="C5851" s="108"/>
      <c r="D5851" s="108"/>
      <c r="E5851" s="107"/>
      <c r="F5851" s="107"/>
      <c r="G5851" s="107"/>
    </row>
    <row r="5852" spans="1:33" ht="20.100000000000001" customHeight="1">
      <c r="A5852" s="109" t="s">
        <v>2101</v>
      </c>
      <c r="B5852" s="109"/>
      <c r="C5852" s="109"/>
      <c r="D5852" s="109"/>
      <c r="E5852" s="109"/>
      <c r="F5852" s="109"/>
      <c r="G5852" s="109"/>
      <c r="AA5852" s="6" t="s">
        <v>2101</v>
      </c>
    </row>
    <row r="5853" spans="1:33" ht="15" customHeight="1">
      <c r="A5853" s="110" t="s">
        <v>63</v>
      </c>
      <c r="B5853" s="110"/>
      <c r="C5853" s="111" t="s">
        <v>2</v>
      </c>
      <c r="D5853" s="111" t="s">
        <v>3</v>
      </c>
      <c r="E5853" s="111" t="s">
        <v>4</v>
      </c>
      <c r="F5853" s="111" t="s">
        <v>5</v>
      </c>
      <c r="G5853" s="111" t="s">
        <v>6</v>
      </c>
      <c r="AA5853" s="6" t="s">
        <v>63</v>
      </c>
      <c r="AC5853" s="6" t="s">
        <v>2</v>
      </c>
      <c r="AD5853" s="6" t="s">
        <v>3</v>
      </c>
      <c r="AE5853" s="6" t="s">
        <v>4</v>
      </c>
      <c r="AF5853" s="104" t="s">
        <v>5</v>
      </c>
      <c r="AG5853" s="104" t="s">
        <v>6</v>
      </c>
    </row>
    <row r="5854" spans="1:33" ht="20.100000000000001" customHeight="1">
      <c r="A5854" s="112" t="s">
        <v>1690</v>
      </c>
      <c r="B5854" s="113" t="s">
        <v>1691</v>
      </c>
      <c r="C5854" s="112" t="s">
        <v>48</v>
      </c>
      <c r="D5854" s="112" t="s">
        <v>66</v>
      </c>
      <c r="E5854" s="114">
        <v>0.6</v>
      </c>
      <c r="F5854" s="115">
        <f t="shared" ref="F5854:F5855" si="1547">IF(D5854="H",$K$9*AF5854,$K$10*AF5854)</f>
        <v>10.785</v>
      </c>
      <c r="G5854" s="115">
        <f>TRUNC(F5854*E5854,2)</f>
        <v>6.47</v>
      </c>
      <c r="AA5854" s="6" t="s">
        <v>1690</v>
      </c>
      <c r="AB5854" s="6" t="s">
        <v>1691</v>
      </c>
      <c r="AC5854" s="6" t="s">
        <v>48</v>
      </c>
      <c r="AD5854" s="6" t="s">
        <v>66</v>
      </c>
      <c r="AE5854" s="6">
        <v>0.6</v>
      </c>
      <c r="AF5854" s="104">
        <v>14.38</v>
      </c>
      <c r="AG5854" s="104">
        <v>8.6300000000000008</v>
      </c>
    </row>
    <row r="5855" spans="1:33" ht="15" customHeight="1">
      <c r="A5855" s="112" t="s">
        <v>1692</v>
      </c>
      <c r="B5855" s="113" t="s">
        <v>1693</v>
      </c>
      <c r="C5855" s="112" t="s">
        <v>48</v>
      </c>
      <c r="D5855" s="112" t="s">
        <v>71</v>
      </c>
      <c r="E5855" s="114">
        <v>1</v>
      </c>
      <c r="F5855" s="115">
        <f t="shared" si="1547"/>
        <v>381.20249999999999</v>
      </c>
      <c r="G5855" s="115">
        <f>TRUNC(F5855*E5855,2)</f>
        <v>381.2</v>
      </c>
      <c r="AA5855" s="6" t="s">
        <v>1692</v>
      </c>
      <c r="AB5855" s="6" t="s">
        <v>1693</v>
      </c>
      <c r="AC5855" s="6" t="s">
        <v>48</v>
      </c>
      <c r="AD5855" s="6" t="s">
        <v>71</v>
      </c>
      <c r="AE5855" s="6">
        <v>1</v>
      </c>
      <c r="AF5855" s="104">
        <v>508.27</v>
      </c>
      <c r="AG5855" s="104">
        <v>508.27</v>
      </c>
    </row>
    <row r="5856" spans="1:33" ht="15" customHeight="1">
      <c r="A5856" s="107"/>
      <c r="B5856" s="107"/>
      <c r="C5856" s="107"/>
      <c r="D5856" s="107"/>
      <c r="E5856" s="116" t="s">
        <v>75</v>
      </c>
      <c r="F5856" s="116"/>
      <c r="G5856" s="117">
        <f>SUM(G5854:G5855)</f>
        <v>387.67</v>
      </c>
      <c r="AE5856" s="6" t="s">
        <v>75</v>
      </c>
      <c r="AG5856" s="104">
        <v>516.9</v>
      </c>
    </row>
    <row r="5857" spans="1:33" ht="15" customHeight="1">
      <c r="A5857" s="110" t="s">
        <v>2128</v>
      </c>
      <c r="B5857" s="110"/>
      <c r="C5857" s="111" t="s">
        <v>2</v>
      </c>
      <c r="D5857" s="111" t="s">
        <v>3</v>
      </c>
      <c r="E5857" s="111" t="s">
        <v>4</v>
      </c>
      <c r="F5857" s="111" t="s">
        <v>5</v>
      </c>
      <c r="G5857" s="111" t="s">
        <v>6</v>
      </c>
      <c r="AA5857" s="6" t="s">
        <v>2128</v>
      </c>
      <c r="AC5857" s="6" t="s">
        <v>2</v>
      </c>
      <c r="AD5857" s="6" t="s">
        <v>3</v>
      </c>
      <c r="AE5857" s="6" t="s">
        <v>4</v>
      </c>
      <c r="AF5857" s="104" t="s">
        <v>5</v>
      </c>
      <c r="AG5857" s="104" t="s">
        <v>6</v>
      </c>
    </row>
    <row r="5858" spans="1:33" ht="15" customHeight="1">
      <c r="A5858" s="112">
        <v>88316</v>
      </c>
      <c r="B5858" s="113" t="s">
        <v>128</v>
      </c>
      <c r="C5858" s="112" t="s">
        <v>8</v>
      </c>
      <c r="D5858" s="112" t="s">
        <v>36</v>
      </c>
      <c r="E5858" s="236">
        <v>1</v>
      </c>
      <c r="F5858" s="115">
        <f t="shared" ref="F5858:F5859" si="1548">IF(D5858="H",$K$9*AF5858,$K$10*AF5858)</f>
        <v>12.84</v>
      </c>
      <c r="G5858" s="115">
        <f t="shared" ref="G5858:G5859" si="1549">TRUNC(F5858*E5858,2)</f>
        <v>12.84</v>
      </c>
      <c r="AA5858" s="6">
        <v>88316</v>
      </c>
      <c r="AB5858" s="6" t="s">
        <v>128</v>
      </c>
      <c r="AC5858" s="6" t="s">
        <v>8</v>
      </c>
      <c r="AD5858" s="6" t="s">
        <v>36</v>
      </c>
      <c r="AE5858" s="6">
        <v>1</v>
      </c>
      <c r="AF5858" s="104">
        <v>17.12</v>
      </c>
      <c r="AG5858" s="104">
        <v>17.12</v>
      </c>
    </row>
    <row r="5859" spans="1:33" ht="15" customHeight="1">
      <c r="A5859" s="112">
        <v>88309</v>
      </c>
      <c r="B5859" s="113" t="s">
        <v>1959</v>
      </c>
      <c r="C5859" s="112" t="s">
        <v>8</v>
      </c>
      <c r="D5859" s="112" t="s">
        <v>36</v>
      </c>
      <c r="E5859" s="236">
        <v>1</v>
      </c>
      <c r="F5859" s="115">
        <f t="shared" si="1548"/>
        <v>16.297499999999999</v>
      </c>
      <c r="G5859" s="115">
        <f t="shared" si="1549"/>
        <v>16.29</v>
      </c>
      <c r="AA5859" s="6">
        <v>88309</v>
      </c>
      <c r="AB5859" s="6" t="s">
        <v>1959</v>
      </c>
      <c r="AC5859" s="6" t="s">
        <v>8</v>
      </c>
      <c r="AD5859" s="6" t="s">
        <v>36</v>
      </c>
      <c r="AE5859" s="6">
        <v>1</v>
      </c>
      <c r="AF5859" s="104">
        <v>21.73</v>
      </c>
      <c r="AG5859" s="104">
        <v>21.73</v>
      </c>
    </row>
    <row r="5860" spans="1:33" ht="15" customHeight="1">
      <c r="A5860" s="107"/>
      <c r="B5860" s="107"/>
      <c r="C5860" s="107"/>
      <c r="D5860" s="107"/>
      <c r="E5860" s="116" t="s">
        <v>2129</v>
      </c>
      <c r="F5860" s="116"/>
      <c r="G5860" s="117">
        <f>SUM(G5858:G5859)</f>
        <v>29.13</v>
      </c>
      <c r="AE5860" s="6" t="s">
        <v>2129</v>
      </c>
      <c r="AG5860" s="104">
        <v>38.85</v>
      </c>
    </row>
    <row r="5861" spans="1:33" ht="15" customHeight="1">
      <c r="A5861" s="107"/>
      <c r="B5861" s="107"/>
      <c r="C5861" s="107"/>
      <c r="D5861" s="107"/>
      <c r="E5861" s="118" t="s">
        <v>21</v>
      </c>
      <c r="F5861" s="118"/>
      <c r="G5861" s="119">
        <f>G5860+G5856</f>
        <v>416.8</v>
      </c>
      <c r="AE5861" s="6" t="s">
        <v>21</v>
      </c>
      <c r="AG5861" s="104">
        <v>555.75</v>
      </c>
    </row>
    <row r="5862" spans="1:33" ht="9.9499999999999993" customHeight="1">
      <c r="A5862" s="107"/>
      <c r="B5862" s="107"/>
      <c r="C5862" s="108"/>
      <c r="D5862" s="108"/>
      <c r="E5862" s="107"/>
      <c r="F5862" s="107"/>
      <c r="G5862" s="107"/>
    </row>
    <row r="5863" spans="1:33" ht="20.100000000000001" customHeight="1">
      <c r="A5863" s="109" t="s">
        <v>2100</v>
      </c>
      <c r="B5863" s="109"/>
      <c r="C5863" s="109"/>
      <c r="D5863" s="109"/>
      <c r="E5863" s="109"/>
      <c r="F5863" s="109"/>
      <c r="G5863" s="109"/>
      <c r="AA5863" s="6" t="s">
        <v>2100</v>
      </c>
    </row>
    <row r="5864" spans="1:33" ht="15" customHeight="1">
      <c r="A5864" s="110" t="s">
        <v>63</v>
      </c>
      <c r="B5864" s="110"/>
      <c r="C5864" s="111" t="s">
        <v>2</v>
      </c>
      <c r="D5864" s="111" t="s">
        <v>3</v>
      </c>
      <c r="E5864" s="111" t="s">
        <v>4</v>
      </c>
      <c r="F5864" s="111" t="s">
        <v>5</v>
      </c>
      <c r="G5864" s="111" t="s">
        <v>6</v>
      </c>
      <c r="AA5864" s="6" t="s">
        <v>63</v>
      </c>
      <c r="AC5864" s="6" t="s">
        <v>2</v>
      </c>
      <c r="AD5864" s="6" t="s">
        <v>3</v>
      </c>
      <c r="AE5864" s="6" t="s">
        <v>4</v>
      </c>
      <c r="AF5864" s="104" t="s">
        <v>5</v>
      </c>
      <c r="AG5864" s="104" t="s">
        <v>6</v>
      </c>
    </row>
    <row r="5865" spans="1:33" ht="29.1" customHeight="1">
      <c r="A5865" s="112" t="s">
        <v>1665</v>
      </c>
      <c r="B5865" s="113" t="s">
        <v>1666</v>
      </c>
      <c r="C5865" s="112" t="s">
        <v>8</v>
      </c>
      <c r="D5865" s="112" t="s">
        <v>55</v>
      </c>
      <c r="E5865" s="114">
        <v>1</v>
      </c>
      <c r="F5865" s="115">
        <f>0.75*AF5865</f>
        <v>83.722499999999997</v>
      </c>
      <c r="G5865" s="115">
        <f>TRUNC(F5865*E5865,2)</f>
        <v>83.72</v>
      </c>
      <c r="AA5865" s="6" t="s">
        <v>1665</v>
      </c>
      <c r="AB5865" s="6" t="s">
        <v>1666</v>
      </c>
      <c r="AC5865" s="6" t="s">
        <v>8</v>
      </c>
      <c r="AD5865" s="6" t="s">
        <v>55</v>
      </c>
      <c r="AE5865" s="6">
        <v>1</v>
      </c>
      <c r="AF5865" s="104">
        <v>111.63</v>
      </c>
      <c r="AG5865" s="104">
        <v>111.63</v>
      </c>
    </row>
    <row r="5866" spans="1:33" ht="15" customHeight="1">
      <c r="A5866" s="107"/>
      <c r="B5866" s="107"/>
      <c r="C5866" s="107"/>
      <c r="D5866" s="107"/>
      <c r="E5866" s="116" t="s">
        <v>75</v>
      </c>
      <c r="F5866" s="116"/>
      <c r="G5866" s="117">
        <f>SUM(G5864:G5865)</f>
        <v>83.72</v>
      </c>
      <c r="AE5866" s="6" t="s">
        <v>75</v>
      </c>
      <c r="AG5866" s="104">
        <v>111.63</v>
      </c>
    </row>
    <row r="5867" spans="1:33" ht="15" customHeight="1">
      <c r="A5867" s="110" t="s">
        <v>96</v>
      </c>
      <c r="B5867" s="110"/>
      <c r="C5867" s="111" t="s">
        <v>2</v>
      </c>
      <c r="D5867" s="111" t="s">
        <v>3</v>
      </c>
      <c r="E5867" s="111" t="s">
        <v>4</v>
      </c>
      <c r="F5867" s="111" t="s">
        <v>5</v>
      </c>
      <c r="G5867" s="111" t="s">
        <v>6</v>
      </c>
      <c r="AA5867" s="6" t="s">
        <v>96</v>
      </c>
      <c r="AC5867" s="6" t="s">
        <v>2</v>
      </c>
      <c r="AD5867" s="6" t="s">
        <v>3</v>
      </c>
      <c r="AE5867" s="6" t="s">
        <v>4</v>
      </c>
      <c r="AF5867" s="104" t="s">
        <v>5</v>
      </c>
      <c r="AG5867" s="104" t="s">
        <v>6</v>
      </c>
    </row>
    <row r="5868" spans="1:33" ht="15" customHeight="1">
      <c r="A5868" s="112" t="s">
        <v>126</v>
      </c>
      <c r="B5868" s="113" t="s">
        <v>1726</v>
      </c>
      <c r="C5868" s="112" t="s">
        <v>8</v>
      </c>
      <c r="D5868" s="112" t="s">
        <v>36</v>
      </c>
      <c r="E5868" s="114">
        <v>0.18179999999999999</v>
      </c>
      <c r="F5868" s="115">
        <f t="shared" ref="F5868:F5869" si="1550">IF(D5868="H",$K$9*AF5868,$K$10*AF5868)</f>
        <v>13.3125</v>
      </c>
      <c r="G5868" s="115">
        <f t="shared" ref="G5868:G5869" si="1551">TRUNC(F5868*E5868,2)</f>
        <v>2.42</v>
      </c>
      <c r="AA5868" s="6" t="s">
        <v>126</v>
      </c>
      <c r="AB5868" s="6" t="s">
        <v>1726</v>
      </c>
      <c r="AC5868" s="6" t="s">
        <v>8</v>
      </c>
      <c r="AD5868" s="6" t="s">
        <v>36</v>
      </c>
      <c r="AE5868" s="6">
        <v>0.18179999999999999</v>
      </c>
      <c r="AF5868" s="104">
        <v>17.75</v>
      </c>
      <c r="AG5868" s="104">
        <v>3.22</v>
      </c>
    </row>
    <row r="5869" spans="1:33" ht="15" customHeight="1">
      <c r="A5869" s="112" t="s">
        <v>127</v>
      </c>
      <c r="B5869" s="113" t="s">
        <v>1727</v>
      </c>
      <c r="C5869" s="112" t="s">
        <v>8</v>
      </c>
      <c r="D5869" s="112" t="s">
        <v>36</v>
      </c>
      <c r="E5869" s="114">
        <v>0.72719999999999996</v>
      </c>
      <c r="F5869" s="115">
        <f t="shared" si="1550"/>
        <v>12.84</v>
      </c>
      <c r="G5869" s="115">
        <f t="shared" si="1551"/>
        <v>9.33</v>
      </c>
      <c r="AA5869" s="6" t="s">
        <v>127</v>
      </c>
      <c r="AB5869" s="6" t="s">
        <v>1727</v>
      </c>
      <c r="AC5869" s="6" t="s">
        <v>8</v>
      </c>
      <c r="AD5869" s="6" t="s">
        <v>36</v>
      </c>
      <c r="AE5869" s="6">
        <v>0.72719999999999996</v>
      </c>
      <c r="AF5869" s="104">
        <v>17.12</v>
      </c>
      <c r="AG5869" s="104">
        <v>12.44</v>
      </c>
    </row>
    <row r="5870" spans="1:33" ht="18" customHeight="1">
      <c r="A5870" s="107"/>
      <c r="B5870" s="107"/>
      <c r="C5870" s="107"/>
      <c r="D5870" s="107"/>
      <c r="E5870" s="116" t="s">
        <v>99</v>
      </c>
      <c r="F5870" s="116"/>
      <c r="G5870" s="117">
        <f>SUM(G5868:G5869)</f>
        <v>11.75</v>
      </c>
      <c r="AE5870" s="6" t="s">
        <v>99</v>
      </c>
      <c r="AG5870" s="104">
        <v>15.66</v>
      </c>
    </row>
    <row r="5871" spans="1:33" ht="15" customHeight="1">
      <c r="A5871" s="107"/>
      <c r="B5871" s="107"/>
      <c r="C5871" s="107"/>
      <c r="D5871" s="107"/>
      <c r="E5871" s="118" t="s">
        <v>21</v>
      </c>
      <c r="F5871" s="118"/>
      <c r="G5871" s="119">
        <f>G5870+G5866</f>
        <v>95.47</v>
      </c>
      <c r="AE5871" s="6" t="s">
        <v>21</v>
      </c>
      <c r="AG5871" s="104">
        <v>127.29</v>
      </c>
    </row>
    <row r="5872" spans="1:33" ht="9.9499999999999993" customHeight="1">
      <c r="A5872" s="107"/>
      <c r="B5872" s="107"/>
      <c r="C5872" s="108"/>
      <c r="D5872" s="108"/>
      <c r="E5872" s="107"/>
      <c r="F5872" s="107"/>
      <c r="G5872" s="107"/>
    </row>
    <row r="5873" spans="1:33" ht="20.100000000000001" customHeight="1">
      <c r="A5873" s="109" t="s">
        <v>1694</v>
      </c>
      <c r="B5873" s="109"/>
      <c r="C5873" s="109"/>
      <c r="D5873" s="109"/>
      <c r="E5873" s="109"/>
      <c r="F5873" s="109"/>
      <c r="G5873" s="109"/>
      <c r="AA5873" s="6" t="s">
        <v>1694</v>
      </c>
    </row>
    <row r="5874" spans="1:33" ht="15" customHeight="1">
      <c r="A5874" s="110" t="s">
        <v>63</v>
      </c>
      <c r="B5874" s="110"/>
      <c r="C5874" s="111" t="s">
        <v>2</v>
      </c>
      <c r="D5874" s="111" t="s">
        <v>3</v>
      </c>
      <c r="E5874" s="111" t="s">
        <v>4</v>
      </c>
      <c r="F5874" s="111" t="s">
        <v>5</v>
      </c>
      <c r="G5874" s="111" t="s">
        <v>6</v>
      </c>
      <c r="AA5874" s="6" t="s">
        <v>63</v>
      </c>
      <c r="AC5874" s="6" t="s">
        <v>2</v>
      </c>
      <c r="AD5874" s="6" t="s">
        <v>3</v>
      </c>
      <c r="AE5874" s="6" t="s">
        <v>4</v>
      </c>
      <c r="AF5874" s="104" t="s">
        <v>5</v>
      </c>
      <c r="AG5874" s="104" t="s">
        <v>6</v>
      </c>
    </row>
    <row r="5875" spans="1:33" ht="15" customHeight="1">
      <c r="A5875" s="112" t="s">
        <v>1606</v>
      </c>
      <c r="B5875" s="113" t="s">
        <v>1607</v>
      </c>
      <c r="C5875" s="112" t="s">
        <v>48</v>
      </c>
      <c r="D5875" s="112" t="s">
        <v>403</v>
      </c>
      <c r="E5875" s="114">
        <v>0.03</v>
      </c>
      <c r="F5875" s="115">
        <f t="shared" ref="F5875:F5876" si="1552">0.75*AF5875</f>
        <v>17.002500000000001</v>
      </c>
      <c r="G5875" s="115">
        <f>TRUNC(F5875*E5875,2)</f>
        <v>0.51</v>
      </c>
      <c r="AA5875" s="6" t="s">
        <v>1606</v>
      </c>
      <c r="AB5875" s="6" t="s">
        <v>1607</v>
      </c>
      <c r="AC5875" s="6" t="s">
        <v>48</v>
      </c>
      <c r="AD5875" s="6" t="s">
        <v>403</v>
      </c>
      <c r="AE5875" s="6">
        <v>0.03</v>
      </c>
      <c r="AF5875" s="104">
        <v>22.67</v>
      </c>
      <c r="AG5875" s="104">
        <v>0.68</v>
      </c>
    </row>
    <row r="5876" spans="1:33" ht="15" customHeight="1">
      <c r="A5876" s="112" t="s">
        <v>1695</v>
      </c>
      <c r="B5876" s="113" t="s">
        <v>1696</v>
      </c>
      <c r="C5876" s="112" t="s">
        <v>48</v>
      </c>
      <c r="D5876" s="112" t="s">
        <v>644</v>
      </c>
      <c r="E5876" s="114">
        <v>1</v>
      </c>
      <c r="F5876" s="115">
        <f t="shared" si="1552"/>
        <v>12.892500000000002</v>
      </c>
      <c r="G5876" s="115">
        <f>TRUNC(F5876*E5876,2)</f>
        <v>12.89</v>
      </c>
      <c r="AA5876" s="6" t="s">
        <v>1695</v>
      </c>
      <c r="AB5876" s="6" t="s">
        <v>1696</v>
      </c>
      <c r="AC5876" s="6" t="s">
        <v>48</v>
      </c>
      <c r="AD5876" s="6" t="s">
        <v>644</v>
      </c>
      <c r="AE5876" s="6">
        <v>1</v>
      </c>
      <c r="AF5876" s="104">
        <v>17.190000000000001</v>
      </c>
      <c r="AG5876" s="104">
        <v>17.190000000000001</v>
      </c>
    </row>
    <row r="5877" spans="1:33" ht="15" customHeight="1">
      <c r="A5877" s="107"/>
      <c r="B5877" s="107"/>
      <c r="C5877" s="107"/>
      <c r="D5877" s="107"/>
      <c r="E5877" s="116" t="s">
        <v>75</v>
      </c>
      <c r="F5877" s="116"/>
      <c r="G5877" s="117">
        <f>SUM(G5875:G5876)</f>
        <v>13.4</v>
      </c>
      <c r="AE5877" s="6" t="s">
        <v>75</v>
      </c>
      <c r="AG5877" s="104">
        <v>17.87</v>
      </c>
    </row>
    <row r="5878" spans="1:33" ht="15" customHeight="1">
      <c r="A5878" s="110" t="s">
        <v>2128</v>
      </c>
      <c r="B5878" s="110"/>
      <c r="C5878" s="111" t="s">
        <v>2</v>
      </c>
      <c r="D5878" s="111" t="s">
        <v>3</v>
      </c>
      <c r="E5878" s="111" t="s">
        <v>4</v>
      </c>
      <c r="F5878" s="111" t="s">
        <v>5</v>
      </c>
      <c r="G5878" s="111" t="s">
        <v>6</v>
      </c>
      <c r="AA5878" s="6" t="s">
        <v>2128</v>
      </c>
      <c r="AC5878" s="6" t="s">
        <v>2</v>
      </c>
      <c r="AD5878" s="6" t="s">
        <v>3</v>
      </c>
      <c r="AE5878" s="6" t="s">
        <v>4</v>
      </c>
      <c r="AF5878" s="104" t="s">
        <v>5</v>
      </c>
      <c r="AG5878" s="104" t="s">
        <v>6</v>
      </c>
    </row>
    <row r="5879" spans="1:33" ht="15" customHeight="1">
      <c r="A5879" s="112">
        <v>88316</v>
      </c>
      <c r="B5879" s="113" t="s">
        <v>128</v>
      </c>
      <c r="C5879" s="112" t="s">
        <v>8</v>
      </c>
      <c r="D5879" s="112" t="s">
        <v>36</v>
      </c>
      <c r="E5879" s="236">
        <v>0.3</v>
      </c>
      <c r="F5879" s="115">
        <f t="shared" ref="F5879" si="1553">IF(D5879="H",$K$9*AF5879,$K$10*AF5879)</f>
        <v>12.84</v>
      </c>
      <c r="G5879" s="115">
        <f t="shared" ref="G5879" si="1554">TRUNC(F5879*E5879,2)</f>
        <v>3.85</v>
      </c>
      <c r="AA5879" s="6">
        <v>88316</v>
      </c>
      <c r="AB5879" s="6" t="s">
        <v>128</v>
      </c>
      <c r="AC5879" s="6" t="s">
        <v>8</v>
      </c>
      <c r="AD5879" s="6" t="s">
        <v>36</v>
      </c>
      <c r="AE5879" s="6">
        <v>0.3</v>
      </c>
      <c r="AF5879" s="104">
        <v>17.12</v>
      </c>
      <c r="AG5879" s="104">
        <v>5.14</v>
      </c>
    </row>
    <row r="5880" spans="1:33" ht="15" customHeight="1">
      <c r="A5880" s="107"/>
      <c r="B5880" s="107"/>
      <c r="C5880" s="107"/>
      <c r="D5880" s="107"/>
      <c r="E5880" s="116" t="s">
        <v>2129</v>
      </c>
      <c r="F5880" s="116"/>
      <c r="G5880" s="117">
        <f>SUM(G5878:G5879)</f>
        <v>3.85</v>
      </c>
      <c r="AE5880" s="6" t="s">
        <v>2129</v>
      </c>
      <c r="AG5880" s="104">
        <v>5.14</v>
      </c>
    </row>
    <row r="5881" spans="1:33" ht="15" customHeight="1">
      <c r="A5881" s="107"/>
      <c r="B5881" s="107"/>
      <c r="C5881" s="107"/>
      <c r="D5881" s="107"/>
      <c r="E5881" s="118" t="s">
        <v>21</v>
      </c>
      <c r="F5881" s="118"/>
      <c r="G5881" s="119">
        <f>G5880+G5877</f>
        <v>17.25</v>
      </c>
      <c r="AE5881" s="6" t="s">
        <v>21</v>
      </c>
      <c r="AG5881" s="104">
        <v>23.01</v>
      </c>
    </row>
    <row r="5882" spans="1:33" ht="9.9499999999999993" customHeight="1">
      <c r="A5882" s="107"/>
      <c r="B5882" s="107"/>
      <c r="C5882" s="108"/>
      <c r="D5882" s="108"/>
      <c r="E5882" s="107"/>
      <c r="F5882" s="107"/>
      <c r="G5882" s="107"/>
    </row>
    <row r="5883" spans="1:33" ht="20.100000000000001" customHeight="1">
      <c r="A5883" s="109" t="s">
        <v>1697</v>
      </c>
      <c r="B5883" s="109"/>
      <c r="C5883" s="109"/>
      <c r="D5883" s="109"/>
      <c r="E5883" s="109"/>
      <c r="F5883" s="109"/>
      <c r="G5883" s="109"/>
      <c r="AA5883" s="6" t="s">
        <v>1697</v>
      </c>
    </row>
    <row r="5884" spans="1:33" ht="15" customHeight="1">
      <c r="A5884" s="110" t="s">
        <v>63</v>
      </c>
      <c r="B5884" s="110"/>
      <c r="C5884" s="111" t="s">
        <v>2</v>
      </c>
      <c r="D5884" s="111" t="s">
        <v>3</v>
      </c>
      <c r="E5884" s="111" t="s">
        <v>4</v>
      </c>
      <c r="F5884" s="111" t="s">
        <v>5</v>
      </c>
      <c r="G5884" s="111" t="s">
        <v>6</v>
      </c>
      <c r="AA5884" s="6" t="s">
        <v>63</v>
      </c>
      <c r="AC5884" s="6" t="s">
        <v>2</v>
      </c>
      <c r="AD5884" s="6" t="s">
        <v>3</v>
      </c>
      <c r="AE5884" s="6" t="s">
        <v>4</v>
      </c>
      <c r="AF5884" s="104" t="s">
        <v>5</v>
      </c>
      <c r="AG5884" s="104" t="s">
        <v>6</v>
      </c>
    </row>
    <row r="5885" spans="1:33" ht="29.1" customHeight="1">
      <c r="A5885" s="112" t="s">
        <v>1698</v>
      </c>
      <c r="B5885" s="113" t="s">
        <v>1699</v>
      </c>
      <c r="C5885" s="112" t="s">
        <v>48</v>
      </c>
      <c r="D5885" s="112" t="s">
        <v>66</v>
      </c>
      <c r="E5885" s="114">
        <v>1</v>
      </c>
      <c r="F5885" s="115">
        <f>0.75*AF5885</f>
        <v>519.24750000000006</v>
      </c>
      <c r="G5885" s="115">
        <f>TRUNC(F5885*E5885,2)</f>
        <v>519.24</v>
      </c>
      <c r="AA5885" s="6" t="s">
        <v>1698</v>
      </c>
      <c r="AB5885" s="6" t="s">
        <v>1699</v>
      </c>
      <c r="AC5885" s="6" t="s">
        <v>48</v>
      </c>
      <c r="AD5885" s="6" t="s">
        <v>66</v>
      </c>
      <c r="AE5885" s="6">
        <v>1</v>
      </c>
      <c r="AF5885" s="104">
        <v>692.33</v>
      </c>
      <c r="AG5885" s="104">
        <v>692.33</v>
      </c>
    </row>
    <row r="5886" spans="1:33" ht="15" customHeight="1">
      <c r="A5886" s="112" t="s">
        <v>1700</v>
      </c>
      <c r="B5886" s="113" t="s">
        <v>1701</v>
      </c>
      <c r="C5886" s="112" t="s">
        <v>48</v>
      </c>
      <c r="D5886" s="112" t="s">
        <v>1702</v>
      </c>
      <c r="E5886" s="114">
        <v>8</v>
      </c>
      <c r="F5886" s="115">
        <f t="shared" ref="F5885:F5886" si="1555">IF(D5886="H",$K$9*AF5886,$K$10*AF5886)</f>
        <v>0.72</v>
      </c>
      <c r="G5886" s="115">
        <f>TRUNC(F5886*E5886,2)</f>
        <v>5.76</v>
      </c>
      <c r="AA5886" s="6" t="s">
        <v>1700</v>
      </c>
      <c r="AB5886" s="6" t="s">
        <v>1701</v>
      </c>
      <c r="AC5886" s="6" t="s">
        <v>48</v>
      </c>
      <c r="AD5886" s="6" t="s">
        <v>1702</v>
      </c>
      <c r="AE5886" s="6">
        <v>8</v>
      </c>
      <c r="AF5886" s="104">
        <v>0.96</v>
      </c>
      <c r="AG5886" s="104">
        <v>7.68</v>
      </c>
    </row>
    <row r="5887" spans="1:33" ht="15" customHeight="1">
      <c r="A5887" s="107"/>
      <c r="B5887" s="107"/>
      <c r="C5887" s="107"/>
      <c r="D5887" s="107"/>
      <c r="E5887" s="116" t="s">
        <v>75</v>
      </c>
      <c r="F5887" s="116"/>
      <c r="G5887" s="117">
        <f>SUM(G5885:G5886)</f>
        <v>525</v>
      </c>
      <c r="AE5887" s="6" t="s">
        <v>75</v>
      </c>
      <c r="AG5887" s="104">
        <v>700.01</v>
      </c>
    </row>
    <row r="5888" spans="1:33" ht="15" customHeight="1">
      <c r="A5888" s="110" t="s">
        <v>2128</v>
      </c>
      <c r="B5888" s="110"/>
      <c r="C5888" s="111" t="s">
        <v>2</v>
      </c>
      <c r="D5888" s="111" t="s">
        <v>3</v>
      </c>
      <c r="E5888" s="111" t="s">
        <v>4</v>
      </c>
      <c r="F5888" s="111" t="s">
        <v>5</v>
      </c>
      <c r="G5888" s="111" t="s">
        <v>6</v>
      </c>
      <c r="AA5888" s="6" t="s">
        <v>2128</v>
      </c>
      <c r="AC5888" s="6" t="s">
        <v>2</v>
      </c>
      <c r="AD5888" s="6" t="s">
        <v>3</v>
      </c>
      <c r="AE5888" s="6" t="s">
        <v>4</v>
      </c>
      <c r="AF5888" s="104" t="s">
        <v>5</v>
      </c>
      <c r="AG5888" s="104" t="s">
        <v>6</v>
      </c>
    </row>
    <row r="5889" spans="1:33" ht="15" customHeight="1">
      <c r="A5889" s="112">
        <v>88316</v>
      </c>
      <c r="B5889" s="113" t="s">
        <v>128</v>
      </c>
      <c r="C5889" s="112" t="s">
        <v>8</v>
      </c>
      <c r="D5889" s="112" t="s">
        <v>36</v>
      </c>
      <c r="E5889" s="236">
        <v>1</v>
      </c>
      <c r="F5889" s="115">
        <f t="shared" ref="F5889:F5890" si="1556">IF(D5889="H",$K$9*AF5889,$K$10*AF5889)</f>
        <v>12.84</v>
      </c>
      <c r="G5889" s="115">
        <f t="shared" ref="G5889:G5890" si="1557">TRUNC(F5889*E5889,2)</f>
        <v>12.84</v>
      </c>
      <c r="AA5889" s="6">
        <v>88316</v>
      </c>
      <c r="AB5889" s="6" t="s">
        <v>128</v>
      </c>
      <c r="AC5889" s="6" t="s">
        <v>8</v>
      </c>
      <c r="AD5889" s="6" t="s">
        <v>36</v>
      </c>
      <c r="AE5889" s="6">
        <v>1</v>
      </c>
      <c r="AF5889" s="104">
        <v>17.12</v>
      </c>
      <c r="AG5889" s="104">
        <v>17.12</v>
      </c>
    </row>
    <row r="5890" spans="1:33" ht="15" customHeight="1">
      <c r="A5890" s="112">
        <v>88309</v>
      </c>
      <c r="B5890" s="113" t="s">
        <v>1959</v>
      </c>
      <c r="C5890" s="112" t="s">
        <v>8</v>
      </c>
      <c r="D5890" s="112" t="s">
        <v>36</v>
      </c>
      <c r="E5890" s="236">
        <v>1</v>
      </c>
      <c r="F5890" s="115">
        <f t="shared" si="1556"/>
        <v>16.297499999999999</v>
      </c>
      <c r="G5890" s="115">
        <f t="shared" si="1557"/>
        <v>16.29</v>
      </c>
      <c r="AA5890" s="6">
        <v>88309</v>
      </c>
      <c r="AB5890" s="6" t="s">
        <v>1959</v>
      </c>
      <c r="AC5890" s="6" t="s">
        <v>8</v>
      </c>
      <c r="AD5890" s="6" t="s">
        <v>36</v>
      </c>
      <c r="AE5890" s="6">
        <v>1</v>
      </c>
      <c r="AF5890" s="104">
        <v>21.73</v>
      </c>
      <c r="AG5890" s="104">
        <v>21.73</v>
      </c>
    </row>
    <row r="5891" spans="1:33" ht="15" customHeight="1">
      <c r="A5891" s="107"/>
      <c r="B5891" s="107"/>
      <c r="C5891" s="107"/>
      <c r="D5891" s="107"/>
      <c r="E5891" s="116" t="s">
        <v>2129</v>
      </c>
      <c r="F5891" s="116"/>
      <c r="G5891" s="117">
        <f>SUM(G5889:G5890)</f>
        <v>29.13</v>
      </c>
      <c r="AE5891" s="6" t="s">
        <v>2129</v>
      </c>
      <c r="AG5891" s="104">
        <v>38.85</v>
      </c>
    </row>
    <row r="5892" spans="1:33" ht="15" customHeight="1">
      <c r="A5892" s="107"/>
      <c r="B5892" s="107"/>
      <c r="C5892" s="107"/>
      <c r="D5892" s="107"/>
      <c r="E5892" s="118" t="s">
        <v>21</v>
      </c>
      <c r="F5892" s="118"/>
      <c r="G5892" s="119">
        <f>G5891+G5887</f>
        <v>554.13</v>
      </c>
      <c r="AE5892" s="6" t="s">
        <v>21</v>
      </c>
      <c r="AG5892" s="104">
        <v>738.86</v>
      </c>
    </row>
    <row r="5893" spans="1:33" ht="9.9499999999999993" customHeight="1">
      <c r="A5893" s="107"/>
      <c r="B5893" s="107"/>
      <c r="C5893" s="108"/>
      <c r="D5893" s="108"/>
      <c r="E5893" s="107"/>
      <c r="F5893" s="107"/>
      <c r="G5893" s="107"/>
    </row>
    <row r="5894" spans="1:33" ht="26.25" customHeight="1">
      <c r="A5894" s="109" t="s">
        <v>2125</v>
      </c>
      <c r="B5894" s="109"/>
      <c r="C5894" s="109"/>
      <c r="D5894" s="109"/>
      <c r="E5894" s="109"/>
      <c r="F5894" s="109"/>
      <c r="G5894" s="109"/>
      <c r="AA5894" s="6" t="s">
        <v>2125</v>
      </c>
    </row>
    <row r="5895" spans="1:33" ht="15" customHeight="1">
      <c r="A5895" s="110" t="s">
        <v>51</v>
      </c>
      <c r="B5895" s="110"/>
      <c r="C5895" s="111" t="s">
        <v>2</v>
      </c>
      <c r="D5895" s="111" t="s">
        <v>3</v>
      </c>
      <c r="E5895" s="111" t="s">
        <v>4</v>
      </c>
      <c r="F5895" s="111" t="s">
        <v>5</v>
      </c>
      <c r="G5895" s="111" t="s">
        <v>6</v>
      </c>
      <c r="AA5895" s="6" t="s">
        <v>51</v>
      </c>
      <c r="AC5895" s="6" t="s">
        <v>2</v>
      </c>
      <c r="AD5895" s="6" t="s">
        <v>3</v>
      </c>
      <c r="AE5895" s="6" t="s">
        <v>4</v>
      </c>
      <c r="AF5895" s="104" t="s">
        <v>5</v>
      </c>
      <c r="AG5895" s="104" t="s">
        <v>6</v>
      </c>
    </row>
    <row r="5896" spans="1:33" ht="26.25" customHeight="1">
      <c r="A5896" s="112">
        <v>11064</v>
      </c>
      <c r="B5896" s="113" t="s">
        <v>2126</v>
      </c>
      <c r="C5896" s="112" t="s">
        <v>48</v>
      </c>
      <c r="D5896" s="112" t="s">
        <v>87</v>
      </c>
      <c r="E5896" s="114">
        <v>1</v>
      </c>
      <c r="F5896" s="115">
        <f>0.7*AF5896</f>
        <v>16995.782999999999</v>
      </c>
      <c r="G5896" s="115">
        <f>ROUND(F5896*E5896,2)</f>
        <v>16995.78</v>
      </c>
      <c r="AA5896" s="6">
        <v>11064</v>
      </c>
      <c r="AB5896" s="6" t="s">
        <v>2126</v>
      </c>
      <c r="AC5896" s="6" t="s">
        <v>48</v>
      </c>
      <c r="AD5896" s="6" t="s">
        <v>87</v>
      </c>
      <c r="AE5896" s="6">
        <v>1</v>
      </c>
      <c r="AF5896" s="104">
        <v>24279.69</v>
      </c>
      <c r="AG5896" s="104">
        <v>24279.69</v>
      </c>
    </row>
    <row r="5897" spans="1:33" ht="15" customHeight="1">
      <c r="A5897" s="107"/>
      <c r="B5897" s="107"/>
      <c r="C5897" s="107"/>
      <c r="D5897" s="107"/>
      <c r="E5897" s="116" t="s">
        <v>56</v>
      </c>
      <c r="F5897" s="116"/>
      <c r="G5897" s="117">
        <f>SUM(G5895:G5896)</f>
        <v>16995.78</v>
      </c>
      <c r="AE5897" s="6" t="s">
        <v>56</v>
      </c>
      <c r="AG5897" s="104">
        <v>24279.69</v>
      </c>
    </row>
    <row r="5898" spans="1:33" ht="15" customHeight="1">
      <c r="A5898" s="107"/>
      <c r="B5898" s="107"/>
      <c r="C5898" s="107"/>
      <c r="D5898" s="107"/>
      <c r="E5898" s="118" t="s">
        <v>21</v>
      </c>
      <c r="F5898" s="118"/>
      <c r="G5898" s="119">
        <f>G5897</f>
        <v>16995.78</v>
      </c>
      <c r="AE5898" s="6" t="s">
        <v>21</v>
      </c>
      <c r="AG5898" s="104">
        <v>24279.69</v>
      </c>
    </row>
    <row r="5899" spans="1:33" ht="9.9499999999999993" customHeight="1">
      <c r="A5899" s="107"/>
      <c r="B5899" s="107"/>
      <c r="C5899" s="108"/>
      <c r="D5899" s="108"/>
      <c r="E5899" s="107"/>
      <c r="F5899" s="107"/>
      <c r="G5899" s="107"/>
    </row>
    <row r="5900" spans="1:33" ht="20.100000000000001" customHeight="1">
      <c r="A5900" s="109" t="s">
        <v>1703</v>
      </c>
      <c r="B5900" s="109"/>
      <c r="C5900" s="109"/>
      <c r="D5900" s="109"/>
      <c r="E5900" s="109"/>
      <c r="F5900" s="109"/>
      <c r="G5900" s="109"/>
      <c r="AA5900" s="6" t="s">
        <v>1703</v>
      </c>
    </row>
    <row r="5901" spans="1:33" ht="15" customHeight="1">
      <c r="A5901" s="110" t="s">
        <v>51</v>
      </c>
      <c r="B5901" s="110"/>
      <c r="C5901" s="111" t="s">
        <v>2</v>
      </c>
      <c r="D5901" s="111" t="s">
        <v>3</v>
      </c>
      <c r="E5901" s="111" t="s">
        <v>4</v>
      </c>
      <c r="F5901" s="111" t="s">
        <v>5</v>
      </c>
      <c r="G5901" s="111" t="s">
        <v>6</v>
      </c>
      <c r="AA5901" s="6" t="s">
        <v>51</v>
      </c>
      <c r="AC5901" s="6" t="s">
        <v>2</v>
      </c>
      <c r="AD5901" s="6" t="s">
        <v>3</v>
      </c>
      <c r="AE5901" s="6" t="s">
        <v>4</v>
      </c>
      <c r="AF5901" s="104" t="s">
        <v>5</v>
      </c>
      <c r="AG5901" s="104" t="s">
        <v>6</v>
      </c>
    </row>
    <row r="5902" spans="1:33" ht="15" customHeight="1">
      <c r="A5902" s="112" t="s">
        <v>1704</v>
      </c>
      <c r="B5902" s="113" t="s">
        <v>1705</v>
      </c>
      <c r="C5902" s="112" t="s">
        <v>2124</v>
      </c>
      <c r="D5902" s="112" t="s">
        <v>55</v>
      </c>
      <c r="E5902" s="114">
        <v>1</v>
      </c>
      <c r="F5902" s="115">
        <f>0.7*AF5902</f>
        <v>8686.7690000000002</v>
      </c>
      <c r="G5902" s="115">
        <f>ROUND(F5902*E5902,2)</f>
        <v>8686.77</v>
      </c>
      <c r="AA5902" s="6" t="s">
        <v>1704</v>
      </c>
      <c r="AB5902" s="6" t="s">
        <v>1705</v>
      </c>
      <c r="AC5902" s="6" t="s">
        <v>2124</v>
      </c>
      <c r="AD5902" s="6" t="s">
        <v>55</v>
      </c>
      <c r="AE5902" s="6">
        <v>1</v>
      </c>
      <c r="AF5902" s="104">
        <v>12409.67</v>
      </c>
      <c r="AG5902" s="104">
        <v>12409.67</v>
      </c>
    </row>
    <row r="5903" spans="1:33" ht="15" customHeight="1">
      <c r="A5903" s="107"/>
      <c r="B5903" s="107"/>
      <c r="C5903" s="107"/>
      <c r="D5903" s="107"/>
      <c r="E5903" s="116" t="s">
        <v>56</v>
      </c>
      <c r="F5903" s="116"/>
      <c r="G5903" s="117">
        <f>SUM(G5901:G5902)</f>
        <v>8686.77</v>
      </c>
      <c r="AE5903" s="6" t="s">
        <v>56</v>
      </c>
      <c r="AG5903" s="104">
        <v>12409.67</v>
      </c>
    </row>
    <row r="5904" spans="1:33" ht="15" customHeight="1">
      <c r="A5904" s="107"/>
      <c r="B5904" s="107"/>
      <c r="C5904" s="107"/>
      <c r="D5904" s="107"/>
      <c r="E5904" s="118" t="s">
        <v>21</v>
      </c>
      <c r="F5904" s="118"/>
      <c r="G5904" s="119">
        <f>G5903</f>
        <v>8686.77</v>
      </c>
      <c r="AE5904" s="6" t="s">
        <v>21</v>
      </c>
      <c r="AG5904" s="104">
        <v>12409.67</v>
      </c>
    </row>
    <row r="5905" spans="1:33" ht="9.9499999999999993" customHeight="1">
      <c r="A5905" s="107"/>
      <c r="B5905" s="107"/>
      <c r="C5905" s="108"/>
      <c r="D5905" s="108"/>
      <c r="E5905" s="107"/>
      <c r="F5905" s="107"/>
      <c r="G5905" s="107"/>
    </row>
    <row r="5906" spans="1:33" ht="20.100000000000001" customHeight="1">
      <c r="A5906" s="109" t="s">
        <v>1706</v>
      </c>
      <c r="B5906" s="109"/>
      <c r="C5906" s="109"/>
      <c r="D5906" s="109"/>
      <c r="E5906" s="109"/>
      <c r="F5906" s="109"/>
      <c r="G5906" s="109"/>
      <c r="AA5906" s="6" t="s">
        <v>1706</v>
      </c>
    </row>
    <row r="5907" spans="1:33" ht="15" customHeight="1">
      <c r="A5907" s="110" t="s">
        <v>51</v>
      </c>
      <c r="B5907" s="110"/>
      <c r="C5907" s="111" t="s">
        <v>2</v>
      </c>
      <c r="D5907" s="111" t="s">
        <v>3</v>
      </c>
      <c r="E5907" s="111" t="s">
        <v>4</v>
      </c>
      <c r="F5907" s="111" t="s">
        <v>5</v>
      </c>
      <c r="G5907" s="111" t="s">
        <v>6</v>
      </c>
      <c r="AA5907" s="6" t="s">
        <v>51</v>
      </c>
      <c r="AC5907" s="6" t="s">
        <v>2</v>
      </c>
      <c r="AD5907" s="6" t="s">
        <v>3</v>
      </c>
      <c r="AE5907" s="6" t="s">
        <v>4</v>
      </c>
      <c r="AF5907" s="104" t="s">
        <v>5</v>
      </c>
      <c r="AG5907" s="104" t="s">
        <v>6</v>
      </c>
    </row>
    <row r="5908" spans="1:33" ht="15" customHeight="1">
      <c r="A5908" s="112">
        <v>88316</v>
      </c>
      <c r="B5908" s="113" t="s">
        <v>128</v>
      </c>
      <c r="C5908" s="112" t="s">
        <v>8</v>
      </c>
      <c r="D5908" s="112" t="s">
        <v>36</v>
      </c>
      <c r="E5908" s="236">
        <v>6.2383177570093453</v>
      </c>
      <c r="F5908" s="115">
        <f t="shared" ref="F5908:F5912" si="1558">IF(D5908="H",$K$9*AF5908,$K$10*AF5908)</f>
        <v>12.84</v>
      </c>
      <c r="G5908" s="115">
        <f t="shared" ref="G5908:G5912" si="1559">ROUND(F5908*E5908,2)</f>
        <v>80.099999999999994</v>
      </c>
      <c r="AA5908" s="6">
        <v>88316</v>
      </c>
      <c r="AB5908" s="6" t="s">
        <v>128</v>
      </c>
      <c r="AC5908" s="6" t="s">
        <v>8</v>
      </c>
      <c r="AD5908" s="6" t="s">
        <v>36</v>
      </c>
      <c r="AE5908" s="6">
        <v>6.2383177570093453</v>
      </c>
      <c r="AF5908" s="104" t="s">
        <v>2063</v>
      </c>
      <c r="AG5908" s="104">
        <v>106.8</v>
      </c>
    </row>
    <row r="5909" spans="1:33" ht="15" customHeight="1">
      <c r="A5909" s="112">
        <v>370</v>
      </c>
      <c r="B5909" s="113" t="s">
        <v>424</v>
      </c>
      <c r="C5909" s="112" t="s">
        <v>8</v>
      </c>
      <c r="D5909" s="112" t="s">
        <v>350</v>
      </c>
      <c r="E5909" s="236">
        <v>0.83476272155517439</v>
      </c>
      <c r="F5909" s="115">
        <f t="shared" si="1558"/>
        <v>65.587500000000006</v>
      </c>
      <c r="G5909" s="115">
        <f t="shared" si="1559"/>
        <v>54.75</v>
      </c>
      <c r="AA5909" s="6">
        <v>370</v>
      </c>
      <c r="AB5909" s="6" t="s">
        <v>424</v>
      </c>
      <c r="AC5909" s="6" t="s">
        <v>8</v>
      </c>
      <c r="AD5909" s="6" t="s">
        <v>350</v>
      </c>
      <c r="AE5909" s="6">
        <v>0.83476272155517439</v>
      </c>
      <c r="AF5909" s="104" t="s">
        <v>2116</v>
      </c>
      <c r="AG5909" s="104">
        <v>73</v>
      </c>
    </row>
    <row r="5910" spans="1:33" ht="15" customHeight="1">
      <c r="A5910" s="112">
        <v>1379</v>
      </c>
      <c r="B5910" s="113" t="s">
        <v>426</v>
      </c>
      <c r="C5910" s="112" t="s">
        <v>8</v>
      </c>
      <c r="D5910" s="112" t="s">
        <v>90</v>
      </c>
      <c r="E5910" s="236" t="s">
        <v>2117</v>
      </c>
      <c r="F5910" s="115">
        <f t="shared" si="1558"/>
        <v>0.74249999999999994</v>
      </c>
      <c r="G5910" s="115">
        <f t="shared" si="1559"/>
        <v>210.36</v>
      </c>
      <c r="AA5910" s="6">
        <v>1379</v>
      </c>
      <c r="AB5910" s="6" t="s">
        <v>426</v>
      </c>
      <c r="AC5910" s="6" t="s">
        <v>8</v>
      </c>
      <c r="AD5910" s="6" t="s">
        <v>90</v>
      </c>
      <c r="AE5910" s="6" t="s">
        <v>2117</v>
      </c>
      <c r="AF5910" s="104" t="s">
        <v>1935</v>
      </c>
      <c r="AG5910" s="104">
        <v>280.48</v>
      </c>
    </row>
    <row r="5911" spans="1:33" ht="15" customHeight="1">
      <c r="A5911" s="112">
        <v>4734</v>
      </c>
      <c r="B5911" s="113" t="s">
        <v>2118</v>
      </c>
      <c r="C5911" s="112" t="s">
        <v>8</v>
      </c>
      <c r="D5911" s="112" t="s">
        <v>350</v>
      </c>
      <c r="E5911" s="236">
        <v>0.59460546964067751</v>
      </c>
      <c r="F5911" s="115">
        <f t="shared" si="1558"/>
        <v>559.17750000000001</v>
      </c>
      <c r="G5911" s="115">
        <f t="shared" si="1559"/>
        <v>332.49</v>
      </c>
      <c r="AA5911" s="6">
        <v>4734</v>
      </c>
      <c r="AB5911" s="6" t="s">
        <v>2118</v>
      </c>
      <c r="AC5911" s="6" t="s">
        <v>8</v>
      </c>
      <c r="AD5911" s="6" t="s">
        <v>350</v>
      </c>
      <c r="AE5911" s="6">
        <v>0.59460546964067751</v>
      </c>
      <c r="AF5911" s="104" t="s">
        <v>2120</v>
      </c>
      <c r="AG5911" s="104">
        <v>443.32</v>
      </c>
    </row>
    <row r="5912" spans="1:33" ht="15" customHeight="1">
      <c r="A5912" s="112">
        <v>43682</v>
      </c>
      <c r="B5912" s="113" t="s">
        <v>2121</v>
      </c>
      <c r="C5912" s="112" t="s">
        <v>8</v>
      </c>
      <c r="D5912" s="112" t="s">
        <v>542</v>
      </c>
      <c r="E5912" s="236">
        <v>0.50020876826722338</v>
      </c>
      <c r="F5912" s="115">
        <f t="shared" si="1558"/>
        <v>17.962499999999999</v>
      </c>
      <c r="G5912" s="115">
        <f t="shared" si="1559"/>
        <v>8.99</v>
      </c>
      <c r="AA5912" s="6">
        <v>43682</v>
      </c>
      <c r="AB5912" s="6" t="s">
        <v>2121</v>
      </c>
      <c r="AC5912" s="6" t="s">
        <v>8</v>
      </c>
      <c r="AD5912" s="6" t="s">
        <v>542</v>
      </c>
      <c r="AE5912" s="6">
        <v>0.50020876826722338</v>
      </c>
      <c r="AF5912" s="104" t="s">
        <v>2123</v>
      </c>
      <c r="AG5912" s="104">
        <v>11.98</v>
      </c>
    </row>
    <row r="5913" spans="1:33" ht="15" customHeight="1">
      <c r="A5913" s="107"/>
      <c r="B5913" s="107"/>
      <c r="C5913" s="107"/>
      <c r="D5913" s="107"/>
      <c r="E5913" s="116" t="s">
        <v>56</v>
      </c>
      <c r="F5913" s="116"/>
      <c r="G5913" s="117">
        <f>SUM(G5908:G5912)</f>
        <v>686.69</v>
      </c>
      <c r="AE5913" s="6" t="s">
        <v>56</v>
      </c>
      <c r="AG5913" s="104">
        <v>915.58</v>
      </c>
    </row>
    <row r="5914" spans="1:33" ht="15" customHeight="1">
      <c r="A5914" s="107"/>
      <c r="B5914" s="107"/>
      <c r="C5914" s="107"/>
      <c r="D5914" s="107"/>
      <c r="E5914" s="118" t="s">
        <v>21</v>
      </c>
      <c r="F5914" s="118"/>
      <c r="G5914" s="119">
        <f>G5913</f>
        <v>686.69</v>
      </c>
      <c r="AE5914" s="6" t="s">
        <v>21</v>
      </c>
      <c r="AG5914" s="104">
        <v>915.58</v>
      </c>
    </row>
    <row r="5915" spans="1:33" ht="9.9499999999999993" customHeight="1">
      <c r="A5915" s="107"/>
      <c r="B5915" s="107"/>
      <c r="C5915" s="108"/>
      <c r="D5915" s="108"/>
      <c r="E5915" s="107"/>
      <c r="F5915" s="107"/>
      <c r="G5915" s="107"/>
    </row>
    <row r="5916" spans="1:33" ht="20.100000000000001" customHeight="1">
      <c r="A5916" s="109" t="s">
        <v>1707</v>
      </c>
      <c r="B5916" s="109"/>
      <c r="C5916" s="109"/>
      <c r="D5916" s="109"/>
      <c r="E5916" s="109"/>
      <c r="F5916" s="109"/>
      <c r="G5916" s="109"/>
      <c r="AA5916" s="6" t="s">
        <v>1707</v>
      </c>
    </row>
    <row r="5917" spans="1:33" ht="15" customHeight="1">
      <c r="A5917" s="110" t="s">
        <v>18</v>
      </c>
      <c r="B5917" s="110"/>
      <c r="C5917" s="111" t="s">
        <v>2</v>
      </c>
      <c r="D5917" s="111" t="s">
        <v>3</v>
      </c>
      <c r="E5917" s="111" t="s">
        <v>4</v>
      </c>
      <c r="F5917" s="111" t="s">
        <v>5</v>
      </c>
      <c r="G5917" s="111" t="s">
        <v>6</v>
      </c>
      <c r="AA5917" s="6" t="s">
        <v>18</v>
      </c>
      <c r="AC5917" s="6" t="s">
        <v>2</v>
      </c>
      <c r="AD5917" s="6" t="s">
        <v>3</v>
      </c>
      <c r="AE5917" s="6" t="s">
        <v>4</v>
      </c>
      <c r="AF5917" s="104" t="s">
        <v>5</v>
      </c>
      <c r="AG5917" s="104" t="s">
        <v>6</v>
      </c>
    </row>
    <row r="5918" spans="1:33">
      <c r="A5918" s="112">
        <v>88316</v>
      </c>
      <c r="B5918" s="113" t="s">
        <v>128</v>
      </c>
      <c r="C5918" s="112" t="s">
        <v>8</v>
      </c>
      <c r="D5918" s="112" t="s">
        <v>36</v>
      </c>
      <c r="E5918" s="114" t="s">
        <v>2114</v>
      </c>
      <c r="F5918" s="115">
        <f t="shared" ref="F5918:F5922" si="1560">IF(D5918="H",$K$9*AF5918,$K$10*AF5918)</f>
        <v>12.84</v>
      </c>
      <c r="G5918" s="115">
        <f t="shared" ref="G5918:G5922" si="1561">ROUND(F5918*E5918,2)</f>
        <v>80.099999999999994</v>
      </c>
      <c r="AA5918" s="6">
        <v>88316</v>
      </c>
      <c r="AB5918" s="6" t="s">
        <v>128</v>
      </c>
      <c r="AC5918" s="6" t="s">
        <v>8</v>
      </c>
      <c r="AD5918" s="6" t="s">
        <v>36</v>
      </c>
      <c r="AE5918" s="6" t="s">
        <v>2114</v>
      </c>
      <c r="AF5918" s="104" t="s">
        <v>2063</v>
      </c>
      <c r="AG5918" s="104">
        <v>106.79</v>
      </c>
    </row>
    <row r="5919" spans="1:33" ht="20.100000000000001" customHeight="1">
      <c r="A5919" s="112">
        <v>370</v>
      </c>
      <c r="B5919" s="113" t="s">
        <v>424</v>
      </c>
      <c r="C5919" s="112" t="s">
        <v>8</v>
      </c>
      <c r="D5919" s="112" t="s">
        <v>350</v>
      </c>
      <c r="E5919" s="114" t="s">
        <v>2115</v>
      </c>
      <c r="F5919" s="115">
        <f t="shared" si="1560"/>
        <v>65.587500000000006</v>
      </c>
      <c r="G5919" s="115">
        <f t="shared" si="1561"/>
        <v>54.77</v>
      </c>
      <c r="AA5919" s="6">
        <v>370</v>
      </c>
      <c r="AB5919" s="6" t="s">
        <v>424</v>
      </c>
      <c r="AC5919" s="6" t="s">
        <v>8</v>
      </c>
      <c r="AD5919" s="6" t="s">
        <v>350</v>
      </c>
      <c r="AE5919" s="6" t="s">
        <v>2115</v>
      </c>
      <c r="AF5919" s="104" t="s">
        <v>2116</v>
      </c>
      <c r="AG5919" s="104">
        <v>73.02</v>
      </c>
    </row>
    <row r="5920" spans="1:33">
      <c r="A5920" s="112">
        <v>1379</v>
      </c>
      <c r="B5920" s="113" t="s">
        <v>426</v>
      </c>
      <c r="C5920" s="112" t="s">
        <v>8</v>
      </c>
      <c r="D5920" s="112" t="s">
        <v>90</v>
      </c>
      <c r="E5920" s="114" t="s">
        <v>2117</v>
      </c>
      <c r="F5920" s="115">
        <f t="shared" si="1560"/>
        <v>0.74249999999999994</v>
      </c>
      <c r="G5920" s="115">
        <f t="shared" si="1561"/>
        <v>210.36</v>
      </c>
      <c r="AA5920" s="6">
        <v>1379</v>
      </c>
      <c r="AB5920" s="6" t="s">
        <v>426</v>
      </c>
      <c r="AC5920" s="6" t="s">
        <v>8</v>
      </c>
      <c r="AD5920" s="6" t="s">
        <v>90</v>
      </c>
      <c r="AE5920" s="6" t="s">
        <v>2117</v>
      </c>
      <c r="AF5920" s="104" t="s">
        <v>1935</v>
      </c>
      <c r="AG5920" s="104">
        <v>280.48</v>
      </c>
    </row>
    <row r="5921" spans="1:33" ht="20.100000000000001" customHeight="1">
      <c r="A5921" s="112">
        <v>4734</v>
      </c>
      <c r="B5921" s="113" t="s">
        <v>2118</v>
      </c>
      <c r="C5921" s="112" t="s">
        <v>8</v>
      </c>
      <c r="D5921" s="112" t="s">
        <v>350</v>
      </c>
      <c r="E5921" s="114" t="s">
        <v>2119</v>
      </c>
      <c r="F5921" s="115">
        <f t="shared" si="1560"/>
        <v>559.17750000000001</v>
      </c>
      <c r="G5921" s="115">
        <f t="shared" si="1561"/>
        <v>332.71</v>
      </c>
      <c r="AA5921" s="6">
        <v>4734</v>
      </c>
      <c r="AB5921" s="6" t="s">
        <v>2118</v>
      </c>
      <c r="AC5921" s="6" t="s">
        <v>8</v>
      </c>
      <c r="AD5921" s="6" t="s">
        <v>350</v>
      </c>
      <c r="AE5921" s="6" t="s">
        <v>2119</v>
      </c>
      <c r="AF5921" s="104" t="s">
        <v>2120</v>
      </c>
      <c r="AG5921" s="104">
        <v>443.61</v>
      </c>
    </row>
    <row r="5922" spans="1:33" ht="30" customHeight="1">
      <c r="A5922" s="112">
        <v>43682</v>
      </c>
      <c r="B5922" s="113" t="s">
        <v>2121</v>
      </c>
      <c r="C5922" s="112" t="s">
        <v>8</v>
      </c>
      <c r="D5922" s="112" t="s">
        <v>542</v>
      </c>
      <c r="E5922" s="114" t="s">
        <v>2122</v>
      </c>
      <c r="F5922" s="115">
        <f t="shared" si="1560"/>
        <v>17.962499999999999</v>
      </c>
      <c r="G5922" s="115">
        <f t="shared" si="1561"/>
        <v>179.63</v>
      </c>
      <c r="AA5922" s="6">
        <v>43682</v>
      </c>
      <c r="AB5922" s="6" t="s">
        <v>2121</v>
      </c>
      <c r="AC5922" s="6" t="s">
        <v>8</v>
      </c>
      <c r="AD5922" s="6" t="s">
        <v>542</v>
      </c>
      <c r="AE5922" s="6" t="s">
        <v>2122</v>
      </c>
      <c r="AF5922" s="104" t="s">
        <v>2123</v>
      </c>
      <c r="AG5922" s="104">
        <v>239.5</v>
      </c>
    </row>
    <row r="5923" spans="1:33" ht="15" customHeight="1">
      <c r="A5923" s="107"/>
      <c r="B5923" s="107"/>
      <c r="C5923" s="107"/>
      <c r="D5923" s="107"/>
      <c r="E5923" s="116" t="s">
        <v>56</v>
      </c>
      <c r="F5923" s="116"/>
      <c r="G5923" s="117">
        <f>SUM(G5918:G5922)</f>
        <v>857.57</v>
      </c>
      <c r="AE5923" s="6" t="s">
        <v>56</v>
      </c>
      <c r="AG5923" s="104">
        <v>1143.4000000000001</v>
      </c>
    </row>
    <row r="5924" spans="1:33" ht="15" customHeight="1">
      <c r="A5924" s="107"/>
      <c r="B5924" s="107"/>
      <c r="C5924" s="107"/>
      <c r="D5924" s="107"/>
      <c r="E5924" s="118" t="s">
        <v>21</v>
      </c>
      <c r="F5924" s="118"/>
      <c r="G5924" s="119">
        <f>G5923</f>
        <v>857.57</v>
      </c>
      <c r="AE5924" s="6" t="s">
        <v>21</v>
      </c>
      <c r="AG5924" s="104">
        <v>1143.4000000000001</v>
      </c>
    </row>
    <row r="5925" spans="1:33" ht="9.9499999999999993" customHeight="1">
      <c r="A5925" s="107"/>
      <c r="B5925" s="107"/>
      <c r="C5925" s="108"/>
      <c r="D5925" s="108"/>
      <c r="E5925" s="107"/>
      <c r="F5925" s="107"/>
      <c r="G5925" s="107"/>
    </row>
    <row r="5926" spans="1:33" ht="20.100000000000001" customHeight="1">
      <c r="A5926" s="109" t="s">
        <v>1708</v>
      </c>
      <c r="B5926" s="109"/>
      <c r="C5926" s="109"/>
      <c r="D5926" s="109"/>
      <c r="E5926" s="109"/>
      <c r="F5926" s="109"/>
      <c r="G5926" s="109"/>
      <c r="AA5926" s="6" t="s">
        <v>1708</v>
      </c>
    </row>
    <row r="5927" spans="1:33" ht="15" customHeight="1">
      <c r="A5927" s="110" t="s">
        <v>77</v>
      </c>
      <c r="B5927" s="110"/>
      <c r="C5927" s="111" t="s">
        <v>2</v>
      </c>
      <c r="D5927" s="111" t="s">
        <v>3</v>
      </c>
      <c r="E5927" s="111" t="s">
        <v>4</v>
      </c>
      <c r="F5927" s="111" t="s">
        <v>5</v>
      </c>
      <c r="G5927" s="111" t="s">
        <v>6</v>
      </c>
      <c r="AA5927" s="6" t="s">
        <v>77</v>
      </c>
      <c r="AC5927" s="6" t="s">
        <v>2</v>
      </c>
      <c r="AD5927" s="6" t="s">
        <v>3</v>
      </c>
      <c r="AE5927" s="6" t="s">
        <v>4</v>
      </c>
      <c r="AF5927" s="104" t="s">
        <v>5</v>
      </c>
      <c r="AG5927" s="104" t="s">
        <v>6</v>
      </c>
    </row>
    <row r="5928" spans="1:33" ht="20.100000000000001" customHeight="1">
      <c r="A5928" s="112" t="s">
        <v>1709</v>
      </c>
      <c r="B5928" s="113" t="s">
        <v>1710</v>
      </c>
      <c r="C5928" s="112" t="s">
        <v>8</v>
      </c>
      <c r="D5928" s="112" t="s">
        <v>80</v>
      </c>
      <c r="E5928" s="114">
        <v>1.647</v>
      </c>
      <c r="F5928" s="115">
        <f t="shared" ref="F5928:F5929" si="1562">IF(D5928="H",$K$9*AF5928,$K$10*AF5928)</f>
        <v>17.28</v>
      </c>
      <c r="G5928" s="115">
        <f>TRUNC(F5928*E5928,2)</f>
        <v>28.46</v>
      </c>
      <c r="AA5928" s="6" t="s">
        <v>1709</v>
      </c>
      <c r="AB5928" s="6" t="s">
        <v>1710</v>
      </c>
      <c r="AC5928" s="6" t="s">
        <v>8</v>
      </c>
      <c r="AD5928" s="6" t="s">
        <v>80</v>
      </c>
      <c r="AE5928" s="6">
        <v>1.647</v>
      </c>
      <c r="AF5928" s="104">
        <v>23.04</v>
      </c>
      <c r="AG5928" s="104">
        <v>37.94</v>
      </c>
    </row>
    <row r="5929" spans="1:33" ht="20.100000000000001" customHeight="1">
      <c r="A5929" s="112" t="s">
        <v>1711</v>
      </c>
      <c r="B5929" s="113" t="s">
        <v>1712</v>
      </c>
      <c r="C5929" s="112" t="s">
        <v>8</v>
      </c>
      <c r="D5929" s="112" t="s">
        <v>83</v>
      </c>
      <c r="E5929" s="114">
        <v>0.75</v>
      </c>
      <c r="F5929" s="115">
        <f t="shared" si="1562"/>
        <v>18.547499999999999</v>
      </c>
      <c r="G5929" s="115">
        <f>TRUNC(F5929*E5929,2)</f>
        <v>13.91</v>
      </c>
      <c r="AA5929" s="6" t="s">
        <v>1711</v>
      </c>
      <c r="AB5929" s="6" t="s">
        <v>1712</v>
      </c>
      <c r="AC5929" s="6" t="s">
        <v>8</v>
      </c>
      <c r="AD5929" s="6" t="s">
        <v>83</v>
      </c>
      <c r="AE5929" s="6">
        <v>0.75</v>
      </c>
      <c r="AF5929" s="104">
        <v>24.73</v>
      </c>
      <c r="AG5929" s="104">
        <v>18.54</v>
      </c>
    </row>
    <row r="5930" spans="1:33" ht="15" customHeight="1">
      <c r="A5930" s="107"/>
      <c r="B5930" s="107"/>
      <c r="C5930" s="107"/>
      <c r="D5930" s="107"/>
      <c r="E5930" s="116" t="s">
        <v>84</v>
      </c>
      <c r="F5930" s="116"/>
      <c r="G5930" s="117">
        <f>SUM(G5928:G5929)</f>
        <v>42.370000000000005</v>
      </c>
      <c r="AE5930" s="6" t="s">
        <v>84</v>
      </c>
      <c r="AG5930" s="104">
        <v>56.48</v>
      </c>
    </row>
    <row r="5931" spans="1:33" ht="15" customHeight="1">
      <c r="A5931" s="110" t="s">
        <v>96</v>
      </c>
      <c r="B5931" s="110"/>
      <c r="C5931" s="111" t="s">
        <v>2</v>
      </c>
      <c r="D5931" s="111" t="s">
        <v>3</v>
      </c>
      <c r="E5931" s="111" t="s">
        <v>4</v>
      </c>
      <c r="F5931" s="111" t="s">
        <v>5</v>
      </c>
      <c r="G5931" s="111" t="s">
        <v>6</v>
      </c>
      <c r="AA5931" s="6" t="s">
        <v>96</v>
      </c>
      <c r="AC5931" s="6" t="s">
        <v>2</v>
      </c>
      <c r="AD5931" s="6" t="s">
        <v>3</v>
      </c>
      <c r="AE5931" s="6" t="s">
        <v>4</v>
      </c>
      <c r="AF5931" s="104" t="s">
        <v>5</v>
      </c>
      <c r="AG5931" s="104" t="s">
        <v>6</v>
      </c>
    </row>
    <row r="5932" spans="1:33" ht="20.100000000000001" customHeight="1">
      <c r="A5932" s="112" t="s">
        <v>825</v>
      </c>
      <c r="B5932" s="113" t="s">
        <v>1742</v>
      </c>
      <c r="C5932" s="112" t="s">
        <v>8</v>
      </c>
      <c r="D5932" s="112" t="s">
        <v>36</v>
      </c>
      <c r="E5932" s="114">
        <v>0.375</v>
      </c>
      <c r="F5932" s="115">
        <f t="shared" ref="F5932:F5933" si="1563">IF(D5932="H",$K$9*AF5932,$K$10*AF5932)</f>
        <v>12.914999999999999</v>
      </c>
      <c r="G5932" s="115">
        <f t="shared" ref="G5932:G5933" si="1564">TRUNC(F5932*E5932,2)</f>
        <v>4.84</v>
      </c>
      <c r="AA5932" s="6" t="s">
        <v>825</v>
      </c>
      <c r="AB5932" s="6" t="s">
        <v>1742</v>
      </c>
      <c r="AC5932" s="6" t="s">
        <v>8</v>
      </c>
      <c r="AD5932" s="6" t="s">
        <v>36</v>
      </c>
      <c r="AE5932" s="6">
        <v>0.375</v>
      </c>
      <c r="AF5932" s="104">
        <v>17.22</v>
      </c>
      <c r="AG5932" s="104">
        <v>6.45</v>
      </c>
    </row>
    <row r="5933" spans="1:33" ht="20.100000000000001" customHeight="1">
      <c r="A5933" s="112" t="s">
        <v>605</v>
      </c>
      <c r="B5933" s="113" t="s">
        <v>1736</v>
      </c>
      <c r="C5933" s="112" t="s">
        <v>8</v>
      </c>
      <c r="D5933" s="112" t="s">
        <v>36</v>
      </c>
      <c r="E5933" s="114">
        <v>2.3969999999999998</v>
      </c>
      <c r="F5933" s="115">
        <f t="shared" si="1563"/>
        <v>15.75</v>
      </c>
      <c r="G5933" s="115">
        <f t="shared" si="1564"/>
        <v>37.75</v>
      </c>
      <c r="AA5933" s="6" t="s">
        <v>605</v>
      </c>
      <c r="AB5933" s="6" t="s">
        <v>1736</v>
      </c>
      <c r="AC5933" s="6" t="s">
        <v>8</v>
      </c>
      <c r="AD5933" s="6" t="s">
        <v>36</v>
      </c>
      <c r="AE5933" s="6">
        <v>2.3969999999999998</v>
      </c>
      <c r="AF5933" s="104">
        <v>21</v>
      </c>
      <c r="AG5933" s="104">
        <v>50.33</v>
      </c>
    </row>
    <row r="5934" spans="1:33" ht="18" customHeight="1">
      <c r="A5934" s="107"/>
      <c r="B5934" s="107"/>
      <c r="C5934" s="107"/>
      <c r="D5934" s="107"/>
      <c r="E5934" s="116" t="s">
        <v>99</v>
      </c>
      <c r="F5934" s="116"/>
      <c r="G5934" s="117">
        <f>SUM(G5932:G5933)</f>
        <v>42.59</v>
      </c>
      <c r="AE5934" s="6" t="s">
        <v>99</v>
      </c>
      <c r="AG5934" s="104">
        <v>56.78</v>
      </c>
    </row>
    <row r="5935" spans="1:33" ht="15" customHeight="1">
      <c r="A5935" s="107"/>
      <c r="B5935" s="107"/>
      <c r="C5935" s="107"/>
      <c r="D5935" s="107"/>
      <c r="E5935" s="118" t="s">
        <v>21</v>
      </c>
      <c r="F5935" s="118"/>
      <c r="G5935" s="119">
        <f>G5934+G5930</f>
        <v>84.960000000000008</v>
      </c>
      <c r="AE5935" s="6" t="s">
        <v>21</v>
      </c>
      <c r="AG5935" s="104">
        <v>113.26</v>
      </c>
    </row>
    <row r="5936" spans="1:33" ht="9.9499999999999993" customHeight="1">
      <c r="A5936" s="107"/>
      <c r="B5936" s="107"/>
      <c r="C5936" s="108"/>
      <c r="D5936" s="108"/>
      <c r="E5936" s="107"/>
      <c r="F5936" s="107"/>
      <c r="G5936" s="107"/>
    </row>
    <row r="5937" spans="1:33" ht="36" customHeight="1">
      <c r="A5937" s="109" t="s">
        <v>1713</v>
      </c>
      <c r="B5937" s="109"/>
      <c r="C5937" s="109"/>
      <c r="D5937" s="109"/>
      <c r="E5937" s="109"/>
      <c r="F5937" s="109"/>
      <c r="G5937" s="109"/>
      <c r="AA5937" s="6" t="s">
        <v>1713</v>
      </c>
    </row>
    <row r="5938" spans="1:33" ht="15" customHeight="1">
      <c r="A5938" s="110" t="s">
        <v>63</v>
      </c>
      <c r="B5938" s="110"/>
      <c r="C5938" s="111" t="s">
        <v>2</v>
      </c>
      <c r="D5938" s="111" t="s">
        <v>3</v>
      </c>
      <c r="E5938" s="111" t="s">
        <v>4</v>
      </c>
      <c r="F5938" s="111" t="s">
        <v>5</v>
      </c>
      <c r="G5938" s="111" t="s">
        <v>6</v>
      </c>
      <c r="AA5938" s="6" t="s">
        <v>63</v>
      </c>
      <c r="AC5938" s="6" t="s">
        <v>2</v>
      </c>
      <c r="AD5938" s="6" t="s">
        <v>3</v>
      </c>
      <c r="AE5938" s="6" t="s">
        <v>4</v>
      </c>
      <c r="AF5938" s="104" t="s">
        <v>5</v>
      </c>
      <c r="AG5938" s="104" t="s">
        <v>6</v>
      </c>
    </row>
    <row r="5939" spans="1:33" ht="36.950000000000003" customHeight="1">
      <c r="A5939" s="112" t="s">
        <v>1714</v>
      </c>
      <c r="B5939" s="113" t="s">
        <v>1715</v>
      </c>
      <c r="C5939" s="112" t="s">
        <v>48</v>
      </c>
      <c r="D5939" s="112" t="s">
        <v>644</v>
      </c>
      <c r="E5939" s="114">
        <v>1</v>
      </c>
      <c r="F5939" s="115">
        <f>0.75*AF5939</f>
        <v>8664.1350000000002</v>
      </c>
      <c r="G5939" s="115">
        <f>ROUND(F5939*E5939,2)</f>
        <v>8664.14</v>
      </c>
      <c r="AA5939" s="6" t="s">
        <v>1714</v>
      </c>
      <c r="AB5939" s="6" t="s">
        <v>1715</v>
      </c>
      <c r="AC5939" s="6" t="s">
        <v>48</v>
      </c>
      <c r="AD5939" s="6" t="s">
        <v>644</v>
      </c>
      <c r="AE5939" s="6">
        <v>1</v>
      </c>
      <c r="AF5939" s="104">
        <v>11552.18</v>
      </c>
      <c r="AG5939" s="104">
        <v>11552.18</v>
      </c>
    </row>
    <row r="5940" spans="1:33" ht="15" customHeight="1">
      <c r="A5940" s="107"/>
      <c r="B5940" s="107"/>
      <c r="C5940" s="107"/>
      <c r="D5940" s="107"/>
      <c r="E5940" s="116" t="s">
        <v>75</v>
      </c>
      <c r="F5940" s="116"/>
      <c r="G5940" s="117">
        <f>SUM(G5939)</f>
        <v>8664.14</v>
      </c>
      <c r="AE5940" s="6" t="s">
        <v>75</v>
      </c>
      <c r="AG5940" s="104">
        <v>11552.18</v>
      </c>
    </row>
    <row r="5941" spans="1:33" ht="15" customHeight="1">
      <c r="A5941" s="110" t="s">
        <v>18</v>
      </c>
      <c r="B5941" s="110"/>
      <c r="C5941" s="111" t="s">
        <v>2</v>
      </c>
      <c r="D5941" s="111" t="s">
        <v>3</v>
      </c>
      <c r="E5941" s="111" t="s">
        <v>4</v>
      </c>
      <c r="F5941" s="111" t="s">
        <v>5</v>
      </c>
      <c r="G5941" s="111" t="s">
        <v>6</v>
      </c>
      <c r="AA5941" s="6" t="s">
        <v>18</v>
      </c>
      <c r="AC5941" s="6" t="s">
        <v>2</v>
      </c>
      <c r="AD5941" s="6" t="s">
        <v>3</v>
      </c>
      <c r="AE5941" s="6" t="s">
        <v>4</v>
      </c>
      <c r="AF5941" s="104" t="s">
        <v>5</v>
      </c>
      <c r="AG5941" s="104" t="s">
        <v>6</v>
      </c>
    </row>
    <row r="5942" spans="1:33" ht="29.1" customHeight="1">
      <c r="A5942" s="112" t="s">
        <v>549</v>
      </c>
      <c r="B5942" s="113" t="s">
        <v>550</v>
      </c>
      <c r="C5942" s="112" t="s">
        <v>48</v>
      </c>
      <c r="D5942" s="112" t="s">
        <v>74</v>
      </c>
      <c r="E5942" s="237">
        <v>7</v>
      </c>
      <c r="F5942" s="115">
        <f t="shared" ref="F5942:F5945" si="1565">IF(D5942="H",$K$9*AF5942,$K$10*AF5942)</f>
        <v>10.462499999999999</v>
      </c>
      <c r="G5942" s="115">
        <f t="shared" ref="G5942:G5945" si="1566">ROUND(F5942*E5942,2)</f>
        <v>73.239999999999995</v>
      </c>
      <c r="AA5942" s="6" t="s">
        <v>549</v>
      </c>
      <c r="AB5942" s="6" t="s">
        <v>550</v>
      </c>
      <c r="AC5942" s="6" t="s">
        <v>48</v>
      </c>
      <c r="AD5942" s="6" t="s">
        <v>74</v>
      </c>
      <c r="AE5942" s="6">
        <v>7</v>
      </c>
      <c r="AF5942" s="104">
        <v>13.95</v>
      </c>
      <c r="AG5942" s="104">
        <v>97.65</v>
      </c>
    </row>
    <row r="5943" spans="1:33" ht="20.100000000000001" customHeight="1">
      <c r="A5943" s="112" t="s">
        <v>514</v>
      </c>
      <c r="B5943" s="113" t="s">
        <v>515</v>
      </c>
      <c r="C5943" s="112" t="s">
        <v>48</v>
      </c>
      <c r="D5943" s="112" t="s">
        <v>403</v>
      </c>
      <c r="E5943" s="237">
        <v>8.8499999999999995E-2</v>
      </c>
      <c r="F5943" s="115">
        <f t="shared" si="1565"/>
        <v>395.3175</v>
      </c>
      <c r="G5943" s="115">
        <f t="shared" si="1566"/>
        <v>34.99</v>
      </c>
      <c r="AA5943" s="6" t="s">
        <v>514</v>
      </c>
      <c r="AB5943" s="6" t="s">
        <v>515</v>
      </c>
      <c r="AC5943" s="6" t="s">
        <v>48</v>
      </c>
      <c r="AD5943" s="6" t="s">
        <v>403</v>
      </c>
      <c r="AE5943" s="6">
        <v>8.8499999999999995E-2</v>
      </c>
      <c r="AF5943" s="104">
        <v>527.09</v>
      </c>
      <c r="AG5943" s="104">
        <v>46.65</v>
      </c>
    </row>
    <row r="5944" spans="1:33" ht="20.100000000000001" customHeight="1">
      <c r="A5944" s="112" t="s">
        <v>709</v>
      </c>
      <c r="B5944" s="113" t="s">
        <v>710</v>
      </c>
      <c r="C5944" s="112" t="s">
        <v>48</v>
      </c>
      <c r="D5944" s="112" t="s">
        <v>403</v>
      </c>
      <c r="E5944" s="237">
        <v>4.58E-2</v>
      </c>
      <c r="F5944" s="115">
        <f t="shared" si="1565"/>
        <v>36.75</v>
      </c>
      <c r="G5944" s="115">
        <f t="shared" si="1566"/>
        <v>1.68</v>
      </c>
      <c r="AA5944" s="6" t="s">
        <v>709</v>
      </c>
      <c r="AB5944" s="6" t="s">
        <v>710</v>
      </c>
      <c r="AC5944" s="6" t="s">
        <v>48</v>
      </c>
      <c r="AD5944" s="6" t="s">
        <v>403</v>
      </c>
      <c r="AE5944" s="6">
        <v>4.58E-2</v>
      </c>
      <c r="AF5944" s="104">
        <v>49</v>
      </c>
      <c r="AG5944" s="104">
        <v>2.2400000000000002</v>
      </c>
    </row>
    <row r="5945" spans="1:33" ht="20.100000000000001" customHeight="1">
      <c r="A5945" s="112" t="s">
        <v>1716</v>
      </c>
      <c r="B5945" s="113" t="s">
        <v>1717</v>
      </c>
      <c r="C5945" s="112" t="s">
        <v>48</v>
      </c>
      <c r="D5945" s="112" t="s">
        <v>71</v>
      </c>
      <c r="E5945" s="237">
        <v>0.66120000000000001</v>
      </c>
      <c r="F5945" s="115">
        <f t="shared" si="1565"/>
        <v>189.9675</v>
      </c>
      <c r="G5945" s="115">
        <f t="shared" si="1566"/>
        <v>125.61</v>
      </c>
      <c r="AA5945" s="6" t="s">
        <v>1716</v>
      </c>
      <c r="AB5945" s="6" t="s">
        <v>1717</v>
      </c>
      <c r="AC5945" s="6" t="s">
        <v>48</v>
      </c>
      <c r="AD5945" s="6" t="s">
        <v>71</v>
      </c>
      <c r="AE5945" s="6">
        <v>0.66120000000000001</v>
      </c>
      <c r="AF5945" s="104">
        <v>253.29</v>
      </c>
      <c r="AG5945" s="104">
        <v>167.48</v>
      </c>
    </row>
    <row r="5946" spans="1:33" ht="15" customHeight="1">
      <c r="A5946" s="107"/>
      <c r="B5946" s="107"/>
      <c r="C5946" s="107"/>
      <c r="D5946" s="107"/>
      <c r="E5946" s="116" t="s">
        <v>20</v>
      </c>
      <c r="F5946" s="116"/>
      <c r="G5946" s="117">
        <f>SUM(G5942:G5945)</f>
        <v>235.51999999999998</v>
      </c>
      <c r="AE5946" s="6" t="s">
        <v>20</v>
      </c>
      <c r="AG5946" s="104">
        <v>314.02</v>
      </c>
    </row>
    <row r="5947" spans="1:33" ht="15" customHeight="1">
      <c r="A5947" s="107"/>
      <c r="B5947" s="107"/>
      <c r="C5947" s="107"/>
      <c r="D5947" s="107"/>
      <c r="E5947" s="118" t="s">
        <v>21</v>
      </c>
      <c r="F5947" s="118"/>
      <c r="G5947" s="119">
        <f>G5946+G5940</f>
        <v>8899.66</v>
      </c>
      <c r="AE5947" s="6" t="s">
        <v>21</v>
      </c>
      <c r="AG5947" s="104">
        <v>11866.2</v>
      </c>
    </row>
    <row r="5948" spans="1:33" ht="9.9499999999999993" customHeight="1">
      <c r="A5948" s="107"/>
      <c r="B5948" s="107"/>
      <c r="C5948" s="108"/>
      <c r="D5948" s="108"/>
      <c r="E5948" s="107"/>
      <c r="F5948" s="107"/>
      <c r="G5948" s="107"/>
    </row>
    <row r="5949" spans="1:33" ht="20.100000000000001" customHeight="1">
      <c r="A5949" s="109" t="s">
        <v>1718</v>
      </c>
      <c r="B5949" s="109"/>
      <c r="C5949" s="109"/>
      <c r="D5949" s="109"/>
      <c r="E5949" s="109"/>
      <c r="F5949" s="109"/>
      <c r="G5949" s="109"/>
      <c r="AA5949" s="6" t="s">
        <v>1718</v>
      </c>
    </row>
    <row r="5950" spans="1:33" ht="15" customHeight="1">
      <c r="A5950" s="110" t="s">
        <v>63</v>
      </c>
      <c r="B5950" s="110"/>
      <c r="C5950" s="111" t="s">
        <v>2</v>
      </c>
      <c r="D5950" s="111" t="s">
        <v>3</v>
      </c>
      <c r="E5950" s="111" t="s">
        <v>4</v>
      </c>
      <c r="F5950" s="111" t="s">
        <v>5</v>
      </c>
      <c r="G5950" s="111" t="s">
        <v>6</v>
      </c>
      <c r="AA5950" s="6" t="s">
        <v>63</v>
      </c>
      <c r="AC5950" s="6" t="s">
        <v>2</v>
      </c>
      <c r="AD5950" s="6" t="s">
        <v>3</v>
      </c>
      <c r="AE5950" s="6" t="s">
        <v>4</v>
      </c>
      <c r="AF5950" s="104" t="s">
        <v>5</v>
      </c>
      <c r="AG5950" s="104" t="s">
        <v>6</v>
      </c>
    </row>
    <row r="5951" spans="1:33" ht="15" customHeight="1">
      <c r="A5951" s="112">
        <v>3</v>
      </c>
      <c r="B5951" s="113" t="s">
        <v>2113</v>
      </c>
      <c r="C5951" s="112" t="s">
        <v>8</v>
      </c>
      <c r="D5951" s="112" t="s">
        <v>112</v>
      </c>
      <c r="E5951" s="114">
        <v>0.05</v>
      </c>
      <c r="F5951" s="115">
        <f>0.75*AF5951</f>
        <v>13.087499999999999</v>
      </c>
      <c r="G5951" s="115">
        <f>ROUND(F5951*E5951,2)</f>
        <v>0.65</v>
      </c>
      <c r="AA5951" s="6">
        <v>3</v>
      </c>
      <c r="AB5951" s="6" t="s">
        <v>2113</v>
      </c>
      <c r="AC5951" s="6" t="s">
        <v>8</v>
      </c>
      <c r="AD5951" s="6" t="s">
        <v>112</v>
      </c>
      <c r="AE5951" s="6">
        <v>0.05</v>
      </c>
      <c r="AF5951" s="104">
        <v>17.45</v>
      </c>
      <c r="AG5951" s="104">
        <v>0.87</v>
      </c>
    </row>
    <row r="5952" spans="1:33" ht="15" customHeight="1">
      <c r="A5952" s="107"/>
      <c r="B5952" s="107"/>
      <c r="C5952" s="107"/>
      <c r="D5952" s="107"/>
      <c r="E5952" s="116" t="s">
        <v>75</v>
      </c>
      <c r="F5952" s="116"/>
      <c r="G5952" s="117">
        <f>SUM(G5951)</f>
        <v>0.65</v>
      </c>
      <c r="AE5952" s="6" t="s">
        <v>75</v>
      </c>
      <c r="AG5952" s="104">
        <v>0.87</v>
      </c>
    </row>
    <row r="5953" spans="1:33" ht="15" customHeight="1">
      <c r="A5953" s="110" t="s">
        <v>1769</v>
      </c>
      <c r="B5953" s="110"/>
      <c r="C5953" s="111" t="s">
        <v>2</v>
      </c>
      <c r="D5953" s="111" t="s">
        <v>3</v>
      </c>
      <c r="E5953" s="111" t="s">
        <v>4</v>
      </c>
      <c r="F5953" s="111" t="s">
        <v>5</v>
      </c>
      <c r="G5953" s="111" t="s">
        <v>6</v>
      </c>
      <c r="AA5953" s="6" t="s">
        <v>1769</v>
      </c>
      <c r="AC5953" s="6" t="s">
        <v>2</v>
      </c>
      <c r="AD5953" s="6" t="s">
        <v>3</v>
      </c>
      <c r="AE5953" s="6" t="s">
        <v>4</v>
      </c>
      <c r="AF5953" s="104" t="s">
        <v>5</v>
      </c>
      <c r="AG5953" s="104" t="s">
        <v>6</v>
      </c>
    </row>
    <row r="5954" spans="1:33" ht="15" customHeight="1">
      <c r="A5954" s="112">
        <v>88316</v>
      </c>
      <c r="B5954" s="113" t="s">
        <v>1727</v>
      </c>
      <c r="C5954" s="112" t="s">
        <v>8</v>
      </c>
      <c r="D5954" s="112" t="s">
        <v>36</v>
      </c>
      <c r="E5954" s="114">
        <v>0.14000000000000001</v>
      </c>
      <c r="F5954" s="115">
        <f t="shared" ref="F5954" si="1567">IF(D5954="H",$K$9*AF5954,$K$10*AF5954)</f>
        <v>12.84</v>
      </c>
      <c r="G5954" s="115">
        <f>ROUND(F5954*E5954,2)</f>
        <v>1.8</v>
      </c>
      <c r="AA5954" s="6">
        <v>88316</v>
      </c>
      <c r="AB5954" s="6" t="s">
        <v>1727</v>
      </c>
      <c r="AC5954" s="6" t="s">
        <v>8</v>
      </c>
      <c r="AD5954" s="6" t="s">
        <v>36</v>
      </c>
      <c r="AE5954" s="6">
        <v>0.14000000000000001</v>
      </c>
      <c r="AF5954" s="104">
        <v>17.12</v>
      </c>
      <c r="AG5954" s="104">
        <v>2.4</v>
      </c>
    </row>
    <row r="5955" spans="1:33" ht="15" customHeight="1">
      <c r="A5955" s="107"/>
      <c r="B5955" s="107"/>
      <c r="C5955" s="107"/>
      <c r="D5955" s="107"/>
      <c r="E5955" s="116" t="s">
        <v>99</v>
      </c>
      <c r="F5955" s="116"/>
      <c r="G5955" s="117">
        <f>SUM(G5953:G5954)</f>
        <v>1.8</v>
      </c>
      <c r="AE5955" s="6" t="s">
        <v>99</v>
      </c>
      <c r="AG5955" s="104">
        <v>2.4</v>
      </c>
    </row>
    <row r="5956" spans="1:33" ht="15" customHeight="1">
      <c r="A5956" s="107"/>
      <c r="B5956" s="107"/>
      <c r="C5956" s="107"/>
      <c r="D5956" s="107"/>
      <c r="E5956" s="118" t="s">
        <v>21</v>
      </c>
      <c r="F5956" s="118"/>
      <c r="G5956" s="119">
        <f>G5955+G5952</f>
        <v>2.4500000000000002</v>
      </c>
      <c r="AE5956" s="6" t="s">
        <v>21</v>
      </c>
      <c r="AG5956" s="104">
        <v>3.27</v>
      </c>
    </row>
    <row r="5957" spans="1:33" ht="9.9499999999999993" customHeight="1">
      <c r="A5957" s="107"/>
      <c r="B5957" s="107"/>
      <c r="C5957" s="108"/>
      <c r="D5957" s="108"/>
      <c r="E5957" s="107"/>
      <c r="F5957" s="107"/>
      <c r="G5957" s="107"/>
    </row>
    <row r="5958" spans="1:33" ht="20.100000000000001" customHeight="1">
      <c r="A5958" s="109" t="s">
        <v>1719</v>
      </c>
      <c r="B5958" s="109"/>
      <c r="C5958" s="109"/>
      <c r="D5958" s="109"/>
      <c r="E5958" s="109"/>
      <c r="F5958" s="109"/>
      <c r="G5958" s="109"/>
      <c r="AA5958" s="6" t="s">
        <v>1719</v>
      </c>
    </row>
    <row r="5959" spans="1:33" ht="15" customHeight="1">
      <c r="A5959" s="110" t="s">
        <v>63</v>
      </c>
      <c r="B5959" s="110"/>
      <c r="C5959" s="111" t="s">
        <v>2</v>
      </c>
      <c r="D5959" s="111" t="s">
        <v>3</v>
      </c>
      <c r="E5959" s="111" t="s">
        <v>4</v>
      </c>
      <c r="F5959" s="111" t="s">
        <v>5</v>
      </c>
      <c r="G5959" s="111" t="s">
        <v>6</v>
      </c>
      <c r="AA5959" s="6" t="s">
        <v>63</v>
      </c>
      <c r="AC5959" s="6" t="s">
        <v>2</v>
      </c>
      <c r="AD5959" s="6" t="s">
        <v>3</v>
      </c>
      <c r="AE5959" s="6" t="s">
        <v>4</v>
      </c>
      <c r="AF5959" s="104" t="s">
        <v>5</v>
      </c>
      <c r="AG5959" s="104" t="s">
        <v>6</v>
      </c>
    </row>
    <row r="5960" spans="1:33" ht="15" customHeight="1">
      <c r="A5960" s="112">
        <v>10853</v>
      </c>
      <c r="B5960" s="113" t="s">
        <v>2112</v>
      </c>
      <c r="C5960" s="112" t="s">
        <v>8</v>
      </c>
      <c r="D5960" s="112" t="s">
        <v>644</v>
      </c>
      <c r="E5960" s="114">
        <v>1</v>
      </c>
      <c r="F5960" s="115">
        <f>0.75*AF5960</f>
        <v>72.217500000000001</v>
      </c>
      <c r="G5960" s="115">
        <f>ROUND(F5960*E5960,2)</f>
        <v>72.22</v>
      </c>
      <c r="AA5960" s="6">
        <v>10853</v>
      </c>
      <c r="AB5960" s="6" t="s">
        <v>2112</v>
      </c>
      <c r="AC5960" s="6" t="s">
        <v>8</v>
      </c>
      <c r="AD5960" s="6" t="s">
        <v>644</v>
      </c>
      <c r="AE5960" s="6">
        <v>1</v>
      </c>
      <c r="AF5960" s="104">
        <v>96.29</v>
      </c>
      <c r="AG5960" s="104">
        <v>96.29</v>
      </c>
    </row>
    <row r="5961" spans="1:33" ht="15" customHeight="1">
      <c r="A5961" s="107"/>
      <c r="B5961" s="107"/>
      <c r="C5961" s="107"/>
      <c r="D5961" s="107"/>
      <c r="E5961" s="116" t="s">
        <v>75</v>
      </c>
      <c r="F5961" s="116"/>
      <c r="G5961" s="117">
        <f>SUM(G5960)</f>
        <v>72.22</v>
      </c>
      <c r="AE5961" s="6" t="s">
        <v>75</v>
      </c>
      <c r="AG5961" s="104">
        <v>96.29</v>
      </c>
    </row>
    <row r="5962" spans="1:33" ht="15" customHeight="1">
      <c r="A5962" s="110" t="s">
        <v>1769</v>
      </c>
      <c r="B5962" s="110"/>
      <c r="C5962" s="111" t="s">
        <v>2</v>
      </c>
      <c r="D5962" s="111" t="s">
        <v>3</v>
      </c>
      <c r="E5962" s="111" t="s">
        <v>4</v>
      </c>
      <c r="F5962" s="111" t="s">
        <v>5</v>
      </c>
      <c r="G5962" s="111" t="s">
        <v>6</v>
      </c>
      <c r="AA5962" s="6" t="s">
        <v>1769</v>
      </c>
      <c r="AC5962" s="6" t="s">
        <v>2</v>
      </c>
      <c r="AD5962" s="6" t="s">
        <v>3</v>
      </c>
      <c r="AE5962" s="6" t="s">
        <v>4</v>
      </c>
      <c r="AF5962" s="104" t="s">
        <v>5</v>
      </c>
      <c r="AG5962" s="104" t="s">
        <v>6</v>
      </c>
    </row>
    <row r="5963" spans="1:33" ht="15" customHeight="1">
      <c r="A5963" s="112">
        <v>88309</v>
      </c>
      <c r="B5963" s="113" t="s">
        <v>1728</v>
      </c>
      <c r="C5963" s="112" t="s">
        <v>8</v>
      </c>
      <c r="D5963" s="112" t="s">
        <v>36</v>
      </c>
      <c r="E5963" s="114">
        <v>0.25</v>
      </c>
      <c r="F5963" s="115">
        <f t="shared" ref="F5963" si="1568">IF(D5963="H",$K$9*AF5963,$K$10*AF5963)</f>
        <v>16.297499999999999</v>
      </c>
      <c r="G5963" s="115">
        <f>ROUND(F5963*E5963,2)</f>
        <v>4.07</v>
      </c>
      <c r="AA5963" s="6">
        <v>88309</v>
      </c>
      <c r="AB5963" s="6" t="s">
        <v>1728</v>
      </c>
      <c r="AC5963" s="6" t="s">
        <v>8</v>
      </c>
      <c r="AD5963" s="6" t="s">
        <v>36</v>
      </c>
      <c r="AE5963" s="6">
        <v>0.25</v>
      </c>
      <c r="AF5963" s="104">
        <v>21.73</v>
      </c>
      <c r="AG5963" s="104">
        <v>5.43</v>
      </c>
    </row>
    <row r="5964" spans="1:33" ht="15" customHeight="1">
      <c r="A5964" s="107"/>
      <c r="B5964" s="107"/>
      <c r="C5964" s="107"/>
      <c r="D5964" s="107"/>
      <c r="E5964" s="116" t="s">
        <v>99</v>
      </c>
      <c r="F5964" s="116"/>
      <c r="G5964" s="117">
        <f>SUM(G5962:G5963)</f>
        <v>4.07</v>
      </c>
      <c r="AE5964" s="6" t="s">
        <v>99</v>
      </c>
      <c r="AG5964" s="104">
        <v>5.43</v>
      </c>
    </row>
    <row r="5965" spans="1:33" ht="15" customHeight="1">
      <c r="A5965" s="107"/>
      <c r="B5965" s="107"/>
      <c r="C5965" s="107"/>
      <c r="D5965" s="107"/>
      <c r="E5965" s="118" t="s">
        <v>21</v>
      </c>
      <c r="F5965" s="118"/>
      <c r="G5965" s="119">
        <f>G5964+G5961</f>
        <v>76.289999999999992</v>
      </c>
      <c r="AE5965" s="6" t="s">
        <v>21</v>
      </c>
      <c r="AG5965" s="104">
        <v>101.72</v>
      </c>
    </row>
    <row r="5966" spans="1:33" ht="9.9499999999999993" customHeight="1">
      <c r="A5966" s="107"/>
      <c r="B5966" s="107"/>
      <c r="C5966" s="108"/>
      <c r="D5966" s="108"/>
      <c r="E5966" s="107"/>
      <c r="F5966" s="107"/>
      <c r="G5966" s="107"/>
    </row>
    <row r="5967" spans="1:33" ht="20.100000000000001" customHeight="1">
      <c r="A5967" s="109" t="s">
        <v>1720</v>
      </c>
      <c r="B5967" s="109"/>
      <c r="C5967" s="109"/>
      <c r="D5967" s="109"/>
      <c r="E5967" s="109"/>
      <c r="F5967" s="109"/>
      <c r="G5967" s="109"/>
      <c r="AA5967" s="6" t="s">
        <v>1720</v>
      </c>
    </row>
    <row r="5968" spans="1:33" ht="15" customHeight="1">
      <c r="A5968" s="110" t="s">
        <v>63</v>
      </c>
      <c r="B5968" s="110"/>
      <c r="C5968" s="111" t="s">
        <v>2</v>
      </c>
      <c r="D5968" s="111" t="s">
        <v>3</v>
      </c>
      <c r="E5968" s="111" t="s">
        <v>4</v>
      </c>
      <c r="F5968" s="111" t="s">
        <v>5</v>
      </c>
      <c r="G5968" s="111" t="s">
        <v>6</v>
      </c>
      <c r="AA5968" s="6" t="s">
        <v>63</v>
      </c>
      <c r="AC5968" s="6" t="s">
        <v>2</v>
      </c>
      <c r="AD5968" s="6" t="s">
        <v>3</v>
      </c>
      <c r="AE5968" s="6" t="s">
        <v>4</v>
      </c>
      <c r="AF5968" s="104" t="s">
        <v>5</v>
      </c>
      <c r="AG5968" s="104" t="s">
        <v>6</v>
      </c>
    </row>
    <row r="5969" spans="1:33" ht="15" customHeight="1">
      <c r="A5969" s="112" t="s">
        <v>1721</v>
      </c>
      <c r="B5969" s="113" t="s">
        <v>1722</v>
      </c>
      <c r="C5969" s="112" t="s">
        <v>48</v>
      </c>
      <c r="D5969" s="112" t="s">
        <v>644</v>
      </c>
      <c r="E5969" s="114">
        <v>1</v>
      </c>
      <c r="F5969" s="115">
        <f>0.75*AF5969</f>
        <v>51.795000000000002</v>
      </c>
      <c r="G5969" s="115">
        <f>ROUND(F5969*E5969,2)</f>
        <v>51.8</v>
      </c>
      <c r="AA5969" s="6" t="s">
        <v>1721</v>
      </c>
      <c r="AB5969" s="6" t="s">
        <v>1722</v>
      </c>
      <c r="AC5969" s="6" t="s">
        <v>48</v>
      </c>
      <c r="AD5969" s="6" t="s">
        <v>644</v>
      </c>
      <c r="AE5969" s="6">
        <v>1</v>
      </c>
      <c r="AF5969" s="104">
        <v>69.06</v>
      </c>
      <c r="AG5969" s="104">
        <v>69.06</v>
      </c>
    </row>
    <row r="5970" spans="1:33" ht="15" customHeight="1">
      <c r="A5970" s="107"/>
      <c r="B5970" s="107"/>
      <c r="C5970" s="107"/>
      <c r="D5970" s="107"/>
      <c r="E5970" s="116" t="s">
        <v>75</v>
      </c>
      <c r="F5970" s="116"/>
      <c r="G5970" s="117">
        <f>SUM(G5969)</f>
        <v>51.8</v>
      </c>
      <c r="AE5970" s="6" t="s">
        <v>75</v>
      </c>
      <c r="AG5970" s="104">
        <v>69.06</v>
      </c>
    </row>
    <row r="5971" spans="1:33" ht="15" customHeight="1">
      <c r="A5971" s="110" t="s">
        <v>1769</v>
      </c>
      <c r="B5971" s="110"/>
      <c r="C5971" s="111" t="s">
        <v>2</v>
      </c>
      <c r="D5971" s="111" t="s">
        <v>3</v>
      </c>
      <c r="E5971" s="111" t="s">
        <v>4</v>
      </c>
      <c r="F5971" s="111" t="s">
        <v>5</v>
      </c>
      <c r="G5971" s="111" t="s">
        <v>6</v>
      </c>
      <c r="AA5971" s="6" t="s">
        <v>1769</v>
      </c>
      <c r="AC5971" s="6" t="s">
        <v>2</v>
      </c>
      <c r="AD5971" s="6" t="s">
        <v>3</v>
      </c>
      <c r="AE5971" s="6" t="s">
        <v>4</v>
      </c>
      <c r="AF5971" s="104" t="s">
        <v>5</v>
      </c>
      <c r="AG5971" s="104" t="s">
        <v>6</v>
      </c>
    </row>
    <row r="5972" spans="1:33" ht="15" customHeight="1">
      <c r="A5972" s="112">
        <v>88309</v>
      </c>
      <c r="B5972" s="113" t="s">
        <v>1728</v>
      </c>
      <c r="C5972" s="112" t="s">
        <v>8</v>
      </c>
      <c r="D5972" s="112" t="s">
        <v>36</v>
      </c>
      <c r="E5972" s="114">
        <v>0.25</v>
      </c>
      <c r="F5972" s="115">
        <f t="shared" ref="F5972" si="1569">IF(D5972="H",$K$9*AF5972,$K$10*AF5972)</f>
        <v>16.297499999999999</v>
      </c>
      <c r="G5972" s="115">
        <f>ROUND(F5972*E5972,2)</f>
        <v>4.07</v>
      </c>
      <c r="AA5972" s="6">
        <v>88309</v>
      </c>
      <c r="AB5972" s="6" t="s">
        <v>1728</v>
      </c>
      <c r="AC5972" s="6" t="s">
        <v>8</v>
      </c>
      <c r="AD5972" s="6" t="s">
        <v>36</v>
      </c>
      <c r="AE5972" s="6">
        <v>0.25</v>
      </c>
      <c r="AF5972" s="104">
        <v>21.73</v>
      </c>
      <c r="AG5972" s="104">
        <v>5.43</v>
      </c>
    </row>
    <row r="5973" spans="1:33" ht="15" customHeight="1">
      <c r="A5973" s="107"/>
      <c r="B5973" s="107"/>
      <c r="C5973" s="107"/>
      <c r="D5973" s="107"/>
      <c r="E5973" s="116" t="s">
        <v>99</v>
      </c>
      <c r="F5973" s="116"/>
      <c r="G5973" s="117">
        <f>SUM(G5971:G5972)</f>
        <v>4.07</v>
      </c>
      <c r="AE5973" s="6" t="s">
        <v>99</v>
      </c>
      <c r="AG5973" s="104">
        <v>5.43</v>
      </c>
    </row>
    <row r="5974" spans="1:33" ht="15" customHeight="1">
      <c r="A5974" s="107"/>
      <c r="B5974" s="107"/>
      <c r="C5974" s="107"/>
      <c r="D5974" s="107"/>
      <c r="E5974" s="118" t="s">
        <v>21</v>
      </c>
      <c r="F5974" s="118"/>
      <c r="G5974" s="119">
        <f>G5973+G5970</f>
        <v>55.87</v>
      </c>
      <c r="AE5974" s="6" t="s">
        <v>21</v>
      </c>
      <c r="AG5974" s="104">
        <v>74.490000000000009</v>
      </c>
    </row>
    <row r="5975" spans="1:33" ht="9.9499999999999993" customHeight="1">
      <c r="A5975" s="107"/>
      <c r="B5975" s="107"/>
      <c r="C5975" s="108"/>
      <c r="D5975" s="108"/>
      <c r="E5975" s="107"/>
      <c r="F5975" s="107"/>
      <c r="G5975" s="107"/>
    </row>
    <row r="5976" spans="1:33" ht="20.100000000000001" customHeight="1">
      <c r="A5976" s="109" t="s">
        <v>2111</v>
      </c>
      <c r="B5976" s="109"/>
      <c r="C5976" s="109"/>
      <c r="D5976" s="109"/>
      <c r="E5976" s="109"/>
      <c r="F5976" s="109"/>
      <c r="G5976" s="109"/>
      <c r="AA5976" s="6" t="s">
        <v>2111</v>
      </c>
    </row>
    <row r="5977" spans="1:33" ht="15" customHeight="1">
      <c r="A5977" s="110" t="s">
        <v>51</v>
      </c>
      <c r="B5977" s="110"/>
      <c r="C5977" s="111" t="s">
        <v>2</v>
      </c>
      <c r="D5977" s="111" t="s">
        <v>3</v>
      </c>
      <c r="E5977" s="111" t="s">
        <v>4</v>
      </c>
      <c r="F5977" s="111" t="s">
        <v>5</v>
      </c>
      <c r="G5977" s="111" t="s">
        <v>6</v>
      </c>
      <c r="AA5977" s="6" t="s">
        <v>51</v>
      </c>
      <c r="AC5977" s="6" t="s">
        <v>2</v>
      </c>
      <c r="AD5977" s="6" t="s">
        <v>3</v>
      </c>
      <c r="AE5977" s="6" t="s">
        <v>4</v>
      </c>
      <c r="AF5977" s="104" t="s">
        <v>5</v>
      </c>
      <c r="AG5977" s="104" t="s">
        <v>6</v>
      </c>
    </row>
    <row r="5978" spans="1:33" ht="21.75" customHeight="1">
      <c r="A5978" s="112">
        <v>88597</v>
      </c>
      <c r="B5978" s="113" t="s">
        <v>2108</v>
      </c>
      <c r="C5978" s="112" t="s">
        <v>8</v>
      </c>
      <c r="D5978" s="112" t="s">
        <v>36</v>
      </c>
      <c r="E5978" s="112" t="s">
        <v>2109</v>
      </c>
      <c r="F5978" s="115">
        <f>0.75*AF5978</f>
        <v>26.3325</v>
      </c>
      <c r="G5978" s="115">
        <f>ROUND(F5978*E5978,2)</f>
        <v>1.53</v>
      </c>
      <c r="AA5978" s="6">
        <v>88597</v>
      </c>
      <c r="AB5978" s="6" t="s">
        <v>2108</v>
      </c>
      <c r="AC5978" s="6" t="s">
        <v>8</v>
      </c>
      <c r="AD5978" s="6" t="s">
        <v>36</v>
      </c>
      <c r="AE5978" s="6" t="s">
        <v>2109</v>
      </c>
      <c r="AF5978" s="104" t="s">
        <v>2110</v>
      </c>
      <c r="AG5978" s="104">
        <v>2.04</v>
      </c>
    </row>
    <row r="5979" spans="1:33" ht="15" customHeight="1">
      <c r="A5979" s="107"/>
      <c r="B5979" s="107"/>
      <c r="C5979" s="107"/>
      <c r="D5979" s="107"/>
      <c r="E5979" s="116" t="s">
        <v>56</v>
      </c>
      <c r="F5979" s="116"/>
      <c r="G5979" s="117">
        <f>SUM(G5977:G5978)</f>
        <v>1.53</v>
      </c>
      <c r="AE5979" s="6" t="s">
        <v>56</v>
      </c>
      <c r="AG5979" s="104">
        <v>2.04</v>
      </c>
    </row>
    <row r="5980" spans="1:33" ht="15" customHeight="1">
      <c r="A5980" s="107"/>
      <c r="B5980" s="107"/>
      <c r="C5980" s="107"/>
      <c r="D5980" s="107"/>
      <c r="E5980" s="118" t="s">
        <v>21</v>
      </c>
      <c r="F5980" s="118"/>
      <c r="G5980" s="119">
        <f>G5979</f>
        <v>1.53</v>
      </c>
      <c r="AE5980" s="6" t="s">
        <v>21</v>
      </c>
      <c r="AG5980" s="104">
        <v>2.04</v>
      </c>
    </row>
    <row r="5982" spans="1:33">
      <c r="A5982" s="5"/>
      <c r="B5982" s="5"/>
      <c r="C5982" s="5"/>
      <c r="D5982" s="5"/>
      <c r="E5982" s="5"/>
      <c r="F5982" s="5"/>
      <c r="G5982" s="5"/>
    </row>
    <row r="5983" spans="1:33">
      <c r="A5983" s="5"/>
      <c r="B5983" s="5"/>
      <c r="C5983" s="5"/>
      <c r="D5983" s="5"/>
      <c r="E5983" s="5"/>
      <c r="F5983" s="5"/>
      <c r="G5983" s="5"/>
    </row>
    <row r="5984" spans="1:33">
      <c r="A5984" s="5"/>
      <c r="B5984" s="5"/>
      <c r="C5984" s="5"/>
      <c r="D5984" s="5"/>
      <c r="E5984" s="5"/>
      <c r="F5984" s="5"/>
      <c r="G5984" s="5"/>
    </row>
    <row r="5985" spans="1:7">
      <c r="A5985" s="5"/>
      <c r="B5985" s="5"/>
      <c r="C5985" s="5"/>
      <c r="D5985" s="5"/>
      <c r="E5985" s="5"/>
      <c r="F5985" s="5"/>
      <c r="G5985" s="5"/>
    </row>
    <row r="5986" spans="1:7">
      <c r="A5986" s="5"/>
      <c r="B5986" s="5"/>
      <c r="C5986" s="5"/>
      <c r="D5986" s="5"/>
      <c r="E5986" s="5"/>
      <c r="F5986" s="5"/>
      <c r="G5986" s="5"/>
    </row>
    <row r="5987" spans="1:7">
      <c r="A5987" s="5"/>
      <c r="B5987" s="5"/>
      <c r="C5987" s="5"/>
      <c r="D5987" s="5"/>
      <c r="E5987" s="5"/>
      <c r="F5987" s="5"/>
      <c r="G5987" s="5"/>
    </row>
    <row r="5988" spans="1:7">
      <c r="A5988" s="5"/>
      <c r="B5988" s="5"/>
      <c r="C5988" s="5"/>
      <c r="D5988" s="5"/>
      <c r="E5988" s="5"/>
      <c r="F5988" s="5"/>
      <c r="G5988" s="5"/>
    </row>
  </sheetData>
  <mergeCells count="3714">
    <mergeCell ref="A5950:B5950"/>
    <mergeCell ref="E5952:F5952"/>
    <mergeCell ref="A5953:B5953"/>
    <mergeCell ref="E5955:F5955"/>
    <mergeCell ref="E5956:F5956"/>
    <mergeCell ref="A5811:B5811"/>
    <mergeCell ref="E5814:F5814"/>
    <mergeCell ref="A5815:B5815"/>
    <mergeCell ref="E5818:F5818"/>
    <mergeCell ref="E5808:F5808"/>
    <mergeCell ref="A5729:B5729"/>
    <mergeCell ref="E5731:F5731"/>
    <mergeCell ref="A5735:B5735"/>
    <mergeCell ref="E5737:F5737"/>
    <mergeCell ref="A5738:B5738"/>
    <mergeCell ref="E5740:F5740"/>
    <mergeCell ref="E5741:F5741"/>
    <mergeCell ref="E5930:F5930"/>
    <mergeCell ref="A5931:B5931"/>
    <mergeCell ref="E5934:F5934"/>
    <mergeCell ref="E5935:F5935"/>
    <mergeCell ref="A5917:B5917"/>
    <mergeCell ref="E5923:F5923"/>
    <mergeCell ref="E5924:F5924"/>
    <mergeCell ref="C5925:D5925"/>
    <mergeCell ref="A5926:G5926"/>
    <mergeCell ref="A5907:B5907"/>
    <mergeCell ref="E5913:F5913"/>
    <mergeCell ref="E5914:F5914"/>
    <mergeCell ref="C5915:D5915"/>
    <mergeCell ref="A5916:G5916"/>
    <mergeCell ref="C5957:D5957"/>
    <mergeCell ref="A5958:G5958"/>
    <mergeCell ref="E5946:F5946"/>
    <mergeCell ref="E5947:F5947"/>
    <mergeCell ref="C5948:D5948"/>
    <mergeCell ref="A5949:G5949"/>
    <mergeCell ref="E1636:F1636"/>
    <mergeCell ref="A1637:B1637"/>
    <mergeCell ref="E1642:F1642"/>
    <mergeCell ref="E1643:F1643"/>
    <mergeCell ref="E1971:F1971"/>
    <mergeCell ref="A1972:B1972"/>
    <mergeCell ref="A2305:B2305"/>
    <mergeCell ref="E2309:F2309"/>
    <mergeCell ref="A2310:B2310"/>
    <mergeCell ref="E2313:F2313"/>
    <mergeCell ref="A2563:B2563"/>
    <mergeCell ref="E2568:F2568"/>
    <mergeCell ref="A2569:B2569"/>
    <mergeCell ref="E2572:F2572"/>
    <mergeCell ref="E2573:F2573"/>
    <mergeCell ref="A2576:B2576"/>
    <mergeCell ref="E2581:F2581"/>
    <mergeCell ref="A2582:B2582"/>
    <mergeCell ref="E2585:F2585"/>
    <mergeCell ref="E2586:F2586"/>
    <mergeCell ref="C5936:D5936"/>
    <mergeCell ref="A5937:G5937"/>
    <mergeCell ref="A5938:B5938"/>
    <mergeCell ref="E5940:F5940"/>
    <mergeCell ref="A5941:B5941"/>
    <mergeCell ref="A5927:B5927"/>
    <mergeCell ref="C5975:D5975"/>
    <mergeCell ref="A5976:G5976"/>
    <mergeCell ref="A5977:B5977"/>
    <mergeCell ref="E5979:F5979"/>
    <mergeCell ref="E5980:F5980"/>
    <mergeCell ref="A5968:B5968"/>
    <mergeCell ref="E5970:F5970"/>
    <mergeCell ref="A5971:B5971"/>
    <mergeCell ref="E5973:F5973"/>
    <mergeCell ref="E5974:F5974"/>
    <mergeCell ref="E5965:F5965"/>
    <mergeCell ref="C5966:D5966"/>
    <mergeCell ref="A5967:G5967"/>
    <mergeCell ref="A5959:B5959"/>
    <mergeCell ref="E5961:F5961"/>
    <mergeCell ref="A5962:B5962"/>
    <mergeCell ref="E5964:F5964"/>
    <mergeCell ref="A5822:B5822"/>
    <mergeCell ref="E5832:F5832"/>
    <mergeCell ref="A5901:B5901"/>
    <mergeCell ref="E5903:F5903"/>
    <mergeCell ref="E5904:F5904"/>
    <mergeCell ref="C5905:D5905"/>
    <mergeCell ref="A5906:G5906"/>
    <mergeCell ref="A5895:B5895"/>
    <mergeCell ref="E5897:F5897"/>
    <mergeCell ref="E5898:F5898"/>
    <mergeCell ref="C5899:D5899"/>
    <mergeCell ref="A5900:G5900"/>
    <mergeCell ref="A5888:B5888"/>
    <mergeCell ref="E5891:F5891"/>
    <mergeCell ref="E5892:F5892"/>
    <mergeCell ref="C5893:D5893"/>
    <mergeCell ref="A5894:G5894"/>
    <mergeCell ref="A5883:G5883"/>
    <mergeCell ref="A5884:B5884"/>
    <mergeCell ref="E5887:F5887"/>
    <mergeCell ref="A5772:B5772"/>
    <mergeCell ref="E5871:F5871"/>
    <mergeCell ref="E5877:F5877"/>
    <mergeCell ref="A5878:B5878"/>
    <mergeCell ref="E5880:F5880"/>
    <mergeCell ref="E5881:F5881"/>
    <mergeCell ref="C5882:D5882"/>
    <mergeCell ref="E5796:F5796"/>
    <mergeCell ref="E5797:F5797"/>
    <mergeCell ref="C5798:D5798"/>
    <mergeCell ref="A5799:G5799"/>
    <mergeCell ref="A5784:B5784"/>
    <mergeCell ref="E5786:F5786"/>
    <mergeCell ref="A5787:B5787"/>
    <mergeCell ref="E5792:F5792"/>
    <mergeCell ref="C5862:D5862"/>
    <mergeCell ref="A5873:G5873"/>
    <mergeCell ref="A5874:B5874"/>
    <mergeCell ref="A5853:B5853"/>
    <mergeCell ref="E5856:F5856"/>
    <mergeCell ref="A5857:B5857"/>
    <mergeCell ref="E5860:F5860"/>
    <mergeCell ref="E5861:F5861"/>
    <mergeCell ref="E5850:F5850"/>
    <mergeCell ref="C5851:D5851"/>
    <mergeCell ref="A5852:G5852"/>
    <mergeCell ref="E5837:F5837"/>
    <mergeCell ref="C5838:D5838"/>
    <mergeCell ref="A5839:G5839"/>
    <mergeCell ref="A5840:B5840"/>
    <mergeCell ref="E5849:F5849"/>
    <mergeCell ref="A5821:G5821"/>
    <mergeCell ref="C5872:D5872"/>
    <mergeCell ref="A5765:G5765"/>
    <mergeCell ref="A5863:G5863"/>
    <mergeCell ref="A5864:B5864"/>
    <mergeCell ref="E5866:F5866"/>
    <mergeCell ref="A5867:B5867"/>
    <mergeCell ref="E5870:F5870"/>
    <mergeCell ref="A5810:G5810"/>
    <mergeCell ref="E5819:F5819"/>
    <mergeCell ref="C5820:D5820"/>
    <mergeCell ref="E5807:F5807"/>
    <mergeCell ref="C5809:D5809"/>
    <mergeCell ref="A5800:B5800"/>
    <mergeCell ref="E5803:F5803"/>
    <mergeCell ref="A5804:B5804"/>
    <mergeCell ref="A5793:B5793"/>
    <mergeCell ref="A5833:B5833"/>
    <mergeCell ref="E5836:F5836"/>
    <mergeCell ref="E5780:F5780"/>
    <mergeCell ref="E5781:F5781"/>
    <mergeCell ref="C5782:D5782"/>
    <mergeCell ref="A5783:G5783"/>
    <mergeCell ref="E5774:F5774"/>
    <mergeCell ref="E5775:F5775"/>
    <mergeCell ref="C5776:D5776"/>
    <mergeCell ref="A5777:G5777"/>
    <mergeCell ref="A5778:B5778"/>
    <mergeCell ref="A5766:B5766"/>
    <mergeCell ref="E5768:F5768"/>
    <mergeCell ref="A5769:B5769"/>
    <mergeCell ref="E5771:F5771"/>
    <mergeCell ref="E5758:F5758"/>
    <mergeCell ref="A5759:B5759"/>
    <mergeCell ref="E5762:F5762"/>
    <mergeCell ref="E5763:F5763"/>
    <mergeCell ref="C5764:D5764"/>
    <mergeCell ref="E5752:F5752"/>
    <mergeCell ref="E5753:F5753"/>
    <mergeCell ref="C5754:D5754"/>
    <mergeCell ref="A5755:G5755"/>
    <mergeCell ref="A5756:B5756"/>
    <mergeCell ref="E5747:F5747"/>
    <mergeCell ref="C5748:D5748"/>
    <mergeCell ref="A5749:G5749"/>
    <mergeCell ref="A5750:B5750"/>
    <mergeCell ref="A5744:B5744"/>
    <mergeCell ref="E5746:F5746"/>
    <mergeCell ref="C5742:D5742"/>
    <mergeCell ref="A5743:G5743"/>
    <mergeCell ref="A5726:B5726"/>
    <mergeCell ref="E5728:F5728"/>
    <mergeCell ref="E5732:F5732"/>
    <mergeCell ref="C5733:D5733"/>
    <mergeCell ref="A5734:G5734"/>
    <mergeCell ref="A5719:B5719"/>
    <mergeCell ref="E5722:F5722"/>
    <mergeCell ref="E5723:F5723"/>
    <mergeCell ref="C5724:D5724"/>
    <mergeCell ref="A5725:G5725"/>
    <mergeCell ref="E5713:F5713"/>
    <mergeCell ref="C5714:D5714"/>
    <mergeCell ref="A5715:G5715"/>
    <mergeCell ref="A5716:B5716"/>
    <mergeCell ref="E5718:F5718"/>
    <mergeCell ref="A5705:B5705"/>
    <mergeCell ref="E5709:F5709"/>
    <mergeCell ref="A5710:B5710"/>
    <mergeCell ref="E5712:F5712"/>
    <mergeCell ref="E5701:F5701"/>
    <mergeCell ref="E5702:F5702"/>
    <mergeCell ref="C5703:D5703"/>
    <mergeCell ref="A5704:G5704"/>
    <mergeCell ref="A5689:B5689"/>
    <mergeCell ref="E5691:F5691"/>
    <mergeCell ref="A5692:B5692"/>
    <mergeCell ref="E5695:F5695"/>
    <mergeCell ref="A5696:B5696"/>
    <mergeCell ref="A5683:B5683"/>
    <mergeCell ref="E5685:F5685"/>
    <mergeCell ref="E5686:F5686"/>
    <mergeCell ref="C5687:D5687"/>
    <mergeCell ref="A5688:G5688"/>
    <mergeCell ref="A5675:G5675"/>
    <mergeCell ref="A5676:B5676"/>
    <mergeCell ref="E5678:F5678"/>
    <mergeCell ref="A5679:B5679"/>
    <mergeCell ref="E5682:F5682"/>
    <mergeCell ref="E5655:F5655"/>
    <mergeCell ref="A5656:B5656"/>
    <mergeCell ref="E5659:F5659"/>
    <mergeCell ref="E5660:F5660"/>
    <mergeCell ref="C5661:D5661"/>
    <mergeCell ref="E5649:F5649"/>
    <mergeCell ref="E5650:F5650"/>
    <mergeCell ref="C5651:D5651"/>
    <mergeCell ref="A5652:G5652"/>
    <mergeCell ref="A5653:B5653"/>
    <mergeCell ref="C5640:D5640"/>
    <mergeCell ref="A5641:G5641"/>
    <mergeCell ref="A5642:B5642"/>
    <mergeCell ref="E5645:F5645"/>
    <mergeCell ref="A5646:B5646"/>
    <mergeCell ref="A5632:B5632"/>
    <mergeCell ref="E5634:F5634"/>
    <mergeCell ref="A5635:B5635"/>
    <mergeCell ref="E5638:F5638"/>
    <mergeCell ref="E5639:F5639"/>
    <mergeCell ref="E5574:F5574"/>
    <mergeCell ref="A5575:B5575"/>
    <mergeCell ref="E5578:F5578"/>
    <mergeCell ref="E5579:F5579"/>
    <mergeCell ref="A5585:B5585"/>
    <mergeCell ref="E5588:F5588"/>
    <mergeCell ref="E5589:F5589"/>
    <mergeCell ref="C5590:D5590"/>
    <mergeCell ref="A5625:B5625"/>
    <mergeCell ref="E5628:F5628"/>
    <mergeCell ref="E5629:F5629"/>
    <mergeCell ref="C5630:D5630"/>
    <mergeCell ref="A5631:G5631"/>
    <mergeCell ref="E5609:F5609"/>
    <mergeCell ref="C5610:D5610"/>
    <mergeCell ref="A5621:G5621"/>
    <mergeCell ref="A5622:B5622"/>
    <mergeCell ref="E5624:F5624"/>
    <mergeCell ref="A5601:G5601"/>
    <mergeCell ref="A5602:B5602"/>
    <mergeCell ref="E5604:F5604"/>
    <mergeCell ref="A5605:B5605"/>
    <mergeCell ref="E5608:F5608"/>
    <mergeCell ref="E5614:F5614"/>
    <mergeCell ref="A5615:B5615"/>
    <mergeCell ref="E5618:F5618"/>
    <mergeCell ref="E5619:F5619"/>
    <mergeCell ref="C5620:D5620"/>
    <mergeCell ref="A5571:G5571"/>
    <mergeCell ref="E5569:F5569"/>
    <mergeCell ref="C5570:D5570"/>
    <mergeCell ref="A5581:G5581"/>
    <mergeCell ref="A5582:B5582"/>
    <mergeCell ref="E5584:F5584"/>
    <mergeCell ref="A5561:G5561"/>
    <mergeCell ref="A5562:B5562"/>
    <mergeCell ref="E5564:F5564"/>
    <mergeCell ref="A5565:B5565"/>
    <mergeCell ref="E5568:F5568"/>
    <mergeCell ref="E5669:F5669"/>
    <mergeCell ref="A5670:B5670"/>
    <mergeCell ref="E5672:F5672"/>
    <mergeCell ref="E5673:F5673"/>
    <mergeCell ref="C5674:D5674"/>
    <mergeCell ref="C5560:D5560"/>
    <mergeCell ref="A5662:G5662"/>
    <mergeCell ref="A5663:B5663"/>
    <mergeCell ref="E5665:F5665"/>
    <mergeCell ref="A5666:B5666"/>
    <mergeCell ref="E5598:F5598"/>
    <mergeCell ref="E5599:F5599"/>
    <mergeCell ref="C5600:D5600"/>
    <mergeCell ref="A5611:G5611"/>
    <mergeCell ref="A5612:B5612"/>
    <mergeCell ref="C5580:D5580"/>
    <mergeCell ref="A5591:G5591"/>
    <mergeCell ref="A5592:B5592"/>
    <mergeCell ref="E5594:F5594"/>
    <mergeCell ref="A5595:B5595"/>
    <mergeCell ref="A5572:B5572"/>
    <mergeCell ref="C5553:D5553"/>
    <mergeCell ref="A5554:G5554"/>
    <mergeCell ref="A5555:B5555"/>
    <mergeCell ref="E5558:F5558"/>
    <mergeCell ref="E5559:F5559"/>
    <mergeCell ref="A5545:B5545"/>
    <mergeCell ref="E5548:F5548"/>
    <mergeCell ref="A5549:B5549"/>
    <mergeCell ref="E5551:F5551"/>
    <mergeCell ref="E5552:F5552"/>
    <mergeCell ref="E5539:F5539"/>
    <mergeCell ref="C5540:D5540"/>
    <mergeCell ref="A5541:G5541"/>
    <mergeCell ref="A5542:B5542"/>
    <mergeCell ref="E5544:F5544"/>
    <mergeCell ref="A5533:B5533"/>
    <mergeCell ref="E5535:F5535"/>
    <mergeCell ref="A5536:B5536"/>
    <mergeCell ref="E5538:F5538"/>
    <mergeCell ref="E5529:F5529"/>
    <mergeCell ref="E5530:F5530"/>
    <mergeCell ref="C5531:D5531"/>
    <mergeCell ref="A5532:G5532"/>
    <mergeCell ref="A5523:B5523"/>
    <mergeCell ref="E5525:F5525"/>
    <mergeCell ref="A5526:B5526"/>
    <mergeCell ref="A5516:B5516"/>
    <mergeCell ref="E5519:F5519"/>
    <mergeCell ref="E5520:F5520"/>
    <mergeCell ref="C5521:D5521"/>
    <mergeCell ref="A5522:G5522"/>
    <mergeCell ref="E5510:F5510"/>
    <mergeCell ref="C5511:D5511"/>
    <mergeCell ref="A5512:G5512"/>
    <mergeCell ref="A5513:B5513"/>
    <mergeCell ref="E5515:F5515"/>
    <mergeCell ref="A5502:G5502"/>
    <mergeCell ref="A5503:B5503"/>
    <mergeCell ref="E5505:F5505"/>
    <mergeCell ref="A5506:B5506"/>
    <mergeCell ref="E5509:F5509"/>
    <mergeCell ref="E5495:F5495"/>
    <mergeCell ref="A5496:B5496"/>
    <mergeCell ref="E5499:F5499"/>
    <mergeCell ref="E5500:F5500"/>
    <mergeCell ref="C5501:D5501"/>
    <mergeCell ref="E5489:F5489"/>
    <mergeCell ref="E5490:F5490"/>
    <mergeCell ref="C5491:D5491"/>
    <mergeCell ref="A5492:G5492"/>
    <mergeCell ref="A5493:B5493"/>
    <mergeCell ref="A5483:B5483"/>
    <mergeCell ref="E5485:F5485"/>
    <mergeCell ref="A5486:B5486"/>
    <mergeCell ref="A5476:B5476"/>
    <mergeCell ref="E5479:F5479"/>
    <mergeCell ref="E5480:F5480"/>
    <mergeCell ref="C5481:D5481"/>
    <mergeCell ref="A5482:G5482"/>
    <mergeCell ref="E5470:F5470"/>
    <mergeCell ref="C5471:D5471"/>
    <mergeCell ref="A5472:G5472"/>
    <mergeCell ref="A5473:B5473"/>
    <mergeCell ref="E5475:F5475"/>
    <mergeCell ref="A5462:G5462"/>
    <mergeCell ref="A5463:B5463"/>
    <mergeCell ref="E5465:F5465"/>
    <mergeCell ref="A5466:B5466"/>
    <mergeCell ref="E5469:F5469"/>
    <mergeCell ref="E5456:F5456"/>
    <mergeCell ref="A5457:B5457"/>
    <mergeCell ref="E5459:F5459"/>
    <mergeCell ref="E5460:F5460"/>
    <mergeCell ref="C5461:D5461"/>
    <mergeCell ref="C5448:D5448"/>
    <mergeCell ref="A5449:G5449"/>
    <mergeCell ref="A5450:B5450"/>
    <mergeCell ref="E5452:F5452"/>
    <mergeCell ref="A5453:B5453"/>
    <mergeCell ref="A5440:B5440"/>
    <mergeCell ref="E5442:F5442"/>
    <mergeCell ref="A5443:B5443"/>
    <mergeCell ref="E5446:F5446"/>
    <mergeCell ref="E5447:F5447"/>
    <mergeCell ref="A5433:B5433"/>
    <mergeCell ref="E5436:F5436"/>
    <mergeCell ref="E5437:F5437"/>
    <mergeCell ref="C5438:D5438"/>
    <mergeCell ref="A5439:G5439"/>
    <mergeCell ref="A5429:G5429"/>
    <mergeCell ref="A5430:B5430"/>
    <mergeCell ref="E5432:F5432"/>
    <mergeCell ref="A5405:B5405"/>
    <mergeCell ref="E5407:F5407"/>
    <mergeCell ref="E5408:F5408"/>
    <mergeCell ref="E5395:F5395"/>
    <mergeCell ref="A5396:B5396"/>
    <mergeCell ref="E5385:F5385"/>
    <mergeCell ref="A5386:B5386"/>
    <mergeCell ref="E5390:F5390"/>
    <mergeCell ref="A5370:B5370"/>
    <mergeCell ref="E5373:F5373"/>
    <mergeCell ref="E5374:F5374"/>
    <mergeCell ref="C5391:D5391"/>
    <mergeCell ref="E5422:F5422"/>
    <mergeCell ref="A5423:B5423"/>
    <mergeCell ref="E5426:F5426"/>
    <mergeCell ref="E5427:F5427"/>
    <mergeCell ref="C5428:D5428"/>
    <mergeCell ref="C5418:D5418"/>
    <mergeCell ref="A5419:G5419"/>
    <mergeCell ref="A5420:B5420"/>
    <mergeCell ref="C5409:D5409"/>
    <mergeCell ref="A5410:G5410"/>
    <mergeCell ref="A5411:B5411"/>
    <mergeCell ref="E5413:F5413"/>
    <mergeCell ref="A5414:B5414"/>
    <mergeCell ref="E5416:F5416"/>
    <mergeCell ref="E5417:F5417"/>
    <mergeCell ref="C5400:D5400"/>
    <mergeCell ref="A5401:G5401"/>
    <mergeCell ref="A5402:B5402"/>
    <mergeCell ref="E5404:F5404"/>
    <mergeCell ref="A5355:B5355"/>
    <mergeCell ref="E5359:F5359"/>
    <mergeCell ref="A5360:B5360"/>
    <mergeCell ref="C5381:D5381"/>
    <mergeCell ref="A5392:G5392"/>
    <mergeCell ref="A5393:B5393"/>
    <mergeCell ref="E5398:F5398"/>
    <mergeCell ref="E5399:F5399"/>
    <mergeCell ref="C5375:D5375"/>
    <mergeCell ref="A5376:G5376"/>
    <mergeCell ref="A5377:B5377"/>
    <mergeCell ref="E5379:F5379"/>
    <mergeCell ref="E5380:F5380"/>
    <mergeCell ref="C5365:D5365"/>
    <mergeCell ref="A5366:G5366"/>
    <mergeCell ref="A5367:B5367"/>
    <mergeCell ref="E5369:F5369"/>
    <mergeCell ref="E5319:F5319"/>
    <mergeCell ref="E5320:F5320"/>
    <mergeCell ref="C5321:D5321"/>
    <mergeCell ref="C5353:D5353"/>
    <mergeCell ref="A5354:G5354"/>
    <mergeCell ref="C5347:D5347"/>
    <mergeCell ref="A5348:G5348"/>
    <mergeCell ref="A5349:B5349"/>
    <mergeCell ref="E5351:F5351"/>
    <mergeCell ref="A5339:B5339"/>
    <mergeCell ref="E5341:F5341"/>
    <mergeCell ref="A5342:B5342"/>
    <mergeCell ref="E5345:F5345"/>
    <mergeCell ref="E5346:F5346"/>
    <mergeCell ref="E5336:F5336"/>
    <mergeCell ref="C5337:D5337"/>
    <mergeCell ref="A5338:G5338"/>
    <mergeCell ref="A5312:G5312"/>
    <mergeCell ref="A5313:B5313"/>
    <mergeCell ref="A5383:B5383"/>
    <mergeCell ref="E5389:F5389"/>
    <mergeCell ref="A5306:B5306"/>
    <mergeCell ref="E5309:F5309"/>
    <mergeCell ref="E5310:F5310"/>
    <mergeCell ref="C5311:D5311"/>
    <mergeCell ref="A5382:G5382"/>
    <mergeCell ref="A5302:G5302"/>
    <mergeCell ref="A5303:B5303"/>
    <mergeCell ref="E5305:F5305"/>
    <mergeCell ref="E5295:F5295"/>
    <mergeCell ref="A5296:B5296"/>
    <mergeCell ref="E5299:F5299"/>
    <mergeCell ref="E5300:F5300"/>
    <mergeCell ref="C5301:D5301"/>
    <mergeCell ref="E5363:F5363"/>
    <mergeCell ref="E5364:F5364"/>
    <mergeCell ref="E5352:F5352"/>
    <mergeCell ref="E5330:F5330"/>
    <mergeCell ref="C5331:D5331"/>
    <mergeCell ref="A5332:G5332"/>
    <mergeCell ref="A5333:B5333"/>
    <mergeCell ref="E5335:F5335"/>
    <mergeCell ref="A5322:G5322"/>
    <mergeCell ref="A5323:B5323"/>
    <mergeCell ref="E5325:F5325"/>
    <mergeCell ref="A5326:B5326"/>
    <mergeCell ref="E5329:F5329"/>
    <mergeCell ref="E5315:F5315"/>
    <mergeCell ref="A5316:B5316"/>
    <mergeCell ref="E5289:F5289"/>
    <mergeCell ref="E5290:F5290"/>
    <mergeCell ref="C5291:D5291"/>
    <mergeCell ref="A5292:G5292"/>
    <mergeCell ref="A5293:B5293"/>
    <mergeCell ref="A5268:B5268"/>
    <mergeCell ref="E5276:F5276"/>
    <mergeCell ref="A5277:B5277"/>
    <mergeCell ref="E5280:F5280"/>
    <mergeCell ref="A5281:B5281"/>
    <mergeCell ref="E5261:F5261"/>
    <mergeCell ref="C5262:D5262"/>
    <mergeCell ref="A5263:G5263"/>
    <mergeCell ref="A5264:B5264"/>
    <mergeCell ref="E5267:F5267"/>
    <mergeCell ref="A5255:B5255"/>
    <mergeCell ref="E5257:F5257"/>
    <mergeCell ref="A5258:B5258"/>
    <mergeCell ref="E5260:F5260"/>
    <mergeCell ref="E5251:F5251"/>
    <mergeCell ref="E5252:F5252"/>
    <mergeCell ref="C5253:D5253"/>
    <mergeCell ref="A5254:G5254"/>
    <mergeCell ref="A5245:B5245"/>
    <mergeCell ref="E5247:F5247"/>
    <mergeCell ref="A5248:B5248"/>
    <mergeCell ref="A5239:B5239"/>
    <mergeCell ref="E5241:F5241"/>
    <mergeCell ref="E5242:F5242"/>
    <mergeCell ref="C5243:D5243"/>
    <mergeCell ref="A5244:G5244"/>
    <mergeCell ref="A5231:G5231"/>
    <mergeCell ref="A5232:B5232"/>
    <mergeCell ref="E5234:F5234"/>
    <mergeCell ref="A5235:B5235"/>
    <mergeCell ref="E5238:F5238"/>
    <mergeCell ref="A5207:B5207"/>
    <mergeCell ref="E5209:F5209"/>
    <mergeCell ref="E5206:F5206"/>
    <mergeCell ref="E5224:F5224"/>
    <mergeCell ref="A5225:B5225"/>
    <mergeCell ref="E5228:F5228"/>
    <mergeCell ref="E5229:F5229"/>
    <mergeCell ref="C5230:D5230"/>
    <mergeCell ref="C5220:D5220"/>
    <mergeCell ref="A5221:G5221"/>
    <mergeCell ref="A5222:B5222"/>
    <mergeCell ref="A5213:B5213"/>
    <mergeCell ref="E5215:F5215"/>
    <mergeCell ref="A5216:B5216"/>
    <mergeCell ref="E5218:F5218"/>
    <mergeCell ref="E5219:F5219"/>
    <mergeCell ref="E5210:F5210"/>
    <mergeCell ref="C5211:D5211"/>
    <mergeCell ref="A5212:G5212"/>
    <mergeCell ref="E5200:F5200"/>
    <mergeCell ref="C5201:D5201"/>
    <mergeCell ref="A5202:G5202"/>
    <mergeCell ref="A5203:B5203"/>
    <mergeCell ref="E5189:F5189"/>
    <mergeCell ref="A5190:B5190"/>
    <mergeCell ref="E5193:F5193"/>
    <mergeCell ref="A5194:B5194"/>
    <mergeCell ref="E5199:F5199"/>
    <mergeCell ref="E5183:F5183"/>
    <mergeCell ref="E5184:F5184"/>
    <mergeCell ref="C5185:D5185"/>
    <mergeCell ref="A5186:G5186"/>
    <mergeCell ref="A5187:B5187"/>
    <mergeCell ref="C5175:D5175"/>
    <mergeCell ref="A5176:G5176"/>
    <mergeCell ref="A5177:B5177"/>
    <mergeCell ref="E5179:F5179"/>
    <mergeCell ref="A5180:B5180"/>
    <mergeCell ref="A5168:B5168"/>
    <mergeCell ref="E5170:F5170"/>
    <mergeCell ref="A5158:B5158"/>
    <mergeCell ref="E5160:F5160"/>
    <mergeCell ref="A5161:B5161"/>
    <mergeCell ref="E5164:F5164"/>
    <mergeCell ref="E5165:F5165"/>
    <mergeCell ref="E5155:F5155"/>
    <mergeCell ref="C5156:D5156"/>
    <mergeCell ref="A5157:G5157"/>
    <mergeCell ref="A5148:B5148"/>
    <mergeCell ref="E5150:F5150"/>
    <mergeCell ref="A5151:B5151"/>
    <mergeCell ref="E5154:F5154"/>
    <mergeCell ref="A5171:B5171"/>
    <mergeCell ref="E5173:F5173"/>
    <mergeCell ref="E5174:F5174"/>
    <mergeCell ref="E5144:F5144"/>
    <mergeCell ref="E5145:F5145"/>
    <mergeCell ref="C5146:D5146"/>
    <mergeCell ref="A5147:G5147"/>
    <mergeCell ref="A5138:B5138"/>
    <mergeCell ref="E5140:F5140"/>
    <mergeCell ref="A5141:B5141"/>
    <mergeCell ref="A5131:B5131"/>
    <mergeCell ref="E5134:F5134"/>
    <mergeCell ref="E5135:F5135"/>
    <mergeCell ref="C5136:D5136"/>
    <mergeCell ref="A5137:G5137"/>
    <mergeCell ref="A5127:G5127"/>
    <mergeCell ref="A5128:B5128"/>
    <mergeCell ref="E5130:F5130"/>
    <mergeCell ref="C5166:D5166"/>
    <mergeCell ref="A5167:G5167"/>
    <mergeCell ref="A5121:G5121"/>
    <mergeCell ref="A5122:B5122"/>
    <mergeCell ref="E5124:F5124"/>
    <mergeCell ref="E5125:F5125"/>
    <mergeCell ref="C5126:D5126"/>
    <mergeCell ref="E5114:F5114"/>
    <mergeCell ref="A5115:B5115"/>
    <mergeCell ref="E5118:F5118"/>
    <mergeCell ref="E5119:F5119"/>
    <mergeCell ref="C5120:D5120"/>
    <mergeCell ref="C5110:D5110"/>
    <mergeCell ref="A5111:G5111"/>
    <mergeCell ref="A5112:B5112"/>
    <mergeCell ref="C5101:D5101"/>
    <mergeCell ref="A5102:G5102"/>
    <mergeCell ref="A5103:B5103"/>
    <mergeCell ref="E5105:F5105"/>
    <mergeCell ref="A5106:B5106"/>
    <mergeCell ref="E5108:F5108"/>
    <mergeCell ref="E5109:F5109"/>
    <mergeCell ref="A5053:B5053"/>
    <mergeCell ref="A5040:B5040"/>
    <mergeCell ref="E5042:F5042"/>
    <mergeCell ref="A5043:B5043"/>
    <mergeCell ref="E5046:F5046"/>
    <mergeCell ref="E5047:F5047"/>
    <mergeCell ref="A5033:B5033"/>
    <mergeCell ref="E5036:F5036"/>
    <mergeCell ref="E5037:F5037"/>
    <mergeCell ref="C5038:D5038"/>
    <mergeCell ref="A5039:G5039"/>
    <mergeCell ref="A5093:B5093"/>
    <mergeCell ref="E5095:F5095"/>
    <mergeCell ref="A5096:B5096"/>
    <mergeCell ref="E5099:F5099"/>
    <mergeCell ref="E5100:F5100"/>
    <mergeCell ref="A5086:B5086"/>
    <mergeCell ref="E5089:F5089"/>
    <mergeCell ref="E5090:F5090"/>
    <mergeCell ref="C5091:D5091"/>
    <mergeCell ref="A5092:G5092"/>
    <mergeCell ref="A5081:G5081"/>
    <mergeCell ref="A5082:B5082"/>
    <mergeCell ref="E5085:F5085"/>
    <mergeCell ref="E5062:F5062"/>
    <mergeCell ref="A5063:B5063"/>
    <mergeCell ref="E5066:F5066"/>
    <mergeCell ref="E5067:F5067"/>
    <mergeCell ref="C5068:D5068"/>
    <mergeCell ref="E5078:F5078"/>
    <mergeCell ref="E5079:F5079"/>
    <mergeCell ref="C5080:D5080"/>
    <mergeCell ref="E4990:F4990"/>
    <mergeCell ref="E5074:F5074"/>
    <mergeCell ref="A5075:B5075"/>
    <mergeCell ref="E5027:F5027"/>
    <mergeCell ref="C5028:D5028"/>
    <mergeCell ref="A5029:G5029"/>
    <mergeCell ref="A5030:B5030"/>
    <mergeCell ref="E5032:F5032"/>
    <mergeCell ref="A5019:G5019"/>
    <mergeCell ref="A5020:B5020"/>
    <mergeCell ref="E5022:F5022"/>
    <mergeCell ref="A5023:B5023"/>
    <mergeCell ref="E5026:F5026"/>
    <mergeCell ref="E5012:F5012"/>
    <mergeCell ref="A5013:B5013"/>
    <mergeCell ref="E5016:F5016"/>
    <mergeCell ref="E5017:F5017"/>
    <mergeCell ref="C5018:D5018"/>
    <mergeCell ref="E5006:F5006"/>
    <mergeCell ref="E5007:F5007"/>
    <mergeCell ref="C5008:D5008"/>
    <mergeCell ref="A5009:G5009"/>
    <mergeCell ref="A5010:B5010"/>
    <mergeCell ref="E5056:F5056"/>
    <mergeCell ref="E5057:F5057"/>
    <mergeCell ref="C5058:D5058"/>
    <mergeCell ref="A5059:G5059"/>
    <mergeCell ref="A5060:B5060"/>
    <mergeCell ref="C5048:D5048"/>
    <mergeCell ref="A5049:G5049"/>
    <mergeCell ref="A5050:B5050"/>
    <mergeCell ref="E5052:F5052"/>
    <mergeCell ref="C4982:D4982"/>
    <mergeCell ref="A5069:G5069"/>
    <mergeCell ref="A5070:B5070"/>
    <mergeCell ref="A4974:B4974"/>
    <mergeCell ref="E4976:F4976"/>
    <mergeCell ref="A4977:B4977"/>
    <mergeCell ref="E4980:F4980"/>
    <mergeCell ref="E4981:F4981"/>
    <mergeCell ref="A4967:B4967"/>
    <mergeCell ref="E4970:F4970"/>
    <mergeCell ref="E4971:F4971"/>
    <mergeCell ref="C4972:D4972"/>
    <mergeCell ref="A4973:G4973"/>
    <mergeCell ref="E4955:F4955"/>
    <mergeCell ref="A4956:B4956"/>
    <mergeCell ref="E4959:F4959"/>
    <mergeCell ref="A4960:B4960"/>
    <mergeCell ref="E4966:F4966"/>
    <mergeCell ref="A4997:B4997"/>
    <mergeCell ref="E4999:F4999"/>
    <mergeCell ref="A5000:B5000"/>
    <mergeCell ref="E5003:F5003"/>
    <mergeCell ref="A5004:B5004"/>
    <mergeCell ref="A4991:B4991"/>
    <mergeCell ref="E4993:F4993"/>
    <mergeCell ref="E4994:F4994"/>
    <mergeCell ref="C4995:D4995"/>
    <mergeCell ref="A4996:G4996"/>
    <mergeCell ref="A4983:G4983"/>
    <mergeCell ref="A4984:B4984"/>
    <mergeCell ref="E4986:F4986"/>
    <mergeCell ref="A4987:B4987"/>
    <mergeCell ref="E4949:F4949"/>
    <mergeCell ref="E4950:F4950"/>
    <mergeCell ref="C4951:D4951"/>
    <mergeCell ref="A4952:G4952"/>
    <mergeCell ref="A4953:B4953"/>
    <mergeCell ref="A4935:B4935"/>
    <mergeCell ref="E4938:F4938"/>
    <mergeCell ref="A4939:B4939"/>
    <mergeCell ref="E4945:F4945"/>
    <mergeCell ref="A4946:B4946"/>
    <mergeCell ref="E4929:F4929"/>
    <mergeCell ref="C4930:D4930"/>
    <mergeCell ref="A4931:G4931"/>
    <mergeCell ref="A4932:B4932"/>
    <mergeCell ref="E4934:F4934"/>
    <mergeCell ref="E4915:F4915"/>
    <mergeCell ref="A4916:B4916"/>
    <mergeCell ref="E4924:F4924"/>
    <mergeCell ref="A4925:B4925"/>
    <mergeCell ref="E4928:F4928"/>
    <mergeCell ref="E4909:F4909"/>
    <mergeCell ref="E4910:F4910"/>
    <mergeCell ref="C4911:D4911"/>
    <mergeCell ref="A4912:G4912"/>
    <mergeCell ref="A4913:B4913"/>
    <mergeCell ref="A4896:B4896"/>
    <mergeCell ref="E4898:F4898"/>
    <mergeCell ref="A4899:B4899"/>
    <mergeCell ref="E4905:F4905"/>
    <mergeCell ref="A4906:B4906"/>
    <mergeCell ref="A4889:B4889"/>
    <mergeCell ref="E4892:F4892"/>
    <mergeCell ref="E4893:F4893"/>
    <mergeCell ref="C4894:D4894"/>
    <mergeCell ref="A4895:G4895"/>
    <mergeCell ref="A4878:G4878"/>
    <mergeCell ref="A4879:B4879"/>
    <mergeCell ref="E4881:F4881"/>
    <mergeCell ref="A4882:B4882"/>
    <mergeCell ref="E4888:F4888"/>
    <mergeCell ref="E4871:F4871"/>
    <mergeCell ref="A4872:B4872"/>
    <mergeCell ref="E4875:F4875"/>
    <mergeCell ref="E4876:F4876"/>
    <mergeCell ref="C4877:D4877"/>
    <mergeCell ref="C4860:D4860"/>
    <mergeCell ref="A4861:G4861"/>
    <mergeCell ref="A4862:B4862"/>
    <mergeCell ref="E4864:F4864"/>
    <mergeCell ref="A4865:B4865"/>
    <mergeCell ref="A4848:B4848"/>
    <mergeCell ref="E4854:F4854"/>
    <mergeCell ref="A4855:B4855"/>
    <mergeCell ref="E4858:F4858"/>
    <mergeCell ref="E4859:F4859"/>
    <mergeCell ref="E4842:F4842"/>
    <mergeCell ref="C4843:D4843"/>
    <mergeCell ref="A4844:G4844"/>
    <mergeCell ref="A4845:B4845"/>
    <mergeCell ref="E4847:F4847"/>
    <mergeCell ref="A4835:B4835"/>
    <mergeCell ref="E4837:F4837"/>
    <mergeCell ref="A4838:B4838"/>
    <mergeCell ref="E4841:F4841"/>
    <mergeCell ref="E4831:F4831"/>
    <mergeCell ref="E4832:F4832"/>
    <mergeCell ref="C4833:D4833"/>
    <mergeCell ref="A4834:G4834"/>
    <mergeCell ref="C4820:D4820"/>
    <mergeCell ref="A4821:G4821"/>
    <mergeCell ref="A4822:B4822"/>
    <mergeCell ref="E4827:F4827"/>
    <mergeCell ref="A4828:B4828"/>
    <mergeCell ref="A4809:B4809"/>
    <mergeCell ref="E4814:F4814"/>
    <mergeCell ref="A4815:B4815"/>
    <mergeCell ref="E4818:F4818"/>
    <mergeCell ref="E4819:F4819"/>
    <mergeCell ref="A4802:B4802"/>
    <mergeCell ref="E4805:F4805"/>
    <mergeCell ref="E4806:F4806"/>
    <mergeCell ref="C4807:D4807"/>
    <mergeCell ref="A4808:G4808"/>
    <mergeCell ref="E4793:F4793"/>
    <mergeCell ref="C4794:D4794"/>
    <mergeCell ref="A4795:G4795"/>
    <mergeCell ref="A4796:B4796"/>
    <mergeCell ref="E4801:F4801"/>
    <mergeCell ref="A4781:G4781"/>
    <mergeCell ref="A4782:B4782"/>
    <mergeCell ref="E4788:F4788"/>
    <mergeCell ref="A4789:B4789"/>
    <mergeCell ref="E4792:F4792"/>
    <mergeCell ref="A4774:G4774"/>
    <mergeCell ref="A4775:B4775"/>
    <mergeCell ref="E4778:F4778"/>
    <mergeCell ref="E4779:F4779"/>
    <mergeCell ref="C4780:D4780"/>
    <mergeCell ref="A4767:G4767"/>
    <mergeCell ref="A4768:B4768"/>
    <mergeCell ref="E4771:F4771"/>
    <mergeCell ref="E4772:F4772"/>
    <mergeCell ref="C4773:D4773"/>
    <mergeCell ref="A4760:G4760"/>
    <mergeCell ref="A4761:B4761"/>
    <mergeCell ref="E4764:F4764"/>
    <mergeCell ref="E4765:F4765"/>
    <mergeCell ref="C4766:D4766"/>
    <mergeCell ref="A4753:G4753"/>
    <mergeCell ref="A4754:B4754"/>
    <mergeCell ref="E4757:F4757"/>
    <mergeCell ref="E4758:F4758"/>
    <mergeCell ref="C4759:D4759"/>
    <mergeCell ref="E4746:F4746"/>
    <mergeCell ref="A4747:B4747"/>
    <mergeCell ref="E4750:F4750"/>
    <mergeCell ref="E4751:F4751"/>
    <mergeCell ref="C4752:D4752"/>
    <mergeCell ref="E4739:F4739"/>
    <mergeCell ref="E4740:F4740"/>
    <mergeCell ref="C4741:D4741"/>
    <mergeCell ref="A4742:G4742"/>
    <mergeCell ref="A4743:B4743"/>
    <mergeCell ref="A4731:B4731"/>
    <mergeCell ref="E4735:F4735"/>
    <mergeCell ref="A4736:B4736"/>
    <mergeCell ref="A4725:B4725"/>
    <mergeCell ref="E4727:F4727"/>
    <mergeCell ref="E4728:F4728"/>
    <mergeCell ref="C4729:D4729"/>
    <mergeCell ref="A4730:G4730"/>
    <mergeCell ref="A4715:B4715"/>
    <mergeCell ref="E4720:F4720"/>
    <mergeCell ref="A4721:B4721"/>
    <mergeCell ref="E4724:F4724"/>
    <mergeCell ref="E4711:F4711"/>
    <mergeCell ref="E4712:F4712"/>
    <mergeCell ref="C4713:D4713"/>
    <mergeCell ref="A4714:G4714"/>
    <mergeCell ref="A4701:B4701"/>
    <mergeCell ref="E4703:F4703"/>
    <mergeCell ref="A4704:B4704"/>
    <mergeCell ref="E4707:F4707"/>
    <mergeCell ref="A4708:B4708"/>
    <mergeCell ref="E4694:F4694"/>
    <mergeCell ref="C4695:D4695"/>
    <mergeCell ref="A4696:G4696"/>
    <mergeCell ref="A4697:B4697"/>
    <mergeCell ref="E4700:F4700"/>
    <mergeCell ref="E4687:F4687"/>
    <mergeCell ref="C4688:D4688"/>
    <mergeCell ref="A4689:G4689"/>
    <mergeCell ref="A4690:B4690"/>
    <mergeCell ref="E4693:F4693"/>
    <mergeCell ref="C4682:D4682"/>
    <mergeCell ref="A4683:G4683"/>
    <mergeCell ref="A4684:B4684"/>
    <mergeCell ref="E4686:F4686"/>
    <mergeCell ref="E4681:F4681"/>
    <mergeCell ref="E4670:F4670"/>
    <mergeCell ref="E4671:F4671"/>
    <mergeCell ref="C4672:D4672"/>
    <mergeCell ref="A4673:G4673"/>
    <mergeCell ref="C4657:D4657"/>
    <mergeCell ref="A4658:G4658"/>
    <mergeCell ref="A4659:B4659"/>
    <mergeCell ref="E4666:F4666"/>
    <mergeCell ref="A4667:B4667"/>
    <mergeCell ref="A4674:B4674"/>
    <mergeCell ref="E4676:F4676"/>
    <mergeCell ref="A4677:B4677"/>
    <mergeCell ref="E4680:F4680"/>
    <mergeCell ref="A4647:B4647"/>
    <mergeCell ref="E4651:F4651"/>
    <mergeCell ref="A4652:B4652"/>
    <mergeCell ref="E4655:F4655"/>
    <mergeCell ref="E4656:F4656"/>
    <mergeCell ref="A4640:B4640"/>
    <mergeCell ref="E4643:F4643"/>
    <mergeCell ref="E4644:F4644"/>
    <mergeCell ref="C4645:D4645"/>
    <mergeCell ref="A4646:G4646"/>
    <mergeCell ref="E4632:F4632"/>
    <mergeCell ref="C4633:D4633"/>
    <mergeCell ref="A4634:G4634"/>
    <mergeCell ref="A4635:B4635"/>
    <mergeCell ref="E4639:F4639"/>
    <mergeCell ref="A4622:G4622"/>
    <mergeCell ref="A4623:B4623"/>
    <mergeCell ref="E4627:F4627"/>
    <mergeCell ref="A4628:B4628"/>
    <mergeCell ref="E4631:F4631"/>
    <mergeCell ref="E4615:F4615"/>
    <mergeCell ref="A4616:B4616"/>
    <mergeCell ref="E4619:F4619"/>
    <mergeCell ref="E4620:F4620"/>
    <mergeCell ref="C4621:D4621"/>
    <mergeCell ref="C4611:D4611"/>
    <mergeCell ref="A4612:G4612"/>
    <mergeCell ref="A4613:B4613"/>
    <mergeCell ref="A4601:B4601"/>
    <mergeCell ref="E4605:F4605"/>
    <mergeCell ref="A4606:B4606"/>
    <mergeCell ref="E4609:F4609"/>
    <mergeCell ref="E4610:F4610"/>
    <mergeCell ref="A4594:B4594"/>
    <mergeCell ref="E4597:F4597"/>
    <mergeCell ref="E4598:F4598"/>
    <mergeCell ref="C4599:D4599"/>
    <mergeCell ref="A4600:G4600"/>
    <mergeCell ref="A4519:B4519"/>
    <mergeCell ref="E4521:F4521"/>
    <mergeCell ref="A4522:B4522"/>
    <mergeCell ref="E4524:F4524"/>
    <mergeCell ref="E4525:F4525"/>
    <mergeCell ref="E4586:F4586"/>
    <mergeCell ref="C4587:D4587"/>
    <mergeCell ref="A4588:G4588"/>
    <mergeCell ref="A4589:B4589"/>
    <mergeCell ref="E4593:F4593"/>
    <mergeCell ref="A4576:G4576"/>
    <mergeCell ref="A4577:B4577"/>
    <mergeCell ref="E4581:F4581"/>
    <mergeCell ref="A4582:B4582"/>
    <mergeCell ref="E4585:F4585"/>
    <mergeCell ref="E4569:F4569"/>
    <mergeCell ref="A4570:B4570"/>
    <mergeCell ref="E4573:F4573"/>
    <mergeCell ref="E4574:F4574"/>
    <mergeCell ref="C4575:D4575"/>
    <mergeCell ref="E4558:F4558"/>
    <mergeCell ref="E4559:F4559"/>
    <mergeCell ref="C4560:D4560"/>
    <mergeCell ref="A4561:G4561"/>
    <mergeCell ref="A4562:B4562"/>
    <mergeCell ref="C4548:D4548"/>
    <mergeCell ref="A4549:G4549"/>
    <mergeCell ref="A4550:B4550"/>
    <mergeCell ref="E4554:F4554"/>
    <mergeCell ref="A4555:B4555"/>
    <mergeCell ref="A4539:B4539"/>
    <mergeCell ref="E4542:F4542"/>
    <mergeCell ref="A4543:B4543"/>
    <mergeCell ref="E4546:F4546"/>
    <mergeCell ref="E4547:F4547"/>
    <mergeCell ref="A4532:B4532"/>
    <mergeCell ref="E4535:F4535"/>
    <mergeCell ref="E4536:F4536"/>
    <mergeCell ref="C4537:D4537"/>
    <mergeCell ref="A4538:G4538"/>
    <mergeCell ref="C4526:D4526"/>
    <mergeCell ref="A4527:G4527"/>
    <mergeCell ref="A4528:B4528"/>
    <mergeCell ref="E4531:F4531"/>
    <mergeCell ref="A4492:B4492"/>
    <mergeCell ref="E4494:F4494"/>
    <mergeCell ref="A4495:B4495"/>
    <mergeCell ref="A4485:B4485"/>
    <mergeCell ref="E4488:F4488"/>
    <mergeCell ref="E4489:F4489"/>
    <mergeCell ref="C4490:D4490"/>
    <mergeCell ref="A4491:G4491"/>
    <mergeCell ref="E4478:F4478"/>
    <mergeCell ref="C4479:D4479"/>
    <mergeCell ref="A4480:G4480"/>
    <mergeCell ref="A4481:B4481"/>
    <mergeCell ref="E4484:F4484"/>
    <mergeCell ref="E4516:F4516"/>
    <mergeCell ref="C4517:D4517"/>
    <mergeCell ref="A4518:G4518"/>
    <mergeCell ref="A4510:B4510"/>
    <mergeCell ref="E4512:F4512"/>
    <mergeCell ref="A4513:B4513"/>
    <mergeCell ref="E4515:F4515"/>
    <mergeCell ref="C4508:D4508"/>
    <mergeCell ref="A4509:G4509"/>
    <mergeCell ref="E4497:F4497"/>
    <mergeCell ref="E4498:F4498"/>
    <mergeCell ref="C4499:D4499"/>
    <mergeCell ref="A4500:G4500"/>
    <mergeCell ref="A4501:B4501"/>
    <mergeCell ref="E4503:F4503"/>
    <mergeCell ref="A4504:B4504"/>
    <mergeCell ref="E4506:F4506"/>
    <mergeCell ref="E4507:F4507"/>
    <mergeCell ref="A4470:G4470"/>
    <mergeCell ref="A4471:B4471"/>
    <mergeCell ref="E4473:F4473"/>
    <mergeCell ref="A4474:B4474"/>
    <mergeCell ref="E4477:F4477"/>
    <mergeCell ref="E4467:F4467"/>
    <mergeCell ref="E4468:F4468"/>
    <mergeCell ref="C4469:D4469"/>
    <mergeCell ref="E4460:F4460"/>
    <mergeCell ref="E4461:F4461"/>
    <mergeCell ref="C4462:D4462"/>
    <mergeCell ref="A4463:G4463"/>
    <mergeCell ref="E4454:F4454"/>
    <mergeCell ref="E4455:F4455"/>
    <mergeCell ref="C4456:D4456"/>
    <mergeCell ref="A4457:G4457"/>
    <mergeCell ref="A4458:B4458"/>
    <mergeCell ref="E4448:F4448"/>
    <mergeCell ref="E4449:F4449"/>
    <mergeCell ref="C4450:D4450"/>
    <mergeCell ref="A4451:G4451"/>
    <mergeCell ref="A4452:B4452"/>
    <mergeCell ref="E4442:F4442"/>
    <mergeCell ref="E4443:F4443"/>
    <mergeCell ref="C4444:D4444"/>
    <mergeCell ref="A4445:G4445"/>
    <mergeCell ref="A4446:B4446"/>
    <mergeCell ref="E4436:F4436"/>
    <mergeCell ref="E4437:F4437"/>
    <mergeCell ref="C4438:D4438"/>
    <mergeCell ref="A4439:G4439"/>
    <mergeCell ref="A4440:B4440"/>
    <mergeCell ref="E4430:F4430"/>
    <mergeCell ref="E4431:F4431"/>
    <mergeCell ref="C4432:D4432"/>
    <mergeCell ref="A4433:G4433"/>
    <mergeCell ref="A4434:B4434"/>
    <mergeCell ref="E4424:F4424"/>
    <mergeCell ref="E4425:F4425"/>
    <mergeCell ref="C4426:D4426"/>
    <mergeCell ref="A4427:G4427"/>
    <mergeCell ref="A4428:B4428"/>
    <mergeCell ref="E4418:F4418"/>
    <mergeCell ref="E4419:F4419"/>
    <mergeCell ref="C4420:D4420"/>
    <mergeCell ref="A4421:G4421"/>
    <mergeCell ref="A4422:B4422"/>
    <mergeCell ref="E4410:F4410"/>
    <mergeCell ref="C4414:D4414"/>
    <mergeCell ref="A4415:G4415"/>
    <mergeCell ref="A4416:B4416"/>
    <mergeCell ref="E4402:F4402"/>
    <mergeCell ref="C4406:D4406"/>
    <mergeCell ref="A4407:G4407"/>
    <mergeCell ref="A4408:B4408"/>
    <mergeCell ref="E4404:F4404"/>
    <mergeCell ref="E4405:F4405"/>
    <mergeCell ref="E4412:F4412"/>
    <mergeCell ref="E4413:F4413"/>
    <mergeCell ref="E4396:F4396"/>
    <mergeCell ref="E4397:F4397"/>
    <mergeCell ref="C4398:D4398"/>
    <mergeCell ref="A4399:G4399"/>
    <mergeCell ref="A4400:B4400"/>
    <mergeCell ref="E4390:F4390"/>
    <mergeCell ref="E4391:F4391"/>
    <mergeCell ref="C4392:D4392"/>
    <mergeCell ref="A4393:G4393"/>
    <mergeCell ref="A4394:B4394"/>
    <mergeCell ref="E4384:F4384"/>
    <mergeCell ref="E4385:F4385"/>
    <mergeCell ref="C4386:D4386"/>
    <mergeCell ref="A4387:G4387"/>
    <mergeCell ref="A4388:B4388"/>
    <mergeCell ref="E4378:F4378"/>
    <mergeCell ref="E4379:F4379"/>
    <mergeCell ref="C4380:D4380"/>
    <mergeCell ref="A4381:G4381"/>
    <mergeCell ref="A4382:B4382"/>
    <mergeCell ref="A4369:B4369"/>
    <mergeCell ref="E4371:F4371"/>
    <mergeCell ref="A4372:B4372"/>
    <mergeCell ref="E4374:F4374"/>
    <mergeCell ref="A4375:B4375"/>
    <mergeCell ref="A4362:B4362"/>
    <mergeCell ref="E4365:F4365"/>
    <mergeCell ref="E4366:F4366"/>
    <mergeCell ref="C4367:D4367"/>
    <mergeCell ref="A4368:G4368"/>
    <mergeCell ref="E4356:F4356"/>
    <mergeCell ref="C4357:D4357"/>
    <mergeCell ref="A4358:G4358"/>
    <mergeCell ref="A4359:B4359"/>
    <mergeCell ref="E4361:F4361"/>
    <mergeCell ref="E4350:F4350"/>
    <mergeCell ref="C4351:D4351"/>
    <mergeCell ref="A4352:G4352"/>
    <mergeCell ref="A4353:B4353"/>
    <mergeCell ref="E4355:F4355"/>
    <mergeCell ref="A4343:G4343"/>
    <mergeCell ref="A4344:B4344"/>
    <mergeCell ref="E4346:F4346"/>
    <mergeCell ref="A4347:B4347"/>
    <mergeCell ref="E4349:F4349"/>
    <mergeCell ref="E4336:F4336"/>
    <mergeCell ref="A4337:B4337"/>
    <mergeCell ref="E4340:F4340"/>
    <mergeCell ref="E4341:F4341"/>
    <mergeCell ref="C4342:D4342"/>
    <mergeCell ref="C4329:D4329"/>
    <mergeCell ref="A4330:G4330"/>
    <mergeCell ref="A4331:B4331"/>
    <mergeCell ref="E4333:F4333"/>
    <mergeCell ref="A4334:B4334"/>
    <mergeCell ref="C4323:D4323"/>
    <mergeCell ref="A4324:G4324"/>
    <mergeCell ref="A4325:B4325"/>
    <mergeCell ref="E4327:F4327"/>
    <mergeCell ref="E4328:F4328"/>
    <mergeCell ref="C4317:D4317"/>
    <mergeCell ref="A4318:G4318"/>
    <mergeCell ref="A4319:B4319"/>
    <mergeCell ref="E4321:F4321"/>
    <mergeCell ref="E4322:F4322"/>
    <mergeCell ref="C4311:D4311"/>
    <mergeCell ref="A4312:G4312"/>
    <mergeCell ref="A4313:B4313"/>
    <mergeCell ref="E4315:F4315"/>
    <mergeCell ref="E4316:F4316"/>
    <mergeCell ref="A4303:B4303"/>
    <mergeCell ref="E4305:F4305"/>
    <mergeCell ref="A4306:B4306"/>
    <mergeCell ref="E4309:F4309"/>
    <mergeCell ref="E4310:F4310"/>
    <mergeCell ref="E4300:F4300"/>
    <mergeCell ref="C4301:D4301"/>
    <mergeCell ref="A4302:G4302"/>
    <mergeCell ref="E4294:F4294"/>
    <mergeCell ref="C4295:D4295"/>
    <mergeCell ref="A4296:G4296"/>
    <mergeCell ref="A4297:B4297"/>
    <mergeCell ref="E4299:F4299"/>
    <mergeCell ref="A4286:G4286"/>
    <mergeCell ref="A4287:B4287"/>
    <mergeCell ref="E4289:F4289"/>
    <mergeCell ref="A4290:B4290"/>
    <mergeCell ref="E4293:F4293"/>
    <mergeCell ref="E4279:F4279"/>
    <mergeCell ref="A4280:B4280"/>
    <mergeCell ref="E4283:F4283"/>
    <mergeCell ref="E4284:F4284"/>
    <mergeCell ref="C4285:D4285"/>
    <mergeCell ref="E4273:F4273"/>
    <mergeCell ref="E4274:F4274"/>
    <mergeCell ref="C4275:D4275"/>
    <mergeCell ref="A4276:G4276"/>
    <mergeCell ref="A4277:B4277"/>
    <mergeCell ref="C4264:D4264"/>
    <mergeCell ref="A4265:G4265"/>
    <mergeCell ref="A4266:B4266"/>
    <mergeCell ref="E4269:F4269"/>
    <mergeCell ref="A4270:B4270"/>
    <mergeCell ref="A4256:B4256"/>
    <mergeCell ref="E4258:F4258"/>
    <mergeCell ref="A4259:B4259"/>
    <mergeCell ref="E4262:F4262"/>
    <mergeCell ref="E4263:F4263"/>
    <mergeCell ref="E4253:F4253"/>
    <mergeCell ref="C4254:D4254"/>
    <mergeCell ref="A4255:G4255"/>
    <mergeCell ref="A4245:G4245"/>
    <mergeCell ref="A4246:B4246"/>
    <mergeCell ref="E4248:F4248"/>
    <mergeCell ref="A4249:B4249"/>
    <mergeCell ref="E4252:F4252"/>
    <mergeCell ref="A4235:G4235"/>
    <mergeCell ref="A4236:B4236"/>
    <mergeCell ref="E4243:F4243"/>
    <mergeCell ref="C4244:D4244"/>
    <mergeCell ref="E4228:F4228"/>
    <mergeCell ref="A4229:B4229"/>
    <mergeCell ref="E4232:F4232"/>
    <mergeCell ref="E4233:F4233"/>
    <mergeCell ref="C4234:D4234"/>
    <mergeCell ref="E4222:F4222"/>
    <mergeCell ref="E4223:F4223"/>
    <mergeCell ref="C4224:D4224"/>
    <mergeCell ref="A4225:G4225"/>
    <mergeCell ref="A4226:B4226"/>
    <mergeCell ref="A4216:B4216"/>
    <mergeCell ref="E4218:F4218"/>
    <mergeCell ref="A4219:B4219"/>
    <mergeCell ref="E4238:F4238"/>
    <mergeCell ref="A4239:B4239"/>
    <mergeCell ref="E4242:F4242"/>
    <mergeCell ref="C4214:D4214"/>
    <mergeCell ref="A4215:G4215"/>
    <mergeCell ref="A4201:B4201"/>
    <mergeCell ref="E4203:F4203"/>
    <mergeCell ref="E4204:F4204"/>
    <mergeCell ref="C4205:D4205"/>
    <mergeCell ref="A4206:G4206"/>
    <mergeCell ref="A4197:G4197"/>
    <mergeCell ref="A4198:B4198"/>
    <mergeCell ref="E4200:F4200"/>
    <mergeCell ref="E4190:F4190"/>
    <mergeCell ref="A4191:B4191"/>
    <mergeCell ref="E4194:F4194"/>
    <mergeCell ref="E4195:F4195"/>
    <mergeCell ref="C4196:D4196"/>
    <mergeCell ref="E4185:F4185"/>
    <mergeCell ref="C4186:D4186"/>
    <mergeCell ref="A4187:G4187"/>
    <mergeCell ref="A4188:B4188"/>
    <mergeCell ref="A4207:B4207"/>
    <mergeCell ref="E4209:F4209"/>
    <mergeCell ref="A4210:B4210"/>
    <mergeCell ref="E4212:F4212"/>
    <mergeCell ref="E4213:F4213"/>
    <mergeCell ref="A4182:B4182"/>
    <mergeCell ref="E4184:F4184"/>
    <mergeCell ref="A4175:B4175"/>
    <mergeCell ref="E4178:F4178"/>
    <mergeCell ref="E4179:F4179"/>
    <mergeCell ref="C4180:D4180"/>
    <mergeCell ref="A4181:G4181"/>
    <mergeCell ref="A4171:G4171"/>
    <mergeCell ref="A4172:B4172"/>
    <mergeCell ref="E4174:F4174"/>
    <mergeCell ref="E4165:F4165"/>
    <mergeCell ref="A4166:B4166"/>
    <mergeCell ref="E4168:F4168"/>
    <mergeCell ref="E4169:F4169"/>
    <mergeCell ref="C4170:D4170"/>
    <mergeCell ref="C4157:D4157"/>
    <mergeCell ref="A4158:G4158"/>
    <mergeCell ref="A4159:B4159"/>
    <mergeCell ref="E4161:F4161"/>
    <mergeCell ref="A4162:B4162"/>
    <mergeCell ref="A4149:B4149"/>
    <mergeCell ref="E4151:F4151"/>
    <mergeCell ref="A4152:B4152"/>
    <mergeCell ref="E4155:F4155"/>
    <mergeCell ref="E4156:F4156"/>
    <mergeCell ref="E4146:F4146"/>
    <mergeCell ref="C4147:D4147"/>
    <mergeCell ref="A4148:G4148"/>
    <mergeCell ref="A4139:B4139"/>
    <mergeCell ref="E4141:F4141"/>
    <mergeCell ref="A4142:B4142"/>
    <mergeCell ref="E4145:F4145"/>
    <mergeCell ref="E4135:F4135"/>
    <mergeCell ref="E4136:F4136"/>
    <mergeCell ref="C4137:D4137"/>
    <mergeCell ref="A4138:G4138"/>
    <mergeCell ref="C4126:D4126"/>
    <mergeCell ref="A4127:G4127"/>
    <mergeCell ref="A4128:B4128"/>
    <mergeCell ref="E4131:F4131"/>
    <mergeCell ref="A4132:B4132"/>
    <mergeCell ref="A4119:B4119"/>
    <mergeCell ref="E4121:F4121"/>
    <mergeCell ref="A4122:B4122"/>
    <mergeCell ref="E4124:F4124"/>
    <mergeCell ref="E4125:F4125"/>
    <mergeCell ref="A4112:B4112"/>
    <mergeCell ref="E4115:F4115"/>
    <mergeCell ref="E4116:F4116"/>
    <mergeCell ref="C4117:D4117"/>
    <mergeCell ref="A4118:G4118"/>
    <mergeCell ref="E4105:F4105"/>
    <mergeCell ref="C4106:D4106"/>
    <mergeCell ref="A4107:G4107"/>
    <mergeCell ref="A4108:B4108"/>
    <mergeCell ref="E4111:F4111"/>
    <mergeCell ref="A4097:G4097"/>
    <mergeCell ref="A4098:B4098"/>
    <mergeCell ref="E4100:F4100"/>
    <mergeCell ref="A4101:B4101"/>
    <mergeCell ref="E4104:F4104"/>
    <mergeCell ref="A4087:G4087"/>
    <mergeCell ref="A4088:B4088"/>
    <mergeCell ref="E4094:F4094"/>
    <mergeCell ref="E4095:F4095"/>
    <mergeCell ref="C4096:D4096"/>
    <mergeCell ref="A4081:G4081"/>
    <mergeCell ref="A4082:B4082"/>
    <mergeCell ref="E4084:F4084"/>
    <mergeCell ref="E4085:F4085"/>
    <mergeCell ref="C4086:D4086"/>
    <mergeCell ref="E4090:F4090"/>
    <mergeCell ref="A4091:B4091"/>
    <mergeCell ref="A4075:G4075"/>
    <mergeCell ref="A4076:B4076"/>
    <mergeCell ref="E4078:F4078"/>
    <mergeCell ref="E4079:F4079"/>
    <mergeCell ref="C4080:D4080"/>
    <mergeCell ref="E4068:F4068"/>
    <mergeCell ref="A4069:B4069"/>
    <mergeCell ref="E4072:F4072"/>
    <mergeCell ref="E4073:F4073"/>
    <mergeCell ref="C4074:D4074"/>
    <mergeCell ref="E4062:F4062"/>
    <mergeCell ref="E4063:F4063"/>
    <mergeCell ref="C4064:D4064"/>
    <mergeCell ref="A4065:G4065"/>
    <mergeCell ref="A4066:B4066"/>
    <mergeCell ref="A4050:B4050"/>
    <mergeCell ref="E4052:F4052"/>
    <mergeCell ref="A4053:B4053"/>
    <mergeCell ref="E4056:F4056"/>
    <mergeCell ref="A4057:B4057"/>
    <mergeCell ref="A4041:B4041"/>
    <mergeCell ref="E4046:F4046"/>
    <mergeCell ref="E4047:F4047"/>
    <mergeCell ref="C4048:D4048"/>
    <mergeCell ref="A4049:G4049"/>
    <mergeCell ref="A4033:G4033"/>
    <mergeCell ref="A4034:B4034"/>
    <mergeCell ref="E4036:F4036"/>
    <mergeCell ref="A4037:B4037"/>
    <mergeCell ref="E4040:F4040"/>
    <mergeCell ref="E4026:F4026"/>
    <mergeCell ref="A4027:B4027"/>
    <mergeCell ref="E4030:F4030"/>
    <mergeCell ref="E4031:F4031"/>
    <mergeCell ref="C4032:D4032"/>
    <mergeCell ref="E4020:F4020"/>
    <mergeCell ref="E4021:F4021"/>
    <mergeCell ref="C4022:D4022"/>
    <mergeCell ref="A4023:G4023"/>
    <mergeCell ref="A4024:B4024"/>
    <mergeCell ref="A4011:B4011"/>
    <mergeCell ref="E4013:F4013"/>
    <mergeCell ref="A4014:B4014"/>
    <mergeCell ref="E4017:F4017"/>
    <mergeCell ref="A4018:B4018"/>
    <mergeCell ref="A3979:B3979"/>
    <mergeCell ref="E3982:F3982"/>
    <mergeCell ref="E3983:F3983"/>
    <mergeCell ref="C3984:D3984"/>
    <mergeCell ref="A3985:G3985"/>
    <mergeCell ref="A3974:G3974"/>
    <mergeCell ref="A3975:B3975"/>
    <mergeCell ref="E3978:F3978"/>
    <mergeCell ref="A3963:G3963"/>
    <mergeCell ref="C3973:D3973"/>
    <mergeCell ref="A3952:G3952"/>
    <mergeCell ref="C3962:D3962"/>
    <mergeCell ref="A4005:B4005"/>
    <mergeCell ref="E4007:F4007"/>
    <mergeCell ref="E4008:F4008"/>
    <mergeCell ref="C4009:D4009"/>
    <mergeCell ref="A4010:G4010"/>
    <mergeCell ref="A3997:B3997"/>
    <mergeCell ref="E4000:F4000"/>
    <mergeCell ref="A4001:B4001"/>
    <mergeCell ref="E4004:F4004"/>
    <mergeCell ref="E3993:F3993"/>
    <mergeCell ref="E3994:F3994"/>
    <mergeCell ref="C3995:D3995"/>
    <mergeCell ref="A3996:G3996"/>
    <mergeCell ref="A3986:B3986"/>
    <mergeCell ref="E3989:F3989"/>
    <mergeCell ref="A3990:B3990"/>
    <mergeCell ref="A3953:B3953"/>
    <mergeCell ref="E3956:F3956"/>
    <mergeCell ref="A3957:B3957"/>
    <mergeCell ref="E3960:F3960"/>
    <mergeCell ref="A3941:G3941"/>
    <mergeCell ref="C3951:D3951"/>
    <mergeCell ref="E3934:F3934"/>
    <mergeCell ref="A3935:B3935"/>
    <mergeCell ref="E3938:F3938"/>
    <mergeCell ref="E3939:F3939"/>
    <mergeCell ref="C3940:D3940"/>
    <mergeCell ref="E3921:F3921"/>
    <mergeCell ref="E3922:F3922"/>
    <mergeCell ref="C3923:D3923"/>
    <mergeCell ref="A3931:G3931"/>
    <mergeCell ref="A3932:B3932"/>
    <mergeCell ref="A3915:B3915"/>
    <mergeCell ref="E3917:F3917"/>
    <mergeCell ref="A3918:B3918"/>
    <mergeCell ref="A3925:B3925"/>
    <mergeCell ref="E3928:F3928"/>
    <mergeCell ref="E3929:F3929"/>
    <mergeCell ref="C3930:D3930"/>
    <mergeCell ref="A3942:B3942"/>
    <mergeCell ref="E3945:F3945"/>
    <mergeCell ref="A3946:B3946"/>
    <mergeCell ref="E3949:F3949"/>
    <mergeCell ref="E3950:F3950"/>
    <mergeCell ref="A3914:G3914"/>
    <mergeCell ref="A3908:B3908"/>
    <mergeCell ref="E3911:F3911"/>
    <mergeCell ref="E3912:F3912"/>
    <mergeCell ref="C3913:D3913"/>
    <mergeCell ref="A3924:G3924"/>
    <mergeCell ref="A3901:B3901"/>
    <mergeCell ref="E3904:F3904"/>
    <mergeCell ref="E3905:F3905"/>
    <mergeCell ref="C3906:D3906"/>
    <mergeCell ref="A3907:G3907"/>
    <mergeCell ref="A3894:B3894"/>
    <mergeCell ref="E3897:F3897"/>
    <mergeCell ref="E3898:F3898"/>
    <mergeCell ref="C3899:D3899"/>
    <mergeCell ref="A3900:G3900"/>
    <mergeCell ref="A3887:B3887"/>
    <mergeCell ref="E3890:F3890"/>
    <mergeCell ref="E3891:F3891"/>
    <mergeCell ref="C3892:D3892"/>
    <mergeCell ref="A3893:G3893"/>
    <mergeCell ref="A3880:B3880"/>
    <mergeCell ref="E3883:F3883"/>
    <mergeCell ref="E3884:F3884"/>
    <mergeCell ref="C3885:D3885"/>
    <mergeCell ref="A3886:G3886"/>
    <mergeCell ref="E3874:F3874"/>
    <mergeCell ref="C3875:D3875"/>
    <mergeCell ref="A3876:G3876"/>
    <mergeCell ref="A3877:B3877"/>
    <mergeCell ref="E3879:F3879"/>
    <mergeCell ref="A3866:G3866"/>
    <mergeCell ref="A3867:B3867"/>
    <mergeCell ref="E3869:F3869"/>
    <mergeCell ref="A3870:B3870"/>
    <mergeCell ref="E3873:F3873"/>
    <mergeCell ref="E3859:F3859"/>
    <mergeCell ref="A3860:B3860"/>
    <mergeCell ref="E3863:F3863"/>
    <mergeCell ref="E3864:F3864"/>
    <mergeCell ref="C3865:D3865"/>
    <mergeCell ref="E3853:F3853"/>
    <mergeCell ref="E3854:F3854"/>
    <mergeCell ref="C3855:D3855"/>
    <mergeCell ref="A3856:G3856"/>
    <mergeCell ref="A3857:B3857"/>
    <mergeCell ref="C3845:D3845"/>
    <mergeCell ref="A3846:G3846"/>
    <mergeCell ref="A3847:B3847"/>
    <mergeCell ref="E3849:F3849"/>
    <mergeCell ref="A3850:B3850"/>
    <mergeCell ref="A3837:B3837"/>
    <mergeCell ref="E3839:F3839"/>
    <mergeCell ref="A3840:B3840"/>
    <mergeCell ref="E3843:F3843"/>
    <mergeCell ref="E3844:F3844"/>
    <mergeCell ref="A3830:B3830"/>
    <mergeCell ref="E3833:F3833"/>
    <mergeCell ref="E3834:F3834"/>
    <mergeCell ref="C3835:D3835"/>
    <mergeCell ref="A3836:G3836"/>
    <mergeCell ref="E3824:F3824"/>
    <mergeCell ref="C3825:D3825"/>
    <mergeCell ref="A3826:G3826"/>
    <mergeCell ref="A3827:B3827"/>
    <mergeCell ref="E3829:F3829"/>
    <mergeCell ref="A3817:B3817"/>
    <mergeCell ref="E3819:F3819"/>
    <mergeCell ref="A3820:B3820"/>
    <mergeCell ref="E3823:F3823"/>
    <mergeCell ref="E3813:F3813"/>
    <mergeCell ref="E3814:F3814"/>
    <mergeCell ref="C3815:D3815"/>
    <mergeCell ref="A3816:G3816"/>
    <mergeCell ref="C3805:D3805"/>
    <mergeCell ref="A3806:G3806"/>
    <mergeCell ref="A3807:B3807"/>
    <mergeCell ref="E3809:F3809"/>
    <mergeCell ref="A3810:B3810"/>
    <mergeCell ref="A3797:B3797"/>
    <mergeCell ref="E3799:F3799"/>
    <mergeCell ref="A3800:B3800"/>
    <mergeCell ref="E3803:F3803"/>
    <mergeCell ref="E3804:F3804"/>
    <mergeCell ref="A3790:B3790"/>
    <mergeCell ref="E3793:F3793"/>
    <mergeCell ref="E3794:F3794"/>
    <mergeCell ref="C3795:D3795"/>
    <mergeCell ref="A3796:G3796"/>
    <mergeCell ref="E3784:F3784"/>
    <mergeCell ref="C3785:D3785"/>
    <mergeCell ref="A3786:G3786"/>
    <mergeCell ref="A3787:B3787"/>
    <mergeCell ref="E3789:F3789"/>
    <mergeCell ref="A3776:G3776"/>
    <mergeCell ref="A3777:B3777"/>
    <mergeCell ref="E3779:F3779"/>
    <mergeCell ref="A3780:B3780"/>
    <mergeCell ref="E3783:F3783"/>
    <mergeCell ref="E3774:F3774"/>
    <mergeCell ref="C3775:D3775"/>
    <mergeCell ref="E3763:F3763"/>
    <mergeCell ref="E3764:F3764"/>
    <mergeCell ref="C3765:D3765"/>
    <mergeCell ref="A3766:G3766"/>
    <mergeCell ref="A3767:B3767"/>
    <mergeCell ref="C3755:D3755"/>
    <mergeCell ref="A3756:G3756"/>
    <mergeCell ref="A3757:B3757"/>
    <mergeCell ref="E3759:F3759"/>
    <mergeCell ref="A3760:B3760"/>
    <mergeCell ref="A3748:B3748"/>
    <mergeCell ref="E3750:F3750"/>
    <mergeCell ref="A3751:B3751"/>
    <mergeCell ref="E3753:F3753"/>
    <mergeCell ref="E3754:F3754"/>
    <mergeCell ref="E3747:F3747"/>
    <mergeCell ref="E3738:F3738"/>
    <mergeCell ref="A3739:B3739"/>
    <mergeCell ref="E3741:F3741"/>
    <mergeCell ref="E3742:F3742"/>
    <mergeCell ref="C3743:D3743"/>
    <mergeCell ref="A3733:B3733"/>
    <mergeCell ref="E3735:F3735"/>
    <mergeCell ref="A3736:B3736"/>
    <mergeCell ref="A3727:B3727"/>
    <mergeCell ref="E3729:F3729"/>
    <mergeCell ref="E3730:F3730"/>
    <mergeCell ref="C3731:D3731"/>
    <mergeCell ref="A3732:G3732"/>
    <mergeCell ref="E3769:F3769"/>
    <mergeCell ref="A3770:B3770"/>
    <mergeCell ref="E3773:F3773"/>
    <mergeCell ref="E3723:F3723"/>
    <mergeCell ref="A3724:B3724"/>
    <mergeCell ref="E3726:F3726"/>
    <mergeCell ref="E3717:F3717"/>
    <mergeCell ref="E3718:F3718"/>
    <mergeCell ref="C3719:D3719"/>
    <mergeCell ref="A3720:G3720"/>
    <mergeCell ref="A3709:B3709"/>
    <mergeCell ref="E3711:F3711"/>
    <mergeCell ref="A3712:B3712"/>
    <mergeCell ref="E3714:F3714"/>
    <mergeCell ref="A3715:B3715"/>
    <mergeCell ref="E3706:F3706"/>
    <mergeCell ref="C3707:D3707"/>
    <mergeCell ref="A3708:G3708"/>
    <mergeCell ref="A3744:G3744"/>
    <mergeCell ref="A3745:B3745"/>
    <mergeCell ref="E3699:F3699"/>
    <mergeCell ref="A3700:B3700"/>
    <mergeCell ref="E3702:F3702"/>
    <mergeCell ref="A3703:B3703"/>
    <mergeCell ref="E3705:F3705"/>
    <mergeCell ref="C3695:D3695"/>
    <mergeCell ref="A3696:G3696"/>
    <mergeCell ref="A3697:B3697"/>
    <mergeCell ref="A3688:B3688"/>
    <mergeCell ref="E3690:F3690"/>
    <mergeCell ref="A3691:B3691"/>
    <mergeCell ref="E3693:F3693"/>
    <mergeCell ref="E3694:F3694"/>
    <mergeCell ref="A3684:G3684"/>
    <mergeCell ref="A3685:B3685"/>
    <mergeCell ref="E3687:F3687"/>
    <mergeCell ref="A3721:B3721"/>
    <mergeCell ref="E3678:F3678"/>
    <mergeCell ref="A3679:B3679"/>
    <mergeCell ref="E3681:F3681"/>
    <mergeCell ref="E3682:F3682"/>
    <mergeCell ref="C3683:D3683"/>
    <mergeCell ref="A3673:B3673"/>
    <mergeCell ref="E3675:F3675"/>
    <mergeCell ref="A3676:B3676"/>
    <mergeCell ref="A3667:B3667"/>
    <mergeCell ref="E3669:F3669"/>
    <mergeCell ref="E3670:F3670"/>
    <mergeCell ref="C3671:D3671"/>
    <mergeCell ref="A3672:G3672"/>
    <mergeCell ref="E3661:F3661"/>
    <mergeCell ref="C3662:D3662"/>
    <mergeCell ref="A3663:G3663"/>
    <mergeCell ref="A3664:B3664"/>
    <mergeCell ref="E3666:F3666"/>
    <mergeCell ref="A3654:G3654"/>
    <mergeCell ref="A3655:B3655"/>
    <mergeCell ref="E3657:F3657"/>
    <mergeCell ref="A3658:B3658"/>
    <mergeCell ref="E3660:F3660"/>
    <mergeCell ref="E3648:F3648"/>
    <mergeCell ref="A3649:B3649"/>
    <mergeCell ref="E3651:F3651"/>
    <mergeCell ref="E3652:F3652"/>
    <mergeCell ref="C3653:D3653"/>
    <mergeCell ref="E3642:F3642"/>
    <mergeCell ref="E3643:F3643"/>
    <mergeCell ref="C3644:D3644"/>
    <mergeCell ref="A3645:G3645"/>
    <mergeCell ref="A3646:B3646"/>
    <mergeCell ref="C3635:D3635"/>
    <mergeCell ref="A3636:G3636"/>
    <mergeCell ref="A3637:B3637"/>
    <mergeCell ref="E3639:F3639"/>
    <mergeCell ref="A3640:B3640"/>
    <mergeCell ref="A3626:B3626"/>
    <mergeCell ref="E3629:F3629"/>
    <mergeCell ref="A3630:B3630"/>
    <mergeCell ref="E3633:F3633"/>
    <mergeCell ref="E3634:F3634"/>
    <mergeCell ref="A3608:B3608"/>
    <mergeCell ref="E3611:F3611"/>
    <mergeCell ref="E3612:F3612"/>
    <mergeCell ref="C3613:D3613"/>
    <mergeCell ref="A3625:G3625"/>
    <mergeCell ref="E3623:F3623"/>
    <mergeCell ref="C3624:D3624"/>
    <mergeCell ref="A3603:G3603"/>
    <mergeCell ref="A3604:B3604"/>
    <mergeCell ref="E3607:F3607"/>
    <mergeCell ref="A3614:G3614"/>
    <mergeCell ref="A3615:B3615"/>
    <mergeCell ref="E3618:F3618"/>
    <mergeCell ref="A3619:B3619"/>
    <mergeCell ref="E3622:F3622"/>
    <mergeCell ref="E3596:F3596"/>
    <mergeCell ref="A3597:B3597"/>
    <mergeCell ref="E3600:F3600"/>
    <mergeCell ref="E3601:F3601"/>
    <mergeCell ref="C3602:D3602"/>
    <mergeCell ref="E3589:F3589"/>
    <mergeCell ref="E3590:F3590"/>
    <mergeCell ref="C3591:D3591"/>
    <mergeCell ref="A3592:G3592"/>
    <mergeCell ref="A3593:B3593"/>
    <mergeCell ref="C3580:D3580"/>
    <mergeCell ref="A3581:G3581"/>
    <mergeCell ref="A3582:B3582"/>
    <mergeCell ref="E3585:F3585"/>
    <mergeCell ref="A3586:B3586"/>
    <mergeCell ref="A3571:B3571"/>
    <mergeCell ref="E3574:F3574"/>
    <mergeCell ref="A3575:B3575"/>
    <mergeCell ref="E3578:F3578"/>
    <mergeCell ref="E3579:F3579"/>
    <mergeCell ref="A3565:B3565"/>
    <mergeCell ref="E3567:F3567"/>
    <mergeCell ref="E3568:F3568"/>
    <mergeCell ref="C3569:D3569"/>
    <mergeCell ref="A3570:G3570"/>
    <mergeCell ref="A3557:B3557"/>
    <mergeCell ref="E3559:F3559"/>
    <mergeCell ref="A3560:B3560"/>
    <mergeCell ref="E3564:F3564"/>
    <mergeCell ref="E3553:F3553"/>
    <mergeCell ref="E3554:F3554"/>
    <mergeCell ref="C3555:D3555"/>
    <mergeCell ref="A3556:G3556"/>
    <mergeCell ref="A3544:B3544"/>
    <mergeCell ref="E3546:F3546"/>
    <mergeCell ref="A3547:B3547"/>
    <mergeCell ref="E3550:F3550"/>
    <mergeCell ref="A3551:B3551"/>
    <mergeCell ref="A3538:B3538"/>
    <mergeCell ref="E3540:F3540"/>
    <mergeCell ref="E3541:F3541"/>
    <mergeCell ref="C3542:D3542"/>
    <mergeCell ref="A3543:G3543"/>
    <mergeCell ref="A3530:G3530"/>
    <mergeCell ref="A3531:B3531"/>
    <mergeCell ref="E3533:F3533"/>
    <mergeCell ref="A3534:B3534"/>
    <mergeCell ref="E3537:F3537"/>
    <mergeCell ref="E3523:F3523"/>
    <mergeCell ref="A3524:B3524"/>
    <mergeCell ref="E3527:F3527"/>
    <mergeCell ref="E3528:F3528"/>
    <mergeCell ref="C3529:D3529"/>
    <mergeCell ref="C3519:D3519"/>
    <mergeCell ref="A3520:G3520"/>
    <mergeCell ref="A3521:B3521"/>
    <mergeCell ref="A3511:B3511"/>
    <mergeCell ref="E3513:F3513"/>
    <mergeCell ref="A3514:B3514"/>
    <mergeCell ref="E3517:F3517"/>
    <mergeCell ref="E3518:F3518"/>
    <mergeCell ref="E3508:F3508"/>
    <mergeCell ref="C3509:D3509"/>
    <mergeCell ref="A3510:G3510"/>
    <mergeCell ref="A3499:G3499"/>
    <mergeCell ref="A3500:B3500"/>
    <mergeCell ref="E3503:F3503"/>
    <mergeCell ref="A3504:B3504"/>
    <mergeCell ref="E3507:F3507"/>
    <mergeCell ref="E3492:F3492"/>
    <mergeCell ref="A3493:B3493"/>
    <mergeCell ref="E3496:F3496"/>
    <mergeCell ref="E3497:F3497"/>
    <mergeCell ref="C3498:D3498"/>
    <mergeCell ref="E3485:F3485"/>
    <mergeCell ref="E3486:F3486"/>
    <mergeCell ref="C3487:D3487"/>
    <mergeCell ref="A3488:G3488"/>
    <mergeCell ref="A3489:B3489"/>
    <mergeCell ref="A3479:B3479"/>
    <mergeCell ref="E3481:F3481"/>
    <mergeCell ref="A3482:B3482"/>
    <mergeCell ref="A3472:B3472"/>
    <mergeCell ref="E3475:F3475"/>
    <mergeCell ref="E3476:F3476"/>
    <mergeCell ref="C3477:D3477"/>
    <mergeCell ref="A3478:G3478"/>
    <mergeCell ref="E3465:F3465"/>
    <mergeCell ref="C3466:D3466"/>
    <mergeCell ref="A3467:G3467"/>
    <mergeCell ref="A3468:B3468"/>
    <mergeCell ref="E3471:F3471"/>
    <mergeCell ref="A3456:G3456"/>
    <mergeCell ref="A3457:B3457"/>
    <mergeCell ref="E3460:F3460"/>
    <mergeCell ref="A3461:B3461"/>
    <mergeCell ref="E3464:F3464"/>
    <mergeCell ref="E3449:F3449"/>
    <mergeCell ref="A3450:B3450"/>
    <mergeCell ref="E3453:F3453"/>
    <mergeCell ref="E3454:F3454"/>
    <mergeCell ref="C3455:D3455"/>
    <mergeCell ref="E3442:F3442"/>
    <mergeCell ref="E3443:F3443"/>
    <mergeCell ref="C3444:D3444"/>
    <mergeCell ref="A3445:G3445"/>
    <mergeCell ref="A3446:B3446"/>
    <mergeCell ref="C3433:D3433"/>
    <mergeCell ref="A3434:G3434"/>
    <mergeCell ref="A3435:B3435"/>
    <mergeCell ref="E3438:F3438"/>
    <mergeCell ref="A3439:B3439"/>
    <mergeCell ref="A3424:B3424"/>
    <mergeCell ref="E3427:F3427"/>
    <mergeCell ref="A3428:B3428"/>
    <mergeCell ref="E3431:F3431"/>
    <mergeCell ref="E3432:F3432"/>
    <mergeCell ref="A3417:B3417"/>
    <mergeCell ref="E3420:F3420"/>
    <mergeCell ref="E3421:F3421"/>
    <mergeCell ref="C3422:D3422"/>
    <mergeCell ref="A3423:G3423"/>
    <mergeCell ref="E3410:F3410"/>
    <mergeCell ref="C3411:D3411"/>
    <mergeCell ref="A3412:G3412"/>
    <mergeCell ref="A3413:B3413"/>
    <mergeCell ref="E3416:F3416"/>
    <mergeCell ref="A3401:G3401"/>
    <mergeCell ref="A3402:B3402"/>
    <mergeCell ref="E3405:F3405"/>
    <mergeCell ref="A3406:B3406"/>
    <mergeCell ref="E3409:F3409"/>
    <mergeCell ref="E3394:F3394"/>
    <mergeCell ref="A3395:B3395"/>
    <mergeCell ref="E3398:F3398"/>
    <mergeCell ref="E3399:F3399"/>
    <mergeCell ref="C3400:D3400"/>
    <mergeCell ref="E3387:F3387"/>
    <mergeCell ref="E3388:F3388"/>
    <mergeCell ref="C3389:D3389"/>
    <mergeCell ref="A3390:G3390"/>
    <mergeCell ref="A3391:B3391"/>
    <mergeCell ref="C3378:D3378"/>
    <mergeCell ref="A3379:G3379"/>
    <mergeCell ref="A3380:B3380"/>
    <mergeCell ref="E3383:F3383"/>
    <mergeCell ref="A3384:B3384"/>
    <mergeCell ref="A3369:B3369"/>
    <mergeCell ref="E3372:F3372"/>
    <mergeCell ref="A3373:B3373"/>
    <mergeCell ref="E3376:F3376"/>
    <mergeCell ref="E3377:F3377"/>
    <mergeCell ref="A3362:B3362"/>
    <mergeCell ref="E3365:F3365"/>
    <mergeCell ref="E3366:F3366"/>
    <mergeCell ref="C3367:D3367"/>
    <mergeCell ref="A3368:G3368"/>
    <mergeCell ref="E3354:F3354"/>
    <mergeCell ref="C3355:D3355"/>
    <mergeCell ref="A3356:G3356"/>
    <mergeCell ref="A3357:B3357"/>
    <mergeCell ref="E3361:F3361"/>
    <mergeCell ref="E3344:F3344"/>
    <mergeCell ref="A3345:B3345"/>
    <mergeCell ref="E3348:F3348"/>
    <mergeCell ref="A3349:B3349"/>
    <mergeCell ref="E3353:F3353"/>
    <mergeCell ref="E3336:F3336"/>
    <mergeCell ref="E3337:F3337"/>
    <mergeCell ref="C3338:D3338"/>
    <mergeCell ref="A3339:G3339"/>
    <mergeCell ref="A3340:B3340"/>
    <mergeCell ref="A3328:B3328"/>
    <mergeCell ref="E3332:F3332"/>
    <mergeCell ref="A3333:B3333"/>
    <mergeCell ref="A3319:B3319"/>
    <mergeCell ref="E3324:F3324"/>
    <mergeCell ref="E3325:F3325"/>
    <mergeCell ref="C3326:D3326"/>
    <mergeCell ref="A3327:G3327"/>
    <mergeCell ref="A3310:G3310"/>
    <mergeCell ref="A3311:B3311"/>
    <mergeCell ref="E3313:F3313"/>
    <mergeCell ref="A3314:B3314"/>
    <mergeCell ref="E3318:F3318"/>
    <mergeCell ref="E3303:F3303"/>
    <mergeCell ref="A3304:B3304"/>
    <mergeCell ref="E3307:F3307"/>
    <mergeCell ref="E3308:F3308"/>
    <mergeCell ref="C3309:D3309"/>
    <mergeCell ref="E3295:F3295"/>
    <mergeCell ref="E3296:F3296"/>
    <mergeCell ref="C3297:D3297"/>
    <mergeCell ref="A3298:G3298"/>
    <mergeCell ref="A3299:B3299"/>
    <mergeCell ref="A3286:B3286"/>
    <mergeCell ref="E3288:F3288"/>
    <mergeCell ref="A3289:B3289"/>
    <mergeCell ref="E3292:F3292"/>
    <mergeCell ref="A3293:B3293"/>
    <mergeCell ref="A3278:B3278"/>
    <mergeCell ref="E3282:F3282"/>
    <mergeCell ref="E3283:F3283"/>
    <mergeCell ref="C3284:D3284"/>
    <mergeCell ref="A3285:G3285"/>
    <mergeCell ref="E3268:F3268"/>
    <mergeCell ref="C3269:D3269"/>
    <mergeCell ref="A3270:G3270"/>
    <mergeCell ref="A3271:B3271"/>
    <mergeCell ref="E3277:F3277"/>
    <mergeCell ref="A3260:G3260"/>
    <mergeCell ref="A3261:B3261"/>
    <mergeCell ref="E3264:F3264"/>
    <mergeCell ref="A3265:B3265"/>
    <mergeCell ref="E3267:F3267"/>
    <mergeCell ref="E3254:F3254"/>
    <mergeCell ref="A3255:B3255"/>
    <mergeCell ref="E3257:F3257"/>
    <mergeCell ref="E3258:F3258"/>
    <mergeCell ref="C3259:D3259"/>
    <mergeCell ref="E3247:F3247"/>
    <mergeCell ref="E3248:F3248"/>
    <mergeCell ref="C3249:D3249"/>
    <mergeCell ref="A3250:G3250"/>
    <mergeCell ref="A3251:B3251"/>
    <mergeCell ref="C3239:D3239"/>
    <mergeCell ref="A3240:G3240"/>
    <mergeCell ref="A3241:B3241"/>
    <mergeCell ref="E3243:F3243"/>
    <mergeCell ref="A3244:B3244"/>
    <mergeCell ref="A3231:B3231"/>
    <mergeCell ref="E3233:F3233"/>
    <mergeCell ref="A3234:B3234"/>
    <mergeCell ref="E3237:F3237"/>
    <mergeCell ref="E3238:F3238"/>
    <mergeCell ref="A3225:B3225"/>
    <mergeCell ref="E3227:F3227"/>
    <mergeCell ref="E3228:F3228"/>
    <mergeCell ref="C3229:D3229"/>
    <mergeCell ref="A3230:G3230"/>
    <mergeCell ref="E3218:F3218"/>
    <mergeCell ref="C3219:D3219"/>
    <mergeCell ref="A3220:G3220"/>
    <mergeCell ref="A3221:B3221"/>
    <mergeCell ref="E3224:F3224"/>
    <mergeCell ref="A3210:G3210"/>
    <mergeCell ref="A3211:B3211"/>
    <mergeCell ref="E3214:F3214"/>
    <mergeCell ref="A3215:B3215"/>
    <mergeCell ref="E3217:F3217"/>
    <mergeCell ref="E3204:F3204"/>
    <mergeCell ref="A3205:B3205"/>
    <mergeCell ref="E3207:F3207"/>
    <mergeCell ref="E3208:F3208"/>
    <mergeCell ref="C3209:D3209"/>
    <mergeCell ref="C3194:D3194"/>
    <mergeCell ref="A3195:G3195"/>
    <mergeCell ref="A3196:B3196"/>
    <mergeCell ref="E3200:F3200"/>
    <mergeCell ref="A3201:B3201"/>
    <mergeCell ref="A3186:B3186"/>
    <mergeCell ref="E3189:F3189"/>
    <mergeCell ref="A3190:B3190"/>
    <mergeCell ref="E3192:F3192"/>
    <mergeCell ref="E3193:F3193"/>
    <mergeCell ref="E3179:F3179"/>
    <mergeCell ref="C3180:D3180"/>
    <mergeCell ref="A3181:G3181"/>
    <mergeCell ref="A3182:B3182"/>
    <mergeCell ref="E3185:F3185"/>
    <mergeCell ref="A3171:G3171"/>
    <mergeCell ref="A3172:B3172"/>
    <mergeCell ref="E3175:F3175"/>
    <mergeCell ref="A3176:B3176"/>
    <mergeCell ref="E3178:F3178"/>
    <mergeCell ref="A3146:G3146"/>
    <mergeCell ref="A3147:B3147"/>
    <mergeCell ref="E3168:F3168"/>
    <mergeCell ref="E3169:F3169"/>
    <mergeCell ref="C3170:D3170"/>
    <mergeCell ref="E3140:F3140"/>
    <mergeCell ref="A3141:B3141"/>
    <mergeCell ref="E3143:F3143"/>
    <mergeCell ref="E3144:F3144"/>
    <mergeCell ref="C3145:D3145"/>
    <mergeCell ref="A3130:B3130"/>
    <mergeCell ref="E3133:F3133"/>
    <mergeCell ref="A3134:B3134"/>
    <mergeCell ref="E3136:F3136"/>
    <mergeCell ref="A3137:B3137"/>
    <mergeCell ref="A3123:B3123"/>
    <mergeCell ref="E3126:F3126"/>
    <mergeCell ref="E3127:F3127"/>
    <mergeCell ref="C3128:D3128"/>
    <mergeCell ref="A3129:G3129"/>
    <mergeCell ref="A3116:B3116"/>
    <mergeCell ref="E3119:F3119"/>
    <mergeCell ref="E3120:F3120"/>
    <mergeCell ref="C3121:D3121"/>
    <mergeCell ref="A3122:G3122"/>
    <mergeCell ref="E3104:F3104"/>
    <mergeCell ref="A3105:B3105"/>
    <mergeCell ref="E3111:F3111"/>
    <mergeCell ref="A3112:B3112"/>
    <mergeCell ref="E3115:F3115"/>
    <mergeCell ref="E3097:F3097"/>
    <mergeCell ref="E3098:F3098"/>
    <mergeCell ref="C3099:D3099"/>
    <mergeCell ref="A3100:G3100"/>
    <mergeCell ref="A3101:B3101"/>
    <mergeCell ref="A3082:B3082"/>
    <mergeCell ref="E3085:F3085"/>
    <mergeCell ref="A3086:B3086"/>
    <mergeCell ref="E3093:F3093"/>
    <mergeCell ref="A3094:B3094"/>
    <mergeCell ref="A3076:B3076"/>
    <mergeCell ref="E3078:F3078"/>
    <mergeCell ref="E3079:F3079"/>
    <mergeCell ref="C3080:D3080"/>
    <mergeCell ref="A3081:G3081"/>
    <mergeCell ref="A3067:G3067"/>
    <mergeCell ref="A3068:B3068"/>
    <mergeCell ref="E3071:F3071"/>
    <mergeCell ref="A3072:B3072"/>
    <mergeCell ref="E3075:F3075"/>
    <mergeCell ref="E3061:F3061"/>
    <mergeCell ref="A3062:B3062"/>
    <mergeCell ref="E3064:F3064"/>
    <mergeCell ref="E3065:F3065"/>
    <mergeCell ref="C3066:D3066"/>
    <mergeCell ref="C3052:D3052"/>
    <mergeCell ref="A3053:G3053"/>
    <mergeCell ref="A3054:B3054"/>
    <mergeCell ref="E3057:F3057"/>
    <mergeCell ref="A3058:B3058"/>
    <mergeCell ref="C3036:D3036"/>
    <mergeCell ref="A3037:G3037"/>
    <mergeCell ref="A3038:B3038"/>
    <mergeCell ref="E3050:F3050"/>
    <mergeCell ref="E3051:F3051"/>
    <mergeCell ref="A3026:B3026"/>
    <mergeCell ref="E3029:F3029"/>
    <mergeCell ref="A3030:B3030"/>
    <mergeCell ref="E3034:F3034"/>
    <mergeCell ref="E3035:F3035"/>
    <mergeCell ref="A3019:B3019"/>
    <mergeCell ref="E3022:F3022"/>
    <mergeCell ref="E3023:F3023"/>
    <mergeCell ref="C3024:D3024"/>
    <mergeCell ref="A3025:G3025"/>
    <mergeCell ref="A3009:G3009"/>
    <mergeCell ref="A3010:B3010"/>
    <mergeCell ref="E3013:F3013"/>
    <mergeCell ref="A3014:B3014"/>
    <mergeCell ref="E3018:F3018"/>
    <mergeCell ref="E3002:F3002"/>
    <mergeCell ref="A3003:B3003"/>
    <mergeCell ref="E3006:F3006"/>
    <mergeCell ref="E3007:F3007"/>
    <mergeCell ref="C3008:D3008"/>
    <mergeCell ref="E2996:F2996"/>
    <mergeCell ref="E2997:F2997"/>
    <mergeCell ref="C2998:D2998"/>
    <mergeCell ref="A2999:G2999"/>
    <mergeCell ref="A3000:B3000"/>
    <mergeCell ref="C2988:D2988"/>
    <mergeCell ref="A2989:G2989"/>
    <mergeCell ref="A2990:B2990"/>
    <mergeCell ref="E2993:F2993"/>
    <mergeCell ref="A2994:B2994"/>
    <mergeCell ref="C2982:D2982"/>
    <mergeCell ref="A2983:G2983"/>
    <mergeCell ref="A2984:B2984"/>
    <mergeCell ref="E2986:F2986"/>
    <mergeCell ref="E2987:F2987"/>
    <mergeCell ref="C2975:D2975"/>
    <mergeCell ref="A2976:G2976"/>
    <mergeCell ref="A2977:B2977"/>
    <mergeCell ref="E2980:F2980"/>
    <mergeCell ref="E2981:F2981"/>
    <mergeCell ref="A2967:B2967"/>
    <mergeCell ref="E2970:F2970"/>
    <mergeCell ref="A2971:B2971"/>
    <mergeCell ref="E2973:F2973"/>
    <mergeCell ref="E2974:F2974"/>
    <mergeCell ref="E2960:F2960"/>
    <mergeCell ref="C2961:D2961"/>
    <mergeCell ref="A2962:G2962"/>
    <mergeCell ref="A2963:B2963"/>
    <mergeCell ref="E2966:F2966"/>
    <mergeCell ref="E2952:F2952"/>
    <mergeCell ref="A2953:B2953"/>
    <mergeCell ref="E2956:F2956"/>
    <mergeCell ref="A2957:B2957"/>
    <mergeCell ref="E2959:F2959"/>
    <mergeCell ref="E2945:F2945"/>
    <mergeCell ref="E2946:F2946"/>
    <mergeCell ref="C2947:D2947"/>
    <mergeCell ref="A2948:G2948"/>
    <mergeCell ref="A2949:B2949"/>
    <mergeCell ref="A2930:B2930"/>
    <mergeCell ref="E2933:F2933"/>
    <mergeCell ref="A2934:B2934"/>
    <mergeCell ref="E2941:F2941"/>
    <mergeCell ref="A2942:B2942"/>
    <mergeCell ref="C2928:D2928"/>
    <mergeCell ref="A2929:G2929"/>
    <mergeCell ref="A2907:B2907"/>
    <mergeCell ref="E2910:F2910"/>
    <mergeCell ref="E2911:F2911"/>
    <mergeCell ref="C2912:D2912"/>
    <mergeCell ref="A2913:G2913"/>
    <mergeCell ref="E2901:F2901"/>
    <mergeCell ref="C2902:D2902"/>
    <mergeCell ref="A2903:G2903"/>
    <mergeCell ref="A2904:B2904"/>
    <mergeCell ref="E2906:F2906"/>
    <mergeCell ref="A2914:B2914"/>
    <mergeCell ref="E2926:F2926"/>
    <mergeCell ref="E2927:F2927"/>
    <mergeCell ref="A2891:G2891"/>
    <mergeCell ref="A2892:B2892"/>
    <mergeCell ref="E2895:F2895"/>
    <mergeCell ref="A2896:B2896"/>
    <mergeCell ref="E2900:F2900"/>
    <mergeCell ref="E2884:F2884"/>
    <mergeCell ref="A2885:B2885"/>
    <mergeCell ref="E2888:F2888"/>
    <mergeCell ref="E2889:F2889"/>
    <mergeCell ref="C2890:D2890"/>
    <mergeCell ref="C2874:D2874"/>
    <mergeCell ref="A2875:G2875"/>
    <mergeCell ref="A2876:B2876"/>
    <mergeCell ref="E2879:F2879"/>
    <mergeCell ref="A2880:B2880"/>
    <mergeCell ref="A2866:B2866"/>
    <mergeCell ref="E2869:F2869"/>
    <mergeCell ref="A2870:B2870"/>
    <mergeCell ref="E2872:F2872"/>
    <mergeCell ref="E2873:F2873"/>
    <mergeCell ref="A2860:B2860"/>
    <mergeCell ref="E2862:F2862"/>
    <mergeCell ref="E2863:F2863"/>
    <mergeCell ref="C2864:D2864"/>
    <mergeCell ref="A2865:G2865"/>
    <mergeCell ref="A2853:B2853"/>
    <mergeCell ref="E2856:F2856"/>
    <mergeCell ref="E2857:F2857"/>
    <mergeCell ref="C2858:D2858"/>
    <mergeCell ref="A2859:G2859"/>
    <mergeCell ref="A2846:B2846"/>
    <mergeCell ref="E2849:F2849"/>
    <mergeCell ref="E2850:F2850"/>
    <mergeCell ref="C2851:D2851"/>
    <mergeCell ref="A2852:G2852"/>
    <mergeCell ref="E2840:F2840"/>
    <mergeCell ref="C2841:D2841"/>
    <mergeCell ref="A2842:G2842"/>
    <mergeCell ref="A2843:B2843"/>
    <mergeCell ref="E2845:F2845"/>
    <mergeCell ref="E2827:F2827"/>
    <mergeCell ref="C2828:D2828"/>
    <mergeCell ref="A2829:G2829"/>
    <mergeCell ref="A2830:B2830"/>
    <mergeCell ref="E2839:F2839"/>
    <mergeCell ref="A2818:G2818"/>
    <mergeCell ref="A2819:B2819"/>
    <mergeCell ref="E2822:F2822"/>
    <mergeCell ref="A2823:B2823"/>
    <mergeCell ref="E2826:F2826"/>
    <mergeCell ref="E2811:F2811"/>
    <mergeCell ref="A2812:B2812"/>
    <mergeCell ref="E2815:F2815"/>
    <mergeCell ref="E2816:F2816"/>
    <mergeCell ref="C2817:D2817"/>
    <mergeCell ref="C2807:D2807"/>
    <mergeCell ref="A2808:G2808"/>
    <mergeCell ref="A2809:B2809"/>
    <mergeCell ref="E2793:F2793"/>
    <mergeCell ref="E2794:F2794"/>
    <mergeCell ref="C2795:D2795"/>
    <mergeCell ref="A2796:G2796"/>
    <mergeCell ref="A2802:B2802"/>
    <mergeCell ref="E2805:F2805"/>
    <mergeCell ref="E2806:F2806"/>
    <mergeCell ref="C2785:D2785"/>
    <mergeCell ref="A2786:G2786"/>
    <mergeCell ref="A2787:B2787"/>
    <mergeCell ref="E2789:F2789"/>
    <mergeCell ref="A2790:B2790"/>
    <mergeCell ref="A2776:B2776"/>
    <mergeCell ref="E2779:F2779"/>
    <mergeCell ref="A2780:B2780"/>
    <mergeCell ref="E2783:F2783"/>
    <mergeCell ref="E2784:F2784"/>
    <mergeCell ref="A2767:B2767"/>
    <mergeCell ref="E2772:F2772"/>
    <mergeCell ref="E2773:F2773"/>
    <mergeCell ref="C2774:D2774"/>
    <mergeCell ref="A2775:G2775"/>
    <mergeCell ref="A2797:B2797"/>
    <mergeCell ref="E2801:F2801"/>
    <mergeCell ref="A2759:B2759"/>
    <mergeCell ref="E2763:F2763"/>
    <mergeCell ref="E2764:F2764"/>
    <mergeCell ref="C2765:D2765"/>
    <mergeCell ref="A2766:G2766"/>
    <mergeCell ref="A2753:B2753"/>
    <mergeCell ref="E2755:F2755"/>
    <mergeCell ref="E2756:F2756"/>
    <mergeCell ref="C2757:D2757"/>
    <mergeCell ref="A2758:G2758"/>
    <mergeCell ref="E2747:F2747"/>
    <mergeCell ref="C2748:D2748"/>
    <mergeCell ref="A2749:G2749"/>
    <mergeCell ref="A2750:B2750"/>
    <mergeCell ref="E2752:F2752"/>
    <mergeCell ref="E2740:F2740"/>
    <mergeCell ref="C2741:D2741"/>
    <mergeCell ref="A2742:G2742"/>
    <mergeCell ref="A2743:B2743"/>
    <mergeCell ref="E2746:F2746"/>
    <mergeCell ref="A2729:B2729"/>
    <mergeCell ref="E2734:F2734"/>
    <mergeCell ref="A2735:B2735"/>
    <mergeCell ref="E2739:F2739"/>
    <mergeCell ref="E2725:F2725"/>
    <mergeCell ref="E2726:F2726"/>
    <mergeCell ref="C2727:D2727"/>
    <mergeCell ref="A2728:G2728"/>
    <mergeCell ref="C2717:D2717"/>
    <mergeCell ref="A2718:G2718"/>
    <mergeCell ref="A2719:B2719"/>
    <mergeCell ref="E2704:F2704"/>
    <mergeCell ref="E2705:F2705"/>
    <mergeCell ref="C2706:D2706"/>
    <mergeCell ref="A2707:G2707"/>
    <mergeCell ref="A2708:B2708"/>
    <mergeCell ref="E2711:F2711"/>
    <mergeCell ref="A2712:B2712"/>
    <mergeCell ref="E2715:F2715"/>
    <mergeCell ref="E2716:F2716"/>
    <mergeCell ref="C2695:D2695"/>
    <mergeCell ref="A2696:G2696"/>
    <mergeCell ref="A2697:B2697"/>
    <mergeCell ref="E2700:F2700"/>
    <mergeCell ref="A2701:B2701"/>
    <mergeCell ref="A2686:B2686"/>
    <mergeCell ref="E2689:F2689"/>
    <mergeCell ref="A2690:B2690"/>
    <mergeCell ref="E2693:F2693"/>
    <mergeCell ref="E2694:F2694"/>
    <mergeCell ref="A2680:B2680"/>
    <mergeCell ref="E2682:F2682"/>
    <mergeCell ref="E2683:F2683"/>
    <mergeCell ref="C2684:D2684"/>
    <mergeCell ref="A2685:G2685"/>
    <mergeCell ref="A2675:G2675"/>
    <mergeCell ref="A2676:B2676"/>
    <mergeCell ref="E2679:F2679"/>
    <mergeCell ref="E2668:F2668"/>
    <mergeCell ref="A2669:B2669"/>
    <mergeCell ref="E2672:F2672"/>
    <mergeCell ref="E2673:F2673"/>
    <mergeCell ref="C2674:D2674"/>
    <mergeCell ref="E2659:F2659"/>
    <mergeCell ref="E2660:F2660"/>
    <mergeCell ref="C2661:D2661"/>
    <mergeCell ref="A2662:G2662"/>
    <mergeCell ref="A2663:B2663"/>
    <mergeCell ref="C2648:D2648"/>
    <mergeCell ref="A2649:G2649"/>
    <mergeCell ref="A2650:B2650"/>
    <mergeCell ref="E2655:F2655"/>
    <mergeCell ref="A2656:B2656"/>
    <mergeCell ref="A2637:B2637"/>
    <mergeCell ref="E2642:F2642"/>
    <mergeCell ref="A2643:B2643"/>
    <mergeCell ref="E2646:F2646"/>
    <mergeCell ref="E2647:F2647"/>
    <mergeCell ref="A2630:B2630"/>
    <mergeCell ref="E2633:F2633"/>
    <mergeCell ref="E2634:F2634"/>
    <mergeCell ref="C2635:D2635"/>
    <mergeCell ref="A2636:G2636"/>
    <mergeCell ref="E2623:F2623"/>
    <mergeCell ref="C2624:D2624"/>
    <mergeCell ref="A2625:G2625"/>
    <mergeCell ref="A2626:B2626"/>
    <mergeCell ref="E2629:F2629"/>
    <mergeCell ref="A2614:G2614"/>
    <mergeCell ref="A2615:B2615"/>
    <mergeCell ref="E2618:F2618"/>
    <mergeCell ref="A2619:B2619"/>
    <mergeCell ref="E2622:F2622"/>
    <mergeCell ref="E2607:F2607"/>
    <mergeCell ref="A2608:B2608"/>
    <mergeCell ref="E2611:F2611"/>
    <mergeCell ref="E2612:F2612"/>
    <mergeCell ref="C2613:D2613"/>
    <mergeCell ref="E2598:F2598"/>
    <mergeCell ref="E2599:F2599"/>
    <mergeCell ref="C2600:D2600"/>
    <mergeCell ref="A2601:G2601"/>
    <mergeCell ref="A2602:B2602"/>
    <mergeCell ref="C2587:D2587"/>
    <mergeCell ref="A2588:G2588"/>
    <mergeCell ref="A2589:B2589"/>
    <mergeCell ref="E2594:F2594"/>
    <mergeCell ref="A2595:B2595"/>
    <mergeCell ref="C2574:D2574"/>
    <mergeCell ref="A2575:G2575"/>
    <mergeCell ref="C2548:D2548"/>
    <mergeCell ref="A2562:G2562"/>
    <mergeCell ref="A2537:B2537"/>
    <mergeCell ref="E2542:F2542"/>
    <mergeCell ref="A2543:B2543"/>
    <mergeCell ref="E2546:F2546"/>
    <mergeCell ref="E2547:F2547"/>
    <mergeCell ref="A2556:B2556"/>
    <mergeCell ref="E2559:F2559"/>
    <mergeCell ref="E2560:F2560"/>
    <mergeCell ref="C2561:D2561"/>
    <mergeCell ref="A2536:G2536"/>
    <mergeCell ref="E2534:F2534"/>
    <mergeCell ref="C2535:D2535"/>
    <mergeCell ref="A2549:G2549"/>
    <mergeCell ref="A2550:B2550"/>
    <mergeCell ref="E2555:F2555"/>
    <mergeCell ref="A2523:G2523"/>
    <mergeCell ref="A2524:B2524"/>
    <mergeCell ref="E2529:F2529"/>
    <mergeCell ref="A2530:B2530"/>
    <mergeCell ref="E2533:F2533"/>
    <mergeCell ref="E2516:F2516"/>
    <mergeCell ref="A2517:B2517"/>
    <mergeCell ref="E2520:F2520"/>
    <mergeCell ref="E2521:F2521"/>
    <mergeCell ref="C2522:D2522"/>
    <mergeCell ref="E2507:F2507"/>
    <mergeCell ref="E2508:F2508"/>
    <mergeCell ref="C2509:D2509"/>
    <mergeCell ref="A2510:G2510"/>
    <mergeCell ref="A2511:B2511"/>
    <mergeCell ref="C2496:D2496"/>
    <mergeCell ref="A2497:G2497"/>
    <mergeCell ref="A2498:B2498"/>
    <mergeCell ref="E2503:F2503"/>
    <mergeCell ref="A2504:B2504"/>
    <mergeCell ref="A2485:B2485"/>
    <mergeCell ref="E2490:F2490"/>
    <mergeCell ref="A2491:B2491"/>
    <mergeCell ref="E2494:F2494"/>
    <mergeCell ref="E2495:F2495"/>
    <mergeCell ref="A2478:B2478"/>
    <mergeCell ref="E2481:F2481"/>
    <mergeCell ref="E2482:F2482"/>
    <mergeCell ref="C2483:D2483"/>
    <mergeCell ref="A2484:G2484"/>
    <mergeCell ref="E2469:F2469"/>
    <mergeCell ref="C2470:D2470"/>
    <mergeCell ref="A2471:G2471"/>
    <mergeCell ref="A2472:B2472"/>
    <mergeCell ref="E2477:F2477"/>
    <mergeCell ref="A2460:G2460"/>
    <mergeCell ref="A2461:B2461"/>
    <mergeCell ref="E2464:F2464"/>
    <mergeCell ref="A2465:B2465"/>
    <mergeCell ref="E2468:F2468"/>
    <mergeCell ref="E2453:F2453"/>
    <mergeCell ref="A2454:B2454"/>
    <mergeCell ref="E2457:F2457"/>
    <mergeCell ref="E2458:F2458"/>
    <mergeCell ref="C2459:D2459"/>
    <mergeCell ref="E2446:F2446"/>
    <mergeCell ref="E2447:F2447"/>
    <mergeCell ref="C2448:D2448"/>
    <mergeCell ref="A2449:G2449"/>
    <mergeCell ref="A2450:B2450"/>
    <mergeCell ref="C2437:D2437"/>
    <mergeCell ref="A2438:G2438"/>
    <mergeCell ref="A2439:B2439"/>
    <mergeCell ref="E2442:F2442"/>
    <mergeCell ref="A2443:B2443"/>
    <mergeCell ref="C2431:D2431"/>
    <mergeCell ref="A2432:G2432"/>
    <mergeCell ref="A2433:B2433"/>
    <mergeCell ref="E2435:F2435"/>
    <mergeCell ref="E2436:F2436"/>
    <mergeCell ref="A2420:B2420"/>
    <mergeCell ref="E2425:F2425"/>
    <mergeCell ref="A2426:B2426"/>
    <mergeCell ref="E2429:F2429"/>
    <mergeCell ref="E2430:F2430"/>
    <mergeCell ref="A2410:B2410"/>
    <mergeCell ref="E2416:F2416"/>
    <mergeCell ref="E2417:F2417"/>
    <mergeCell ref="C2418:D2418"/>
    <mergeCell ref="A2419:G2419"/>
    <mergeCell ref="E2397:F2397"/>
    <mergeCell ref="A2398:B2398"/>
    <mergeCell ref="E2405:F2405"/>
    <mergeCell ref="A2406:B2406"/>
    <mergeCell ref="E2409:F2409"/>
    <mergeCell ref="E2390:F2390"/>
    <mergeCell ref="E2391:F2391"/>
    <mergeCell ref="C2392:D2392"/>
    <mergeCell ref="A2393:G2393"/>
    <mergeCell ref="A2394:B2394"/>
    <mergeCell ref="C2379:D2379"/>
    <mergeCell ref="A2380:G2380"/>
    <mergeCell ref="A2381:B2381"/>
    <mergeCell ref="E2386:F2386"/>
    <mergeCell ref="A2387:B2387"/>
    <mergeCell ref="C2373:D2373"/>
    <mergeCell ref="A2374:G2374"/>
    <mergeCell ref="A2375:B2375"/>
    <mergeCell ref="E2377:F2377"/>
    <mergeCell ref="E2378:F2378"/>
    <mergeCell ref="C2366:D2366"/>
    <mergeCell ref="A2367:G2367"/>
    <mergeCell ref="A2368:B2368"/>
    <mergeCell ref="E2371:F2371"/>
    <mergeCell ref="E2372:F2372"/>
    <mergeCell ref="A2356:B2356"/>
    <mergeCell ref="E2360:F2360"/>
    <mergeCell ref="A2361:B2361"/>
    <mergeCell ref="E2364:F2364"/>
    <mergeCell ref="E2365:F2365"/>
    <mergeCell ref="A2349:B2349"/>
    <mergeCell ref="E2352:F2352"/>
    <mergeCell ref="E2353:F2353"/>
    <mergeCell ref="C2354:D2354"/>
    <mergeCell ref="A2355:G2355"/>
    <mergeCell ref="E2340:F2340"/>
    <mergeCell ref="C2341:D2341"/>
    <mergeCell ref="A2342:G2342"/>
    <mergeCell ref="A2343:B2343"/>
    <mergeCell ref="E2348:F2348"/>
    <mergeCell ref="A2329:G2329"/>
    <mergeCell ref="A2330:B2330"/>
    <mergeCell ref="E2335:F2335"/>
    <mergeCell ref="A2336:B2336"/>
    <mergeCell ref="E2339:F2339"/>
    <mergeCell ref="E2322:F2322"/>
    <mergeCell ref="A2323:B2323"/>
    <mergeCell ref="E2326:F2326"/>
    <mergeCell ref="E2327:F2327"/>
    <mergeCell ref="C2328:D2328"/>
    <mergeCell ref="E2314:F2314"/>
    <mergeCell ref="C2315:D2315"/>
    <mergeCell ref="A2316:G2316"/>
    <mergeCell ref="A2317:B2317"/>
    <mergeCell ref="E2301:F2301"/>
    <mergeCell ref="E2302:F2302"/>
    <mergeCell ref="C2303:D2303"/>
    <mergeCell ref="A2304:G2304"/>
    <mergeCell ref="C2291:D2291"/>
    <mergeCell ref="A2292:G2292"/>
    <mergeCell ref="A2293:B2293"/>
    <mergeCell ref="E2297:F2297"/>
    <mergeCell ref="A2298:B2298"/>
    <mergeCell ref="A2280:B2280"/>
    <mergeCell ref="E2285:F2285"/>
    <mergeCell ref="A2286:B2286"/>
    <mergeCell ref="E2289:F2289"/>
    <mergeCell ref="E2290:F2290"/>
    <mergeCell ref="E2277:F2277"/>
    <mergeCell ref="C2278:D2278"/>
    <mergeCell ref="A2279:G2279"/>
    <mergeCell ref="A2267:G2267"/>
    <mergeCell ref="A2268:B2268"/>
    <mergeCell ref="E2272:F2272"/>
    <mergeCell ref="A2273:B2273"/>
    <mergeCell ref="E2276:F2276"/>
    <mergeCell ref="E2260:F2260"/>
    <mergeCell ref="A2261:B2261"/>
    <mergeCell ref="E2264:F2264"/>
    <mergeCell ref="E2265:F2265"/>
    <mergeCell ref="C2266:D2266"/>
    <mergeCell ref="E2252:F2252"/>
    <mergeCell ref="E2253:F2253"/>
    <mergeCell ref="C2254:D2254"/>
    <mergeCell ref="A2255:G2255"/>
    <mergeCell ref="A2256:B2256"/>
    <mergeCell ref="C2241:D2241"/>
    <mergeCell ref="A2242:G2242"/>
    <mergeCell ref="A2243:B2243"/>
    <mergeCell ref="E2248:F2248"/>
    <mergeCell ref="A2249:B2249"/>
    <mergeCell ref="A2231:B2231"/>
    <mergeCell ref="E2235:F2235"/>
    <mergeCell ref="A2236:B2236"/>
    <mergeCell ref="E2239:F2239"/>
    <mergeCell ref="E2240:F2240"/>
    <mergeCell ref="A2224:B2224"/>
    <mergeCell ref="E2227:F2227"/>
    <mergeCell ref="E2228:F2228"/>
    <mergeCell ref="C2229:D2229"/>
    <mergeCell ref="A2230:G2230"/>
    <mergeCell ref="E2215:F2215"/>
    <mergeCell ref="C2216:D2216"/>
    <mergeCell ref="A2217:G2217"/>
    <mergeCell ref="A2218:B2218"/>
    <mergeCell ref="E2223:F2223"/>
    <mergeCell ref="A2206:G2206"/>
    <mergeCell ref="A2207:B2207"/>
    <mergeCell ref="E2210:F2210"/>
    <mergeCell ref="A2211:B2211"/>
    <mergeCell ref="E2214:F2214"/>
    <mergeCell ref="E2199:F2199"/>
    <mergeCell ref="A2200:B2200"/>
    <mergeCell ref="E2203:F2203"/>
    <mergeCell ref="E2204:F2204"/>
    <mergeCell ref="C2205:D2205"/>
    <mergeCell ref="E2192:F2192"/>
    <mergeCell ref="E2193:F2193"/>
    <mergeCell ref="C2194:D2194"/>
    <mergeCell ref="A2195:G2195"/>
    <mergeCell ref="A2196:B2196"/>
    <mergeCell ref="C2183:D2183"/>
    <mergeCell ref="A2184:G2184"/>
    <mergeCell ref="A2185:B2185"/>
    <mergeCell ref="E2188:F2188"/>
    <mergeCell ref="A2189:B2189"/>
    <mergeCell ref="A2175:B2175"/>
    <mergeCell ref="E2178:F2178"/>
    <mergeCell ref="A2179:B2179"/>
    <mergeCell ref="E2181:F2181"/>
    <mergeCell ref="E2182:F2182"/>
    <mergeCell ref="A2169:B2169"/>
    <mergeCell ref="E2171:F2171"/>
    <mergeCell ref="E2172:F2172"/>
    <mergeCell ref="C2173:D2173"/>
    <mergeCell ref="A2174:G2174"/>
    <mergeCell ref="E2162:F2162"/>
    <mergeCell ref="C2163:D2163"/>
    <mergeCell ref="A2164:G2164"/>
    <mergeCell ref="A2165:B2165"/>
    <mergeCell ref="E2168:F2168"/>
    <mergeCell ref="A2154:G2154"/>
    <mergeCell ref="A2155:B2155"/>
    <mergeCell ref="E2157:F2157"/>
    <mergeCell ref="A2158:B2158"/>
    <mergeCell ref="E2161:F2161"/>
    <mergeCell ref="E2147:F2147"/>
    <mergeCell ref="A2148:B2148"/>
    <mergeCell ref="E2151:F2151"/>
    <mergeCell ref="E2152:F2152"/>
    <mergeCell ref="C2153:D2153"/>
    <mergeCell ref="E2141:F2141"/>
    <mergeCell ref="E2142:F2142"/>
    <mergeCell ref="C2143:D2143"/>
    <mergeCell ref="A2144:G2144"/>
    <mergeCell ref="A2145:B2145"/>
    <mergeCell ref="C2133:D2133"/>
    <mergeCell ref="A2134:G2134"/>
    <mergeCell ref="A2135:B2135"/>
    <mergeCell ref="E2137:F2137"/>
    <mergeCell ref="A2138:B2138"/>
    <mergeCell ref="A2125:B2125"/>
    <mergeCell ref="E2127:F2127"/>
    <mergeCell ref="A2128:B2128"/>
    <mergeCell ref="E2131:F2131"/>
    <mergeCell ref="E2132:F2132"/>
    <mergeCell ref="A2118:B2118"/>
    <mergeCell ref="E2121:F2121"/>
    <mergeCell ref="E2122:F2122"/>
    <mergeCell ref="C2123:D2123"/>
    <mergeCell ref="A2124:G2124"/>
    <mergeCell ref="E2112:F2112"/>
    <mergeCell ref="C2113:D2113"/>
    <mergeCell ref="A2114:G2114"/>
    <mergeCell ref="A2115:B2115"/>
    <mergeCell ref="E2117:F2117"/>
    <mergeCell ref="A2103:G2103"/>
    <mergeCell ref="A2104:B2104"/>
    <mergeCell ref="E2107:F2107"/>
    <mergeCell ref="A2108:B2108"/>
    <mergeCell ref="E2111:F2111"/>
    <mergeCell ref="E2096:F2096"/>
    <mergeCell ref="A2097:B2097"/>
    <mergeCell ref="E2100:F2100"/>
    <mergeCell ref="E2101:F2101"/>
    <mergeCell ref="C2102:D2102"/>
    <mergeCell ref="E2089:F2089"/>
    <mergeCell ref="E2090:F2090"/>
    <mergeCell ref="C2091:D2091"/>
    <mergeCell ref="A2092:G2092"/>
    <mergeCell ref="A2093:B2093"/>
    <mergeCell ref="C2081:D2081"/>
    <mergeCell ref="A2082:G2082"/>
    <mergeCell ref="A2083:B2083"/>
    <mergeCell ref="E2085:F2085"/>
    <mergeCell ref="A2086:B2086"/>
    <mergeCell ref="A2073:B2073"/>
    <mergeCell ref="E2075:F2075"/>
    <mergeCell ref="A2076:B2076"/>
    <mergeCell ref="E2079:F2079"/>
    <mergeCell ref="E2080:F2080"/>
    <mergeCell ref="A2066:B2066"/>
    <mergeCell ref="E2069:F2069"/>
    <mergeCell ref="E2070:F2070"/>
    <mergeCell ref="C2071:D2071"/>
    <mergeCell ref="A2072:G2072"/>
    <mergeCell ref="E2058:F2058"/>
    <mergeCell ref="C2059:D2059"/>
    <mergeCell ref="A2060:G2060"/>
    <mergeCell ref="A2061:B2061"/>
    <mergeCell ref="E2065:F2065"/>
    <mergeCell ref="E2050:F2050"/>
    <mergeCell ref="A2051:B2051"/>
    <mergeCell ref="E2054:F2054"/>
    <mergeCell ref="A2055:B2055"/>
    <mergeCell ref="E2057:F2057"/>
    <mergeCell ref="E2043:F2043"/>
    <mergeCell ref="E2044:F2044"/>
    <mergeCell ref="C2045:D2045"/>
    <mergeCell ref="A2046:G2046"/>
    <mergeCell ref="A2047:B2047"/>
    <mergeCell ref="A2029:B2029"/>
    <mergeCell ref="E2034:F2034"/>
    <mergeCell ref="A2035:B2035"/>
    <mergeCell ref="E2039:F2039"/>
    <mergeCell ref="A2040:B2040"/>
    <mergeCell ref="A2022:B2022"/>
    <mergeCell ref="E2025:F2025"/>
    <mergeCell ref="E2026:F2026"/>
    <mergeCell ref="C2027:D2027"/>
    <mergeCell ref="A2028:G2028"/>
    <mergeCell ref="A2010:G2010"/>
    <mergeCell ref="A2011:B2011"/>
    <mergeCell ref="E2016:F2016"/>
    <mergeCell ref="A2017:B2017"/>
    <mergeCell ref="E2021:F2021"/>
    <mergeCell ref="E2003:F2003"/>
    <mergeCell ref="A2004:B2004"/>
    <mergeCell ref="E2007:F2007"/>
    <mergeCell ref="E2008:F2008"/>
    <mergeCell ref="C2009:D2009"/>
    <mergeCell ref="C1998:D1998"/>
    <mergeCell ref="A1999:G1999"/>
    <mergeCell ref="A2000:B2000"/>
    <mergeCell ref="A1989:B1989"/>
    <mergeCell ref="E1992:F1992"/>
    <mergeCell ref="A1993:B1993"/>
    <mergeCell ref="E1996:F1996"/>
    <mergeCell ref="E1997:F1997"/>
    <mergeCell ref="E1986:F1986"/>
    <mergeCell ref="C1987:D1987"/>
    <mergeCell ref="A1988:G1988"/>
    <mergeCell ref="A1978:G1978"/>
    <mergeCell ref="A1979:B1979"/>
    <mergeCell ref="E1981:F1981"/>
    <mergeCell ref="A1982:B1982"/>
    <mergeCell ref="E1985:F1985"/>
    <mergeCell ref="A1967:G1967"/>
    <mergeCell ref="A1968:B1968"/>
    <mergeCell ref="E1975:F1975"/>
    <mergeCell ref="E1976:F1976"/>
    <mergeCell ref="C1977:D1977"/>
    <mergeCell ref="E1960:F1960"/>
    <mergeCell ref="A1961:B1961"/>
    <mergeCell ref="E1964:F1964"/>
    <mergeCell ref="E1965:F1965"/>
    <mergeCell ref="C1966:D1966"/>
    <mergeCell ref="E1953:F1953"/>
    <mergeCell ref="E1954:F1954"/>
    <mergeCell ref="C1955:D1955"/>
    <mergeCell ref="A1956:G1956"/>
    <mergeCell ref="A1957:B1957"/>
    <mergeCell ref="A1940:B1940"/>
    <mergeCell ref="E1945:F1945"/>
    <mergeCell ref="A1946:B1946"/>
    <mergeCell ref="E1950:F1950"/>
    <mergeCell ref="A1951:B1951"/>
    <mergeCell ref="A1934:B1934"/>
    <mergeCell ref="E1936:F1936"/>
    <mergeCell ref="E1937:F1937"/>
    <mergeCell ref="C1938:D1938"/>
    <mergeCell ref="A1939:G1939"/>
    <mergeCell ref="A1927:B1927"/>
    <mergeCell ref="E1930:F1930"/>
    <mergeCell ref="E1931:F1931"/>
    <mergeCell ref="C1932:D1932"/>
    <mergeCell ref="A1933:G1933"/>
    <mergeCell ref="E1920:F1920"/>
    <mergeCell ref="C1921:D1921"/>
    <mergeCell ref="A1922:G1922"/>
    <mergeCell ref="A1923:B1923"/>
    <mergeCell ref="E1926:F1926"/>
    <mergeCell ref="A1910:G1910"/>
    <mergeCell ref="A1911:B1911"/>
    <mergeCell ref="E1915:F1915"/>
    <mergeCell ref="A1916:B1916"/>
    <mergeCell ref="E1919:F1919"/>
    <mergeCell ref="E1904:F1904"/>
    <mergeCell ref="A1905:B1905"/>
    <mergeCell ref="E1907:F1907"/>
    <mergeCell ref="E1908:F1908"/>
    <mergeCell ref="C1909:D1909"/>
    <mergeCell ref="E1897:F1897"/>
    <mergeCell ref="E1898:F1898"/>
    <mergeCell ref="C1899:D1899"/>
    <mergeCell ref="A1900:G1900"/>
    <mergeCell ref="A1901:B1901"/>
    <mergeCell ref="A1887:B1887"/>
    <mergeCell ref="E1890:F1890"/>
    <mergeCell ref="A1891:B1891"/>
    <mergeCell ref="E1894:F1894"/>
    <mergeCell ref="A1895:B1895"/>
    <mergeCell ref="A1880:B1880"/>
    <mergeCell ref="E1883:F1883"/>
    <mergeCell ref="E1884:F1884"/>
    <mergeCell ref="C1885:D1885"/>
    <mergeCell ref="A1886:G1886"/>
    <mergeCell ref="E1873:F1873"/>
    <mergeCell ref="C1874:D1874"/>
    <mergeCell ref="A1875:G1875"/>
    <mergeCell ref="A1876:B1876"/>
    <mergeCell ref="E1879:F1879"/>
    <mergeCell ref="E1865:F1865"/>
    <mergeCell ref="A1866:B1866"/>
    <mergeCell ref="E1869:F1869"/>
    <mergeCell ref="A1870:B1870"/>
    <mergeCell ref="E1872:F1872"/>
    <mergeCell ref="E1859:F1859"/>
    <mergeCell ref="E1860:F1860"/>
    <mergeCell ref="C1861:D1861"/>
    <mergeCell ref="A1862:G1862"/>
    <mergeCell ref="A1863:B1863"/>
    <mergeCell ref="C1851:D1851"/>
    <mergeCell ref="A1852:G1852"/>
    <mergeCell ref="A1853:B1853"/>
    <mergeCell ref="E1856:F1856"/>
    <mergeCell ref="A1857:B1857"/>
    <mergeCell ref="A1843:B1843"/>
    <mergeCell ref="E1845:F1845"/>
    <mergeCell ref="A1846:B1846"/>
    <mergeCell ref="E1849:F1849"/>
    <mergeCell ref="E1850:F1850"/>
    <mergeCell ref="A1835:B1835"/>
    <mergeCell ref="E1839:F1839"/>
    <mergeCell ref="E1840:F1840"/>
    <mergeCell ref="C1841:D1841"/>
    <mergeCell ref="A1842:G1842"/>
    <mergeCell ref="A1824:G1824"/>
    <mergeCell ref="A1825:B1825"/>
    <mergeCell ref="E1829:F1829"/>
    <mergeCell ref="A1830:B1830"/>
    <mergeCell ref="E1834:F1834"/>
    <mergeCell ref="E1818:F1818"/>
    <mergeCell ref="A1819:B1819"/>
    <mergeCell ref="E1821:F1821"/>
    <mergeCell ref="E1822:F1822"/>
    <mergeCell ref="C1823:D1823"/>
    <mergeCell ref="A1811:B1811"/>
    <mergeCell ref="E1814:F1814"/>
    <mergeCell ref="A1815:B1815"/>
    <mergeCell ref="A1805:B1805"/>
    <mergeCell ref="E1807:F1807"/>
    <mergeCell ref="E1808:F1808"/>
    <mergeCell ref="C1809:D1809"/>
    <mergeCell ref="A1810:G1810"/>
    <mergeCell ref="E1798:F1798"/>
    <mergeCell ref="C1799:D1799"/>
    <mergeCell ref="A1800:G1800"/>
    <mergeCell ref="A1801:B1801"/>
    <mergeCell ref="E1804:F1804"/>
    <mergeCell ref="A1790:G1790"/>
    <mergeCell ref="A1791:B1791"/>
    <mergeCell ref="E1794:F1794"/>
    <mergeCell ref="A1795:B1795"/>
    <mergeCell ref="E1797:F1797"/>
    <mergeCell ref="E1784:F1784"/>
    <mergeCell ref="A1785:B1785"/>
    <mergeCell ref="E1787:F1787"/>
    <mergeCell ref="E1788:F1788"/>
    <mergeCell ref="C1789:D1789"/>
    <mergeCell ref="E1777:F1777"/>
    <mergeCell ref="E1778:F1778"/>
    <mergeCell ref="C1779:D1779"/>
    <mergeCell ref="A1780:G1780"/>
    <mergeCell ref="A1781:B1781"/>
    <mergeCell ref="A1771:B1771"/>
    <mergeCell ref="E1774:F1774"/>
    <mergeCell ref="A1775:B1775"/>
    <mergeCell ref="A1765:B1765"/>
    <mergeCell ref="E1767:F1767"/>
    <mergeCell ref="E1768:F1768"/>
    <mergeCell ref="C1769:D1769"/>
    <mergeCell ref="A1770:G1770"/>
    <mergeCell ref="E1745:F1745"/>
    <mergeCell ref="C1746:D1746"/>
    <mergeCell ref="A1760:G1760"/>
    <mergeCell ref="A1761:B1761"/>
    <mergeCell ref="E1764:F1764"/>
    <mergeCell ref="E1754:F1754"/>
    <mergeCell ref="A1755:B1755"/>
    <mergeCell ref="E1757:F1757"/>
    <mergeCell ref="E1758:F1758"/>
    <mergeCell ref="C1759:D1759"/>
    <mergeCell ref="E1735:F1735"/>
    <mergeCell ref="C1736:D1736"/>
    <mergeCell ref="A1737:G1737"/>
    <mergeCell ref="A1738:B1738"/>
    <mergeCell ref="E1744:F1744"/>
    <mergeCell ref="E1726:F1726"/>
    <mergeCell ref="A1727:B1727"/>
    <mergeCell ref="E1730:F1730"/>
    <mergeCell ref="A1731:B1731"/>
    <mergeCell ref="E1734:F1734"/>
    <mergeCell ref="E1719:F1719"/>
    <mergeCell ref="E1720:F1720"/>
    <mergeCell ref="C1721:D1721"/>
    <mergeCell ref="A1722:G1722"/>
    <mergeCell ref="A1723:B1723"/>
    <mergeCell ref="E1713:F1713"/>
    <mergeCell ref="E1714:F1714"/>
    <mergeCell ref="C1715:D1715"/>
    <mergeCell ref="A1716:G1716"/>
    <mergeCell ref="A1717:B1717"/>
    <mergeCell ref="C1659:D1659"/>
    <mergeCell ref="A1660:G1660"/>
    <mergeCell ref="A1645:G1645"/>
    <mergeCell ref="A1646:B1646"/>
    <mergeCell ref="E1649:F1649"/>
    <mergeCell ref="A1650:B1650"/>
    <mergeCell ref="E1653:F1653"/>
    <mergeCell ref="C1702:D1702"/>
    <mergeCell ref="A1703:G1703"/>
    <mergeCell ref="A1704:B1704"/>
    <mergeCell ref="E1709:F1709"/>
    <mergeCell ref="A1710:B1710"/>
    <mergeCell ref="A1690:B1690"/>
    <mergeCell ref="E1696:F1696"/>
    <mergeCell ref="A1697:B1697"/>
    <mergeCell ref="E1700:F1700"/>
    <mergeCell ref="E1701:F1701"/>
    <mergeCell ref="E1683:F1683"/>
    <mergeCell ref="C1684:D1684"/>
    <mergeCell ref="A1685:G1685"/>
    <mergeCell ref="A1686:B1686"/>
    <mergeCell ref="E1689:F1689"/>
    <mergeCell ref="A1676:B1676"/>
    <mergeCell ref="E1678:F1678"/>
    <mergeCell ref="A1679:B1679"/>
    <mergeCell ref="E1682:F1682"/>
    <mergeCell ref="C1644:D1644"/>
    <mergeCell ref="A1747:G1747"/>
    <mergeCell ref="A1748:B1748"/>
    <mergeCell ref="E1750:F1750"/>
    <mergeCell ref="A1751:B1751"/>
    <mergeCell ref="C1628:D1628"/>
    <mergeCell ref="A1629:G1629"/>
    <mergeCell ref="A1630:B1630"/>
    <mergeCell ref="C1622:D1622"/>
    <mergeCell ref="A1623:G1623"/>
    <mergeCell ref="A1624:B1624"/>
    <mergeCell ref="E1626:F1626"/>
    <mergeCell ref="E1627:F1627"/>
    <mergeCell ref="C1610:D1610"/>
    <mergeCell ref="A1611:G1611"/>
    <mergeCell ref="A1612:B1612"/>
    <mergeCell ref="E1616:F1616"/>
    <mergeCell ref="A1617:B1617"/>
    <mergeCell ref="E1620:F1620"/>
    <mergeCell ref="E1621:F1621"/>
    <mergeCell ref="E1672:F1672"/>
    <mergeCell ref="E1673:F1673"/>
    <mergeCell ref="C1674:D1674"/>
    <mergeCell ref="A1675:G1675"/>
    <mergeCell ref="A1661:B1661"/>
    <mergeCell ref="E1664:F1664"/>
    <mergeCell ref="A1665:B1665"/>
    <mergeCell ref="E1668:F1668"/>
    <mergeCell ref="A1669:B1669"/>
    <mergeCell ref="A1654:B1654"/>
    <mergeCell ref="E1657:F1657"/>
    <mergeCell ref="E1658:F1658"/>
    <mergeCell ref="A1602:B1602"/>
    <mergeCell ref="E1605:F1605"/>
    <mergeCell ref="A1606:B1606"/>
    <mergeCell ref="E1608:F1608"/>
    <mergeCell ref="E1609:F1609"/>
    <mergeCell ref="E1596:F1596"/>
    <mergeCell ref="C1597:D1597"/>
    <mergeCell ref="A1598:G1598"/>
    <mergeCell ref="A1599:B1599"/>
    <mergeCell ref="E1601:F1601"/>
    <mergeCell ref="E1590:F1590"/>
    <mergeCell ref="C1591:D1591"/>
    <mergeCell ref="A1592:G1592"/>
    <mergeCell ref="A1593:B1593"/>
    <mergeCell ref="E1595:F1595"/>
    <mergeCell ref="A1579:B1579"/>
    <mergeCell ref="E1584:F1584"/>
    <mergeCell ref="A1585:B1585"/>
    <mergeCell ref="E1589:F1589"/>
    <mergeCell ref="E1571:F1571"/>
    <mergeCell ref="E1576:F1576"/>
    <mergeCell ref="C1577:D1577"/>
    <mergeCell ref="A1578:G1578"/>
    <mergeCell ref="E1565:F1565"/>
    <mergeCell ref="E1566:F1566"/>
    <mergeCell ref="C1567:D1567"/>
    <mergeCell ref="A1568:G1568"/>
    <mergeCell ref="A1569:B1569"/>
    <mergeCell ref="A1555:B1555"/>
    <mergeCell ref="E1558:F1558"/>
    <mergeCell ref="A1559:B1559"/>
    <mergeCell ref="E1562:F1562"/>
    <mergeCell ref="A1563:B1563"/>
    <mergeCell ref="E1552:F1552"/>
    <mergeCell ref="C1553:D1553"/>
    <mergeCell ref="A1554:G1554"/>
    <mergeCell ref="A1572:B1572"/>
    <mergeCell ref="E1575:F1575"/>
    <mergeCell ref="C1547:D1547"/>
    <mergeCell ref="A1548:G1548"/>
    <mergeCell ref="A1549:B1549"/>
    <mergeCell ref="E1551:F1551"/>
    <mergeCell ref="E1531:F1531"/>
    <mergeCell ref="C1532:D1532"/>
    <mergeCell ref="A1533:G1533"/>
    <mergeCell ref="E1523:F1523"/>
    <mergeCell ref="A1524:B1524"/>
    <mergeCell ref="E1527:F1527"/>
    <mergeCell ref="A1528:B1528"/>
    <mergeCell ref="E1530:F1530"/>
    <mergeCell ref="C1507:D1507"/>
    <mergeCell ref="A1520:G1520"/>
    <mergeCell ref="A1521:B1521"/>
    <mergeCell ref="A1534:B1534"/>
    <mergeCell ref="E1540:F1540"/>
    <mergeCell ref="A1541:B1541"/>
    <mergeCell ref="E1545:F1545"/>
    <mergeCell ref="E1546:F1546"/>
    <mergeCell ref="A1494:B1494"/>
    <mergeCell ref="E1500:F1500"/>
    <mergeCell ref="A1501:B1501"/>
    <mergeCell ref="E1505:F1505"/>
    <mergeCell ref="E1506:F1506"/>
    <mergeCell ref="E1518:F1518"/>
    <mergeCell ref="C1519:D1519"/>
    <mergeCell ref="A1493:G1493"/>
    <mergeCell ref="A1508:G1508"/>
    <mergeCell ref="A1509:B1509"/>
    <mergeCell ref="E1513:F1513"/>
    <mergeCell ref="A1514:B1514"/>
    <mergeCell ref="E1517:F1517"/>
    <mergeCell ref="E1486:F1486"/>
    <mergeCell ref="A1487:B1487"/>
    <mergeCell ref="E1490:F1490"/>
    <mergeCell ref="E1491:F1491"/>
    <mergeCell ref="C1492:D1492"/>
    <mergeCell ref="E1477:F1477"/>
    <mergeCell ref="E1478:F1478"/>
    <mergeCell ref="C1479:D1479"/>
    <mergeCell ref="A1480:G1480"/>
    <mergeCell ref="A1481:B1481"/>
    <mergeCell ref="C1467:D1467"/>
    <mergeCell ref="A1468:G1468"/>
    <mergeCell ref="A1469:B1469"/>
    <mergeCell ref="E1473:F1473"/>
    <mergeCell ref="A1474:B1474"/>
    <mergeCell ref="A1457:B1457"/>
    <mergeCell ref="E1461:F1461"/>
    <mergeCell ref="A1462:B1462"/>
    <mergeCell ref="E1465:F1465"/>
    <mergeCell ref="E1466:F1466"/>
    <mergeCell ref="A1450:B1450"/>
    <mergeCell ref="E1453:F1453"/>
    <mergeCell ref="E1454:F1454"/>
    <mergeCell ref="C1455:D1455"/>
    <mergeCell ref="A1456:G1456"/>
    <mergeCell ref="C1443:D1443"/>
    <mergeCell ref="A1444:G1444"/>
    <mergeCell ref="A1445:B1445"/>
    <mergeCell ref="E1449:F1449"/>
    <mergeCell ref="C1423:D1423"/>
    <mergeCell ref="A1424:G1424"/>
    <mergeCell ref="E1409:F1409"/>
    <mergeCell ref="C1410:D1410"/>
    <mergeCell ref="A1411:G1411"/>
    <mergeCell ref="A1399:B1399"/>
    <mergeCell ref="E1403:F1403"/>
    <mergeCell ref="A1404:B1404"/>
    <mergeCell ref="E1408:F1408"/>
    <mergeCell ref="A1412:B1412"/>
    <mergeCell ref="E1416:F1416"/>
    <mergeCell ref="A1417:B1417"/>
    <mergeCell ref="E1421:F1421"/>
    <mergeCell ref="E1422:F1422"/>
    <mergeCell ref="A1425:B1425"/>
    <mergeCell ref="E1436:F1436"/>
    <mergeCell ref="A1437:B1437"/>
    <mergeCell ref="E1441:F1441"/>
    <mergeCell ref="E1442:F1442"/>
    <mergeCell ref="E1395:F1395"/>
    <mergeCell ref="E1396:F1396"/>
    <mergeCell ref="C1397:D1397"/>
    <mergeCell ref="A1398:G1398"/>
    <mergeCell ref="C1386:D1386"/>
    <mergeCell ref="A1387:G1387"/>
    <mergeCell ref="A1388:B1388"/>
    <mergeCell ref="E1391:F1391"/>
    <mergeCell ref="A1392:B1392"/>
    <mergeCell ref="A1378:B1378"/>
    <mergeCell ref="E1380:F1380"/>
    <mergeCell ref="A1381:B1381"/>
    <mergeCell ref="E1384:F1384"/>
    <mergeCell ref="E1385:F1385"/>
    <mergeCell ref="A1371:B1371"/>
    <mergeCell ref="E1374:F1374"/>
    <mergeCell ref="E1375:F1375"/>
    <mergeCell ref="C1376:D1376"/>
    <mergeCell ref="A1377:G1377"/>
    <mergeCell ref="E1365:F1365"/>
    <mergeCell ref="C1366:D1366"/>
    <mergeCell ref="A1367:G1367"/>
    <mergeCell ref="A1368:B1368"/>
    <mergeCell ref="E1370:F1370"/>
    <mergeCell ref="A1357:G1357"/>
    <mergeCell ref="A1358:B1358"/>
    <mergeCell ref="E1360:F1360"/>
    <mergeCell ref="A1361:B1361"/>
    <mergeCell ref="E1364:F1364"/>
    <mergeCell ref="E1350:F1350"/>
    <mergeCell ref="A1351:B1351"/>
    <mergeCell ref="E1354:F1354"/>
    <mergeCell ref="E1355:F1355"/>
    <mergeCell ref="C1356:D1356"/>
    <mergeCell ref="E1343:F1343"/>
    <mergeCell ref="E1344:F1344"/>
    <mergeCell ref="C1345:D1345"/>
    <mergeCell ref="A1346:G1346"/>
    <mergeCell ref="A1347:B1347"/>
    <mergeCell ref="A1337:B1337"/>
    <mergeCell ref="E1339:F1339"/>
    <mergeCell ref="A1340:B1340"/>
    <mergeCell ref="A1330:B1330"/>
    <mergeCell ref="E1333:F1333"/>
    <mergeCell ref="E1334:F1334"/>
    <mergeCell ref="C1335:D1335"/>
    <mergeCell ref="A1336:G1336"/>
    <mergeCell ref="E1316:F1316"/>
    <mergeCell ref="C1317:D1317"/>
    <mergeCell ref="A1318:G1318"/>
    <mergeCell ref="A1319:B1319"/>
    <mergeCell ref="E1329:F1329"/>
    <mergeCell ref="E1308:F1308"/>
    <mergeCell ref="A1309:B1309"/>
    <mergeCell ref="E1312:F1312"/>
    <mergeCell ref="A1313:B1313"/>
    <mergeCell ref="E1315:F1315"/>
    <mergeCell ref="E1300:F1300"/>
    <mergeCell ref="E1301:F1301"/>
    <mergeCell ref="C1302:D1302"/>
    <mergeCell ref="A1303:G1303"/>
    <mergeCell ref="A1304:B1304"/>
    <mergeCell ref="C1273:D1273"/>
    <mergeCell ref="A1291:G1291"/>
    <mergeCell ref="A1292:B1292"/>
    <mergeCell ref="E1295:F1295"/>
    <mergeCell ref="A1296:B1296"/>
    <mergeCell ref="A1262:B1262"/>
    <mergeCell ref="E1265:F1265"/>
    <mergeCell ref="A1266:B1266"/>
    <mergeCell ref="E1271:F1271"/>
    <mergeCell ref="E1272:F1272"/>
    <mergeCell ref="E1255:F1255"/>
    <mergeCell ref="C1256:D1256"/>
    <mergeCell ref="A1257:G1257"/>
    <mergeCell ref="A1258:B1258"/>
    <mergeCell ref="E1261:F1261"/>
    <mergeCell ref="E1244:F1244"/>
    <mergeCell ref="A1245:B1245"/>
    <mergeCell ref="E1248:F1248"/>
    <mergeCell ref="A1249:B1249"/>
    <mergeCell ref="E1254:F1254"/>
    <mergeCell ref="E1237:F1237"/>
    <mergeCell ref="E1238:F1238"/>
    <mergeCell ref="C1239:D1239"/>
    <mergeCell ref="A1240:G1240"/>
    <mergeCell ref="A1241:B1241"/>
    <mergeCell ref="A1227:B1227"/>
    <mergeCell ref="E1230:F1230"/>
    <mergeCell ref="A1231:B1231"/>
    <mergeCell ref="E1234:F1234"/>
    <mergeCell ref="A1235:B1235"/>
    <mergeCell ref="E1221:F1221"/>
    <mergeCell ref="C1222:D1222"/>
    <mergeCell ref="A1223:G1223"/>
    <mergeCell ref="A1224:B1224"/>
    <mergeCell ref="E1226:F1226"/>
    <mergeCell ref="E1213:F1213"/>
    <mergeCell ref="A1214:B1214"/>
    <mergeCell ref="E1217:F1217"/>
    <mergeCell ref="A1218:B1218"/>
    <mergeCell ref="E1220:F1220"/>
    <mergeCell ref="E1206:F1206"/>
    <mergeCell ref="E1207:F1207"/>
    <mergeCell ref="C1208:D1208"/>
    <mergeCell ref="A1209:G1209"/>
    <mergeCell ref="A1210:B1210"/>
    <mergeCell ref="A1196:B1196"/>
    <mergeCell ref="E1199:F1199"/>
    <mergeCell ref="A1200:B1200"/>
    <mergeCell ref="E1203:F1203"/>
    <mergeCell ref="A1204:B1204"/>
    <mergeCell ref="A1190:B1190"/>
    <mergeCell ref="E1192:F1192"/>
    <mergeCell ref="E1193:F1193"/>
    <mergeCell ref="C1194:D1194"/>
    <mergeCell ref="A1195:G1195"/>
    <mergeCell ref="A1181:G1181"/>
    <mergeCell ref="A1182:B1182"/>
    <mergeCell ref="E1185:F1185"/>
    <mergeCell ref="A1186:B1186"/>
    <mergeCell ref="E1189:F1189"/>
    <mergeCell ref="E1175:F1175"/>
    <mergeCell ref="A1176:B1176"/>
    <mergeCell ref="E1178:F1178"/>
    <mergeCell ref="E1179:F1179"/>
    <mergeCell ref="C1180:D1180"/>
    <mergeCell ref="C1166:D1166"/>
    <mergeCell ref="A1167:G1167"/>
    <mergeCell ref="A1168:B1168"/>
    <mergeCell ref="E1171:F1171"/>
    <mergeCell ref="A1172:B1172"/>
    <mergeCell ref="A1158:B1158"/>
    <mergeCell ref="E1161:F1161"/>
    <mergeCell ref="A1162:B1162"/>
    <mergeCell ref="E1164:F1164"/>
    <mergeCell ref="E1165:F1165"/>
    <mergeCell ref="E1151:F1151"/>
    <mergeCell ref="C1152:D1152"/>
    <mergeCell ref="A1153:G1153"/>
    <mergeCell ref="A1154:B1154"/>
    <mergeCell ref="E1157:F1157"/>
    <mergeCell ref="E1143:F1143"/>
    <mergeCell ref="A1144:B1144"/>
    <mergeCell ref="E1147:F1147"/>
    <mergeCell ref="A1147:B1147"/>
    <mergeCell ref="E1150:F1150"/>
    <mergeCell ref="C1131:D1131"/>
    <mergeCell ref="A1132:G1132"/>
    <mergeCell ref="A1133:B1133"/>
    <mergeCell ref="A1123:B1123"/>
    <mergeCell ref="E1126:F1126"/>
    <mergeCell ref="A1127:B1127"/>
    <mergeCell ref="E1129:F1129"/>
    <mergeCell ref="E1130:F1130"/>
    <mergeCell ref="A1113:G1113"/>
    <mergeCell ref="A1114:B1114"/>
    <mergeCell ref="E1118:F1118"/>
    <mergeCell ref="A1119:B1119"/>
    <mergeCell ref="E1122:F1122"/>
    <mergeCell ref="E1107:F1107"/>
    <mergeCell ref="A1108:B1108"/>
    <mergeCell ref="E1110:F1110"/>
    <mergeCell ref="E1111:F1111"/>
    <mergeCell ref="C1112:D1112"/>
    <mergeCell ref="A1093:B1093"/>
    <mergeCell ref="E1098:F1098"/>
    <mergeCell ref="A1099:B1099"/>
    <mergeCell ref="E1103:F1103"/>
    <mergeCell ref="A1104:B1104"/>
    <mergeCell ref="A1087:B1087"/>
    <mergeCell ref="E1089:F1089"/>
    <mergeCell ref="E1090:F1090"/>
    <mergeCell ref="C1091:D1091"/>
    <mergeCell ref="A1092:G1092"/>
    <mergeCell ref="C1035:D1035"/>
    <mergeCell ref="A1036:G1036"/>
    <mergeCell ref="A1037:B1037"/>
    <mergeCell ref="A1023:B1023"/>
    <mergeCell ref="E1026:F1026"/>
    <mergeCell ref="A1027:B1027"/>
    <mergeCell ref="E1030:F1030"/>
    <mergeCell ref="A1031:B1031"/>
    <mergeCell ref="A1078:G1078"/>
    <mergeCell ref="A1079:B1079"/>
    <mergeCell ref="E1082:F1082"/>
    <mergeCell ref="A1083:B1083"/>
    <mergeCell ref="E1086:F1086"/>
    <mergeCell ref="E1072:F1072"/>
    <mergeCell ref="A1073:B1073"/>
    <mergeCell ref="E1075:F1075"/>
    <mergeCell ref="E1076:F1076"/>
    <mergeCell ref="C1077:D1077"/>
    <mergeCell ref="C1063:D1063"/>
    <mergeCell ref="A1064:G1064"/>
    <mergeCell ref="A1065:B1065"/>
    <mergeCell ref="E1068:F1068"/>
    <mergeCell ref="A1069:B1069"/>
    <mergeCell ref="A1055:B1055"/>
    <mergeCell ref="E1058:F1058"/>
    <mergeCell ref="A1059:B1059"/>
    <mergeCell ref="E1061:F1061"/>
    <mergeCell ref="E1062:F1062"/>
    <mergeCell ref="A1017:B1017"/>
    <mergeCell ref="E1019:F1019"/>
    <mergeCell ref="E1020:F1020"/>
    <mergeCell ref="C1021:D1021"/>
    <mergeCell ref="A1022:G1022"/>
    <mergeCell ref="A1008:G1008"/>
    <mergeCell ref="A1009:B1009"/>
    <mergeCell ref="E1012:F1012"/>
    <mergeCell ref="A1013:B1013"/>
    <mergeCell ref="E1016:F1016"/>
    <mergeCell ref="E1282:F1282"/>
    <mergeCell ref="A1283:B1283"/>
    <mergeCell ref="E1288:F1288"/>
    <mergeCell ref="E1289:F1289"/>
    <mergeCell ref="C1290:D1290"/>
    <mergeCell ref="C1007:D1007"/>
    <mergeCell ref="A1274:G1274"/>
    <mergeCell ref="A1275:B1275"/>
    <mergeCell ref="E1278:F1278"/>
    <mergeCell ref="A1279:B1279"/>
    <mergeCell ref="E1048:F1048"/>
    <mergeCell ref="C1049:D1049"/>
    <mergeCell ref="A1050:G1050"/>
    <mergeCell ref="A1051:B1051"/>
    <mergeCell ref="E1054:F1054"/>
    <mergeCell ref="E1040:F1040"/>
    <mergeCell ref="A1041:B1041"/>
    <mergeCell ref="E1044:F1044"/>
    <mergeCell ref="A1045:B1045"/>
    <mergeCell ref="E1047:F1047"/>
    <mergeCell ref="E1033:F1033"/>
    <mergeCell ref="E1034:F1034"/>
    <mergeCell ref="A999:B999"/>
    <mergeCell ref="E1002:F1002"/>
    <mergeCell ref="A1003:B1003"/>
    <mergeCell ref="E1005:F1005"/>
    <mergeCell ref="E1006:F1006"/>
    <mergeCell ref="E992:F992"/>
    <mergeCell ref="C993:D993"/>
    <mergeCell ref="A994:G994"/>
    <mergeCell ref="A995:B995"/>
    <mergeCell ref="E998:F998"/>
    <mergeCell ref="E982:F982"/>
    <mergeCell ref="A983:B983"/>
    <mergeCell ref="E987:F987"/>
    <mergeCell ref="A988:B988"/>
    <mergeCell ref="E991:F991"/>
    <mergeCell ref="E975:F975"/>
    <mergeCell ref="E976:F976"/>
    <mergeCell ref="C977:D977"/>
    <mergeCell ref="A978:G978"/>
    <mergeCell ref="A979:B979"/>
    <mergeCell ref="C967:D967"/>
    <mergeCell ref="A968:G968"/>
    <mergeCell ref="A969:B969"/>
    <mergeCell ref="E971:F971"/>
    <mergeCell ref="A972:B972"/>
    <mergeCell ref="A957:B957"/>
    <mergeCell ref="E962:F962"/>
    <mergeCell ref="A963:B963"/>
    <mergeCell ref="E965:F965"/>
    <mergeCell ref="E966:F966"/>
    <mergeCell ref="A950:B950"/>
    <mergeCell ref="E953:F953"/>
    <mergeCell ref="E954:F954"/>
    <mergeCell ref="C955:D955"/>
    <mergeCell ref="A956:G956"/>
    <mergeCell ref="E939:F939"/>
    <mergeCell ref="A940:B940"/>
    <mergeCell ref="E943:F943"/>
    <mergeCell ref="A944:B944"/>
    <mergeCell ref="E949:F949"/>
    <mergeCell ref="E931:F931"/>
    <mergeCell ref="E932:F932"/>
    <mergeCell ref="C933:D933"/>
    <mergeCell ref="A934:G934"/>
    <mergeCell ref="A935:B935"/>
    <mergeCell ref="A921:B921"/>
    <mergeCell ref="E924:F924"/>
    <mergeCell ref="A925:B925"/>
    <mergeCell ref="E928:F928"/>
    <mergeCell ref="A929:B929"/>
    <mergeCell ref="A915:B915"/>
    <mergeCell ref="E917:F917"/>
    <mergeCell ref="E918:F918"/>
    <mergeCell ref="C919:D919"/>
    <mergeCell ref="A920:G920"/>
    <mergeCell ref="A906:G906"/>
    <mergeCell ref="A907:B907"/>
    <mergeCell ref="E910:F910"/>
    <mergeCell ref="A911:B911"/>
    <mergeCell ref="E914:F914"/>
    <mergeCell ref="E900:F900"/>
    <mergeCell ref="A901:B901"/>
    <mergeCell ref="E903:F903"/>
    <mergeCell ref="E904:F904"/>
    <mergeCell ref="C905:D905"/>
    <mergeCell ref="C891:D891"/>
    <mergeCell ref="A892:G892"/>
    <mergeCell ref="A893:B893"/>
    <mergeCell ref="E896:F896"/>
    <mergeCell ref="A897:B897"/>
    <mergeCell ref="A883:B883"/>
    <mergeCell ref="E886:F886"/>
    <mergeCell ref="A887:B887"/>
    <mergeCell ref="E889:F889"/>
    <mergeCell ref="E890:F890"/>
    <mergeCell ref="E876:F876"/>
    <mergeCell ref="C877:D877"/>
    <mergeCell ref="A878:G878"/>
    <mergeCell ref="A879:B879"/>
    <mergeCell ref="E882:F882"/>
    <mergeCell ref="E868:F868"/>
    <mergeCell ref="A869:B869"/>
    <mergeCell ref="E872:F872"/>
    <mergeCell ref="A873:B873"/>
    <mergeCell ref="E875:F875"/>
    <mergeCell ref="E861:F861"/>
    <mergeCell ref="E862:F862"/>
    <mergeCell ref="C863:D863"/>
    <mergeCell ref="A864:G864"/>
    <mergeCell ref="A865:B865"/>
    <mergeCell ref="C851:D851"/>
    <mergeCell ref="A852:G852"/>
    <mergeCell ref="A853:B853"/>
    <mergeCell ref="E856:F856"/>
    <mergeCell ref="A857:B857"/>
    <mergeCell ref="A841:B841"/>
    <mergeCell ref="E845:F845"/>
    <mergeCell ref="A846:B846"/>
    <mergeCell ref="E849:F849"/>
    <mergeCell ref="E850:F850"/>
    <mergeCell ref="E834:F834"/>
    <mergeCell ref="C835:D835"/>
    <mergeCell ref="A836:G836"/>
    <mergeCell ref="A837:B837"/>
    <mergeCell ref="E840:F840"/>
    <mergeCell ref="A826:G826"/>
    <mergeCell ref="A827:B827"/>
    <mergeCell ref="E830:F830"/>
    <mergeCell ref="A831:B831"/>
    <mergeCell ref="E833:F833"/>
    <mergeCell ref="A820:G820"/>
    <mergeCell ref="A821:B821"/>
    <mergeCell ref="E823:F823"/>
    <mergeCell ref="E824:F824"/>
    <mergeCell ref="C825:D825"/>
    <mergeCell ref="E813:F813"/>
    <mergeCell ref="A814:B814"/>
    <mergeCell ref="E817:F817"/>
    <mergeCell ref="E818:F818"/>
    <mergeCell ref="C819:D819"/>
    <mergeCell ref="C808:D808"/>
    <mergeCell ref="A809:G809"/>
    <mergeCell ref="A810:B810"/>
    <mergeCell ref="A798:B798"/>
    <mergeCell ref="E801:F801"/>
    <mergeCell ref="A802:B802"/>
    <mergeCell ref="E806:F806"/>
    <mergeCell ref="E807:F807"/>
    <mergeCell ref="A791:B791"/>
    <mergeCell ref="E794:F794"/>
    <mergeCell ref="E795:F795"/>
    <mergeCell ref="C796:D796"/>
    <mergeCell ref="A797:G797"/>
    <mergeCell ref="E785:F785"/>
    <mergeCell ref="C786:D786"/>
    <mergeCell ref="A787:G787"/>
    <mergeCell ref="A788:B788"/>
    <mergeCell ref="E790:F790"/>
    <mergeCell ref="E772:F772"/>
    <mergeCell ref="A773:B773"/>
    <mergeCell ref="E780:F780"/>
    <mergeCell ref="A781:B781"/>
    <mergeCell ref="E784:F784"/>
    <mergeCell ref="E765:F765"/>
    <mergeCell ref="E766:F766"/>
    <mergeCell ref="C767:D767"/>
    <mergeCell ref="A768:G768"/>
    <mergeCell ref="A769:B769"/>
    <mergeCell ref="A750:B750"/>
    <mergeCell ref="E753:F753"/>
    <mergeCell ref="A754:B754"/>
    <mergeCell ref="E761:F761"/>
    <mergeCell ref="A762:B762"/>
    <mergeCell ref="A744:B744"/>
    <mergeCell ref="E746:F746"/>
    <mergeCell ref="E747:F747"/>
    <mergeCell ref="C748:D748"/>
    <mergeCell ref="A749:G749"/>
    <mergeCell ref="A735:G735"/>
    <mergeCell ref="A736:B736"/>
    <mergeCell ref="E739:F739"/>
    <mergeCell ref="A740:B740"/>
    <mergeCell ref="E743:F743"/>
    <mergeCell ref="E729:F729"/>
    <mergeCell ref="A730:B730"/>
    <mergeCell ref="E732:F732"/>
    <mergeCell ref="E733:F733"/>
    <mergeCell ref="C734:D734"/>
    <mergeCell ref="C720:D720"/>
    <mergeCell ref="A721:G721"/>
    <mergeCell ref="A722:B722"/>
    <mergeCell ref="E725:F725"/>
    <mergeCell ref="A726:B726"/>
    <mergeCell ref="A712:B712"/>
    <mergeCell ref="E715:F715"/>
    <mergeCell ref="A716:B716"/>
    <mergeCell ref="E718:F718"/>
    <mergeCell ref="E719:F719"/>
    <mergeCell ref="E705:F705"/>
    <mergeCell ref="C706:D706"/>
    <mergeCell ref="A707:G707"/>
    <mergeCell ref="A708:B708"/>
    <mergeCell ref="E711:F711"/>
    <mergeCell ref="E697:F697"/>
    <mergeCell ref="A698:B698"/>
    <mergeCell ref="E701:F701"/>
    <mergeCell ref="A702:B702"/>
    <mergeCell ref="E704:F704"/>
    <mergeCell ref="E690:F690"/>
    <mergeCell ref="E691:F691"/>
    <mergeCell ref="C692:D692"/>
    <mergeCell ref="A693:G693"/>
    <mergeCell ref="A694:B694"/>
    <mergeCell ref="A680:B680"/>
    <mergeCell ref="E683:F683"/>
    <mergeCell ref="A684:B684"/>
    <mergeCell ref="E687:F687"/>
    <mergeCell ref="A688:B688"/>
    <mergeCell ref="A674:B674"/>
    <mergeCell ref="E676:F676"/>
    <mergeCell ref="E677:F677"/>
    <mergeCell ref="C678:D678"/>
    <mergeCell ref="A679:G679"/>
    <mergeCell ref="A665:G665"/>
    <mergeCell ref="A666:B666"/>
    <mergeCell ref="E669:F669"/>
    <mergeCell ref="A670:B670"/>
    <mergeCell ref="E673:F673"/>
    <mergeCell ref="E659:F659"/>
    <mergeCell ref="A660:B660"/>
    <mergeCell ref="E662:F662"/>
    <mergeCell ref="E663:F663"/>
    <mergeCell ref="C664:D664"/>
    <mergeCell ref="C650:D650"/>
    <mergeCell ref="A651:G651"/>
    <mergeCell ref="A652:B652"/>
    <mergeCell ref="E655:F655"/>
    <mergeCell ref="A656:B656"/>
    <mergeCell ref="E648:F648"/>
    <mergeCell ref="E649:F649"/>
    <mergeCell ref="E633:F633"/>
    <mergeCell ref="C634:D634"/>
    <mergeCell ref="A635:G635"/>
    <mergeCell ref="A636:B636"/>
    <mergeCell ref="E639:F639"/>
    <mergeCell ref="E625:F625"/>
    <mergeCell ref="A626:B626"/>
    <mergeCell ref="E629:F629"/>
    <mergeCell ref="A630:B630"/>
    <mergeCell ref="E632:F632"/>
    <mergeCell ref="E617:F617"/>
    <mergeCell ref="E618:F618"/>
    <mergeCell ref="C619:D619"/>
    <mergeCell ref="A620:G620"/>
    <mergeCell ref="A621:B621"/>
    <mergeCell ref="E614:F614"/>
    <mergeCell ref="A615:B615"/>
    <mergeCell ref="A602:B602"/>
    <mergeCell ref="E604:F604"/>
    <mergeCell ref="A604:B604"/>
    <mergeCell ref="E607:F607"/>
    <mergeCell ref="E608:F608"/>
    <mergeCell ref="E599:F599"/>
    <mergeCell ref="C600:D600"/>
    <mergeCell ref="A601:G601"/>
    <mergeCell ref="C587:D587"/>
    <mergeCell ref="A588:G588"/>
    <mergeCell ref="A589:B589"/>
    <mergeCell ref="E598:F598"/>
    <mergeCell ref="A640:B640"/>
    <mergeCell ref="E644:F644"/>
    <mergeCell ref="A645:B645"/>
    <mergeCell ref="C609:D609"/>
    <mergeCell ref="A610:G610"/>
    <mergeCell ref="A611:B611"/>
    <mergeCell ref="F570:I570"/>
    <mergeCell ref="F579:G579"/>
    <mergeCell ref="H579:I579"/>
    <mergeCell ref="F580:I580"/>
    <mergeCell ref="A581:B582"/>
    <mergeCell ref="C581:C582"/>
    <mergeCell ref="D581:E582"/>
    <mergeCell ref="F581:G581"/>
    <mergeCell ref="H581:I581"/>
    <mergeCell ref="J581:K581"/>
    <mergeCell ref="L581:L582"/>
    <mergeCell ref="D583:E583"/>
    <mergeCell ref="H584:K584"/>
    <mergeCell ref="F569:I569"/>
    <mergeCell ref="H574:I574"/>
    <mergeCell ref="F568:G568"/>
    <mergeCell ref="H568:I568"/>
    <mergeCell ref="A548:G548"/>
    <mergeCell ref="A557:B557"/>
    <mergeCell ref="E559:F559"/>
    <mergeCell ref="E542:F542"/>
    <mergeCell ref="A543:B543"/>
    <mergeCell ref="E545:F545"/>
    <mergeCell ref="E546:F546"/>
    <mergeCell ref="C547:D547"/>
    <mergeCell ref="E533:F533"/>
    <mergeCell ref="E534:F534"/>
    <mergeCell ref="C535:D535"/>
    <mergeCell ref="A536:G536"/>
    <mergeCell ref="A537:B537"/>
    <mergeCell ref="D563:E563"/>
    <mergeCell ref="A562:L562"/>
    <mergeCell ref="A549:B549"/>
    <mergeCell ref="E556:F556"/>
    <mergeCell ref="C528:D528"/>
    <mergeCell ref="A529:G529"/>
    <mergeCell ref="A530:B530"/>
    <mergeCell ref="C519:D519"/>
    <mergeCell ref="A520:G520"/>
    <mergeCell ref="A521:B521"/>
    <mergeCell ref="F563:I563"/>
    <mergeCell ref="J563:J564"/>
    <mergeCell ref="F564:G564"/>
    <mergeCell ref="H564:I564"/>
    <mergeCell ref="F565:G565"/>
    <mergeCell ref="H565:I565"/>
    <mergeCell ref="F566:I566"/>
    <mergeCell ref="F567:G567"/>
    <mergeCell ref="H567:I567"/>
    <mergeCell ref="E560:F560"/>
    <mergeCell ref="C561:D561"/>
    <mergeCell ref="F500:I500"/>
    <mergeCell ref="F501:I501"/>
    <mergeCell ref="F502:I502"/>
    <mergeCell ref="F503:I503"/>
    <mergeCell ref="F504:I504"/>
    <mergeCell ref="F505:G505"/>
    <mergeCell ref="H505:I505"/>
    <mergeCell ref="F506:G506"/>
    <mergeCell ref="H506:I506"/>
    <mergeCell ref="F491:I491"/>
    <mergeCell ref="J491:J492"/>
    <mergeCell ref="F492:G492"/>
    <mergeCell ref="H492:I492"/>
    <mergeCell ref="F493:G493"/>
    <mergeCell ref="H493:I493"/>
    <mergeCell ref="F494:G494"/>
    <mergeCell ref="H494:I494"/>
    <mergeCell ref="F495:G495"/>
    <mergeCell ref="H495:I495"/>
    <mergeCell ref="F496:I496"/>
    <mergeCell ref="C491:C492"/>
    <mergeCell ref="A474:B474"/>
    <mergeCell ref="E477:F477"/>
    <mergeCell ref="A478:B478"/>
    <mergeCell ref="A467:B467"/>
    <mergeCell ref="E470:F470"/>
    <mergeCell ref="E471:F471"/>
    <mergeCell ref="C472:D472"/>
    <mergeCell ref="A473:G473"/>
    <mergeCell ref="A462:G462"/>
    <mergeCell ref="A463:B463"/>
    <mergeCell ref="E466:F466"/>
    <mergeCell ref="C461:D461"/>
    <mergeCell ref="A445:G445"/>
    <mergeCell ref="A446:B446"/>
    <mergeCell ref="E448:F448"/>
    <mergeCell ref="E449:F449"/>
    <mergeCell ref="C450:D450"/>
    <mergeCell ref="F454:G454"/>
    <mergeCell ref="E405:F405"/>
    <mergeCell ref="A406:B406"/>
    <mergeCell ref="E442:F442"/>
    <mergeCell ref="E443:F443"/>
    <mergeCell ref="C444:D444"/>
    <mergeCell ref="C393:D393"/>
    <mergeCell ref="A394:G394"/>
    <mergeCell ref="A395:B395"/>
    <mergeCell ref="E402:F402"/>
    <mergeCell ref="A403:B403"/>
    <mergeCell ref="A314:B314"/>
    <mergeCell ref="E320:F320"/>
    <mergeCell ref="A321:B321"/>
    <mergeCell ref="E391:F391"/>
    <mergeCell ref="E392:F392"/>
    <mergeCell ref="A272:B272"/>
    <mergeCell ref="E310:F310"/>
    <mergeCell ref="E311:F311"/>
    <mergeCell ref="C312:D312"/>
    <mergeCell ref="A313:G313"/>
    <mergeCell ref="A261:G261"/>
    <mergeCell ref="A262:B262"/>
    <mergeCell ref="E268:F268"/>
    <mergeCell ref="A269:B269"/>
    <mergeCell ref="E271:F271"/>
    <mergeCell ref="E188:F188"/>
    <mergeCell ref="A189:B189"/>
    <mergeCell ref="E258:F258"/>
    <mergeCell ref="E259:F259"/>
    <mergeCell ref="C260:D260"/>
    <mergeCell ref="E175:F175"/>
    <mergeCell ref="E176:F176"/>
    <mergeCell ref="C177:D177"/>
    <mergeCell ref="A178:G178"/>
    <mergeCell ref="A179:B179"/>
    <mergeCell ref="C166:D166"/>
    <mergeCell ref="A167:G167"/>
    <mergeCell ref="A168:B168"/>
    <mergeCell ref="E171:F171"/>
    <mergeCell ref="A172:B172"/>
    <mergeCell ref="A161:B161"/>
    <mergeCell ref="E164:F164"/>
    <mergeCell ref="E165:F165"/>
    <mergeCell ref="A149:B149"/>
    <mergeCell ref="E153:F153"/>
    <mergeCell ref="E154:F154"/>
    <mergeCell ref="C155:D155"/>
    <mergeCell ref="A156:G156"/>
    <mergeCell ref="A142:B142"/>
    <mergeCell ref="E145:F145"/>
    <mergeCell ref="E146:F146"/>
    <mergeCell ref="C147:D147"/>
    <mergeCell ref="A148:G148"/>
    <mergeCell ref="E130:F130"/>
    <mergeCell ref="A131:B131"/>
    <mergeCell ref="E137:F137"/>
    <mergeCell ref="A138:B138"/>
    <mergeCell ref="E141:F141"/>
    <mergeCell ref="E116:F116"/>
    <mergeCell ref="A117:B117"/>
    <mergeCell ref="E120:F120"/>
    <mergeCell ref="A121:B121"/>
    <mergeCell ref="E104:F104"/>
    <mergeCell ref="C105:D105"/>
    <mergeCell ref="A106:G106"/>
    <mergeCell ref="A107:B107"/>
    <mergeCell ref="E110:F110"/>
    <mergeCell ref="A93:B93"/>
    <mergeCell ref="E99:F99"/>
    <mergeCell ref="A100:B100"/>
    <mergeCell ref="E103:F103"/>
    <mergeCell ref="A78:B78"/>
    <mergeCell ref="E83:F83"/>
    <mergeCell ref="A157:B157"/>
    <mergeCell ref="E160:F160"/>
    <mergeCell ref="A11:G11"/>
    <mergeCell ref="C12:D12"/>
    <mergeCell ref="A13:G13"/>
    <mergeCell ref="A14:B14"/>
    <mergeCell ref="E19:F19"/>
    <mergeCell ref="A53:B53"/>
    <mergeCell ref="E55:F55"/>
    <mergeCell ref="E56:F56"/>
    <mergeCell ref="C57:D57"/>
    <mergeCell ref="A58:G58"/>
    <mergeCell ref="A43:G43"/>
    <mergeCell ref="A44:B44"/>
    <mergeCell ref="E49:F49"/>
    <mergeCell ref="A50:B50"/>
    <mergeCell ref="E52:F52"/>
    <mergeCell ref="E37:F37"/>
    <mergeCell ref="A38:B38"/>
    <mergeCell ref="E40:F40"/>
    <mergeCell ref="E41:F41"/>
    <mergeCell ref="C42:D42"/>
    <mergeCell ref="C27:D27"/>
    <mergeCell ref="A28:G28"/>
    <mergeCell ref="A29:B29"/>
    <mergeCell ref="E34:F34"/>
    <mergeCell ref="A35:B35"/>
    <mergeCell ref="A452:B453"/>
    <mergeCell ref="C452:C453"/>
    <mergeCell ref="A451:J451"/>
    <mergeCell ref="A20:B20"/>
    <mergeCell ref="E22:F22"/>
    <mergeCell ref="A23:B23"/>
    <mergeCell ref="E25:F25"/>
    <mergeCell ref="E26:F26"/>
    <mergeCell ref="E89:F89"/>
    <mergeCell ref="E90:F90"/>
    <mergeCell ref="C91:D91"/>
    <mergeCell ref="A92:G92"/>
    <mergeCell ref="E84:F84"/>
    <mergeCell ref="C85:D85"/>
    <mergeCell ref="A86:G86"/>
    <mergeCell ref="A87:B87"/>
    <mergeCell ref="E72:F72"/>
    <mergeCell ref="E73:F73"/>
    <mergeCell ref="C74:D74"/>
    <mergeCell ref="A75:G75"/>
    <mergeCell ref="A76:B76"/>
    <mergeCell ref="A59:B59"/>
    <mergeCell ref="E66:F66"/>
    <mergeCell ref="A67:B67"/>
    <mergeCell ref="E69:F69"/>
    <mergeCell ref="A70:B70"/>
    <mergeCell ref="E123:F123"/>
    <mergeCell ref="E124:F124"/>
    <mergeCell ref="C125:D125"/>
    <mergeCell ref="A126:G126"/>
    <mergeCell ref="A127:B127"/>
    <mergeCell ref="A111:B111"/>
    <mergeCell ref="F499:G499"/>
    <mergeCell ref="H499:I499"/>
    <mergeCell ref="F513:G513"/>
    <mergeCell ref="H454:I454"/>
    <mergeCell ref="F455:I455"/>
    <mergeCell ref="F456:I456"/>
    <mergeCell ref="F457:I457"/>
    <mergeCell ref="F458:I458"/>
    <mergeCell ref="F459:I459"/>
    <mergeCell ref="F460:I460"/>
    <mergeCell ref="H453:I453"/>
    <mergeCell ref="F453:G453"/>
    <mergeCell ref="E487:F487"/>
    <mergeCell ref="E488:F488"/>
    <mergeCell ref="J452:J453"/>
    <mergeCell ref="F452:I452"/>
    <mergeCell ref="D452:E452"/>
    <mergeCell ref="C489:D489"/>
    <mergeCell ref="E481:F481"/>
    <mergeCell ref="E482:F482"/>
    <mergeCell ref="A484:G484"/>
    <mergeCell ref="A485:B485"/>
    <mergeCell ref="D491:E491"/>
    <mergeCell ref="A490:J490"/>
    <mergeCell ref="H577:I577"/>
    <mergeCell ref="F578:G578"/>
    <mergeCell ref="H578:I578"/>
    <mergeCell ref="A491:B492"/>
    <mergeCell ref="A497:B497"/>
    <mergeCell ref="A505:D505"/>
    <mergeCell ref="B515:D515"/>
    <mergeCell ref="B514:D514"/>
    <mergeCell ref="B513:D513"/>
    <mergeCell ref="B512:D512"/>
    <mergeCell ref="B511:D511"/>
    <mergeCell ref="B510:D510"/>
    <mergeCell ref="B509:D509"/>
    <mergeCell ref="B508:D508"/>
    <mergeCell ref="B507:D507"/>
    <mergeCell ref="B506:D506"/>
    <mergeCell ref="F507:G507"/>
    <mergeCell ref="H507:I507"/>
    <mergeCell ref="F508:G508"/>
    <mergeCell ref="H508:I508"/>
    <mergeCell ref="F509:G509"/>
    <mergeCell ref="H509:I509"/>
    <mergeCell ref="F510:G510"/>
    <mergeCell ref="H510:I510"/>
    <mergeCell ref="F511:G511"/>
    <mergeCell ref="H511:I511"/>
    <mergeCell ref="F512:G512"/>
    <mergeCell ref="H512:I512"/>
    <mergeCell ref="F497:G497"/>
    <mergeCell ref="H497:I497"/>
    <mergeCell ref="F498:G498"/>
    <mergeCell ref="H498:I498"/>
    <mergeCell ref="E3961:F3961"/>
    <mergeCell ref="E3967:F3967"/>
    <mergeCell ref="A3968:B3968"/>
    <mergeCell ref="E3971:F3971"/>
    <mergeCell ref="E3972:F3972"/>
    <mergeCell ref="A3964:B3964"/>
    <mergeCell ref="H513:I513"/>
    <mergeCell ref="F514:G514"/>
    <mergeCell ref="H514:I514"/>
    <mergeCell ref="F515:G515"/>
    <mergeCell ref="H515:I515"/>
    <mergeCell ref="F516:I516"/>
    <mergeCell ref="F517:I517"/>
    <mergeCell ref="F518:I518"/>
    <mergeCell ref="E526:F526"/>
    <mergeCell ref="E527:F527"/>
    <mergeCell ref="H585:K585"/>
    <mergeCell ref="H586:K586"/>
    <mergeCell ref="C563:C564"/>
    <mergeCell ref="A563:B564"/>
    <mergeCell ref="A567:C567"/>
    <mergeCell ref="A573:D573"/>
    <mergeCell ref="B568:D568"/>
    <mergeCell ref="F571:I571"/>
    <mergeCell ref="F572:I572"/>
    <mergeCell ref="F573:G573"/>
    <mergeCell ref="H573:I573"/>
    <mergeCell ref="F574:G574"/>
    <mergeCell ref="F575:I575"/>
    <mergeCell ref="F576:G576"/>
    <mergeCell ref="H576:I576"/>
    <mergeCell ref="F577:G577"/>
  </mergeCells>
  <phoneticPr fontId="2" type="noConversion"/>
  <printOptions horizontalCentered="1"/>
  <pageMargins left="0.39370078740157483" right="0.39370078740157483" top="0.78740157480314965" bottom="0.78740157480314965" header="0.31496062992125984" footer="0.31496062992125984"/>
  <pageSetup paperSize="9" fitToHeight="300" orientation="portrait" r:id="rId1"/>
  <headerFooter scaleWithDoc="0">
    <oddFoote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10</vt:i4>
      </vt:variant>
    </vt:vector>
  </HeadingPairs>
  <TitlesOfParts>
    <vt:vector size="19" baseType="lpstr">
      <vt:lpstr>capa</vt:lpstr>
      <vt:lpstr>PROPOSTA</vt:lpstr>
      <vt:lpstr>WW</vt:lpstr>
      <vt:lpstr>PLA</vt:lpstr>
      <vt:lpstr>CFF</vt:lpstr>
      <vt:lpstr>res</vt:lpstr>
      <vt:lpstr>ENCS</vt:lpstr>
      <vt:lpstr>BDI</vt:lpstr>
      <vt:lpstr>CPU</vt:lpstr>
      <vt:lpstr>BDI!Area_de_impressao</vt:lpstr>
      <vt:lpstr>capa!Area_de_impressao</vt:lpstr>
      <vt:lpstr>CFF!Area_de_impressao</vt:lpstr>
      <vt:lpstr>CPU!Area_de_impressao</vt:lpstr>
      <vt:lpstr>ENCS!Area_de_impressao</vt:lpstr>
      <vt:lpstr>PLA!Area_de_impressao</vt:lpstr>
      <vt:lpstr>JR_PAGE_ANCHOR_0_1</vt:lpstr>
      <vt:lpstr>BDI!Titulos_de_impressao</vt:lpstr>
      <vt:lpstr>CPU!Titulos_de_impressao</vt:lpstr>
      <vt:lpstr>PLA!Titulos_de_impressao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2023-08-30T02:09:16Z</dcterms:created>
  <dcterms:modified xsi:type="dcterms:W3CDTF">2023-09-01T02:37:03Z</dcterms:modified>
</cp:coreProperties>
</file>